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30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julio/"/>
    </mc:Choice>
  </mc:AlternateContent>
  <xr:revisionPtr revIDLastSave="29" documentId="8_{A71A6A79-57B6-4A5A-B228-1C5B72B898F7}" xr6:coauthVersionLast="47" xr6:coauthVersionMax="47" xr10:uidLastSave="{2A8AD258-8069-4AED-8751-0164622878AA}"/>
  <bookViews>
    <workbookView xWindow="0" yWindow="0" windowWidth="28800" windowHeight="15480" xr2:uid="{C40F0E80-E13B-47C8-875E-752710E48E80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" i="45" l="1"/>
  <c r="N5" i="45"/>
  <c r="F5" i="45"/>
  <c r="M135" i="44"/>
  <c r="T5" i="44"/>
  <c r="P5" i="44"/>
  <c r="N5" i="44"/>
  <c r="F5" i="44"/>
  <c r="S5" i="44"/>
  <c r="M135" i="43"/>
  <c r="K135" i="43"/>
  <c r="I135" i="43"/>
  <c r="I5" i="43"/>
  <c r="O133" i="42"/>
  <c r="N133" i="42"/>
  <c r="M133" i="42"/>
  <c r="K133" i="42"/>
  <c r="L133" i="42"/>
  <c r="I133" i="42"/>
  <c r="G133" i="42"/>
  <c r="H133" i="42"/>
  <c r="P5" i="42"/>
  <c r="F5" i="42"/>
  <c r="S5" i="42"/>
  <c r="N133" i="41"/>
  <c r="L133" i="41"/>
  <c r="K133" i="41"/>
  <c r="G133" i="41"/>
  <c r="I133" i="41"/>
  <c r="N5" i="41"/>
  <c r="J5" i="41"/>
  <c r="I5" i="41"/>
  <c r="H5" i="41"/>
  <c r="M5" i="41"/>
  <c r="F5" i="41"/>
  <c r="I133" i="40"/>
  <c r="H133" i="40"/>
  <c r="S5" i="40"/>
  <c r="R5" i="40"/>
  <c r="Q5" i="40"/>
  <c r="P5" i="40"/>
  <c r="M5" i="40"/>
  <c r="J5" i="40"/>
  <c r="K123" i="39"/>
  <c r="T5" i="39"/>
  <c r="S5" i="39"/>
  <c r="P5" i="39"/>
  <c r="O5" i="39"/>
  <c r="M5" i="39"/>
  <c r="I5" i="39"/>
  <c r="H5" i="39"/>
  <c r="G5" i="39"/>
  <c r="P5" i="37"/>
  <c r="J5" i="37"/>
  <c r="B3" i="37"/>
  <c r="I5" i="36"/>
  <c r="B3" i="36"/>
  <c r="V29" i="35"/>
  <c r="I29" i="35"/>
  <c r="AU7" i="35"/>
  <c r="AT7" i="35"/>
  <c r="AS7" i="35"/>
  <c r="AR7" i="35"/>
  <c r="C95" i="33"/>
  <c r="D96" i="33" s="1"/>
  <c r="D74" i="33"/>
  <c r="G73" i="33"/>
  <c r="C73" i="33"/>
  <c r="D52" i="33"/>
  <c r="C51" i="33"/>
  <c r="G29" i="33"/>
  <c r="C29" i="33"/>
  <c r="D30" i="33" s="1"/>
  <c r="H8" i="33"/>
  <c r="L96" i="31"/>
  <c r="J96" i="31"/>
  <c r="H96" i="31"/>
  <c r="D96" i="31"/>
  <c r="L74" i="31"/>
  <c r="D74" i="31"/>
  <c r="H74" i="31"/>
  <c r="F74" i="31"/>
  <c r="J52" i="31"/>
  <c r="L52" i="31"/>
  <c r="F52" i="31"/>
  <c r="D52" i="31"/>
  <c r="H30" i="31"/>
  <c r="D30" i="31"/>
  <c r="M51" i="31"/>
  <c r="N52" i="31" s="1"/>
  <c r="L8" i="31"/>
  <c r="J8" i="31"/>
  <c r="H8" i="31"/>
  <c r="D8" i="31"/>
  <c r="J272" i="30"/>
  <c r="N272" i="30"/>
  <c r="L272" i="30"/>
  <c r="H272" i="30"/>
  <c r="D272" i="30"/>
  <c r="B270" i="30"/>
  <c r="L250" i="30"/>
  <c r="F250" i="30"/>
  <c r="N250" i="30"/>
  <c r="J250" i="30"/>
  <c r="H250" i="30"/>
  <c r="D250" i="30"/>
  <c r="B248" i="30"/>
  <c r="N228" i="30"/>
  <c r="H228" i="30"/>
  <c r="L228" i="30"/>
  <c r="J228" i="30"/>
  <c r="F228" i="30"/>
  <c r="D228" i="30"/>
  <c r="B226" i="30"/>
  <c r="N206" i="30"/>
  <c r="J206" i="30"/>
  <c r="H206" i="30"/>
  <c r="D206" i="30"/>
  <c r="B204" i="30"/>
  <c r="L184" i="30"/>
  <c r="N184" i="30"/>
  <c r="J184" i="30"/>
  <c r="F184" i="30"/>
  <c r="D184" i="30"/>
  <c r="B182" i="30"/>
  <c r="H162" i="30"/>
  <c r="N162" i="30"/>
  <c r="L162" i="30"/>
  <c r="J162" i="30"/>
  <c r="F162" i="30"/>
  <c r="D162" i="30"/>
  <c r="B160" i="30"/>
  <c r="J140" i="30"/>
  <c r="L140" i="30"/>
  <c r="H140" i="30"/>
  <c r="F140" i="30"/>
  <c r="D140" i="30"/>
  <c r="B138" i="30"/>
  <c r="L118" i="30"/>
  <c r="J118" i="30"/>
  <c r="H118" i="30"/>
  <c r="F118" i="30"/>
  <c r="D118" i="30"/>
  <c r="B116" i="30"/>
  <c r="N96" i="30"/>
  <c r="L96" i="30"/>
  <c r="J96" i="30"/>
  <c r="H96" i="30"/>
  <c r="F96" i="30"/>
  <c r="D96" i="30"/>
  <c r="L74" i="30"/>
  <c r="J74" i="30"/>
  <c r="H74" i="30"/>
  <c r="D74" i="30"/>
  <c r="H30" i="30"/>
  <c r="L30" i="30"/>
  <c r="F30" i="30"/>
  <c r="D30" i="30"/>
  <c r="N8" i="30"/>
  <c r="L8" i="30"/>
  <c r="J8" i="30"/>
  <c r="H8" i="30"/>
  <c r="D8" i="30"/>
  <c r="M6" i="28"/>
  <c r="K6" i="28"/>
  <c r="I6" i="28"/>
  <c r="B4" i="28"/>
  <c r="B3" i="27"/>
  <c r="K6" i="26"/>
  <c r="I6" i="26"/>
  <c r="B4" i="26"/>
  <c r="M51" i="25"/>
  <c r="K29" i="25"/>
  <c r="M95" i="25"/>
  <c r="K7" i="25"/>
  <c r="I7" i="25"/>
  <c r="B252" i="24"/>
  <c r="B226" i="24"/>
  <c r="B204" i="24"/>
  <c r="B182" i="24"/>
  <c r="B160" i="24"/>
  <c r="B138" i="24"/>
  <c r="B116" i="24"/>
  <c r="K95" i="24"/>
  <c r="M73" i="24"/>
  <c r="M29" i="24"/>
  <c r="M253" i="24"/>
  <c r="K7" i="24"/>
  <c r="X7" i="22"/>
  <c r="V7" i="22"/>
  <c r="B4" i="22"/>
  <c r="R8" i="21"/>
  <c r="B5" i="21"/>
  <c r="V7" i="19"/>
  <c r="J7" i="19"/>
  <c r="F7" i="19"/>
  <c r="B4" i="19"/>
  <c r="X6" i="18"/>
  <c r="R6" i="18"/>
  <c r="B3" i="18"/>
  <c r="V7" i="17"/>
  <c r="K7" i="17"/>
  <c r="B4" i="17"/>
  <c r="W7" i="16"/>
  <c r="V7" i="16"/>
  <c r="B4" i="16"/>
  <c r="X7" i="15"/>
  <c r="W7" i="15"/>
  <c r="I7" i="15"/>
  <c r="B4" i="15"/>
  <c r="T9" i="14"/>
  <c r="B6" i="14"/>
  <c r="K6" i="13"/>
  <c r="J6" i="13"/>
  <c r="B3" i="13"/>
  <c r="V5" i="12"/>
  <c r="U5" i="12"/>
  <c r="S5" i="12"/>
  <c r="I5" i="12"/>
  <c r="N96" i="10"/>
  <c r="L74" i="10"/>
  <c r="N74" i="10"/>
  <c r="K73" i="10"/>
  <c r="I73" i="10" s="1"/>
  <c r="G73" i="10"/>
  <c r="N30" i="10"/>
  <c r="J30" i="10"/>
  <c r="K29" i="10"/>
  <c r="I29" i="10"/>
  <c r="G29" i="10" s="1"/>
  <c r="N8" i="10"/>
  <c r="B270" i="8"/>
  <c r="B248" i="8"/>
  <c r="B226" i="8"/>
  <c r="B204" i="8"/>
  <c r="B182" i="8"/>
  <c r="B160" i="8"/>
  <c r="B138" i="8"/>
  <c r="M117" i="8"/>
  <c r="N118" i="8" s="1"/>
  <c r="B116" i="8"/>
  <c r="M95" i="8"/>
  <c r="N96" i="8" s="1"/>
  <c r="N52" i="8"/>
  <c r="M51" i="8"/>
  <c r="M249" i="8"/>
  <c r="N250" i="8" s="1"/>
  <c r="S6" i="6"/>
  <c r="Q6" i="6"/>
  <c r="K6" i="6"/>
  <c r="I6" i="6"/>
  <c r="B3" i="6"/>
  <c r="W6" i="5"/>
  <c r="B3" i="5"/>
  <c r="J79" i="3"/>
  <c r="K6" i="3"/>
  <c r="J58" i="2"/>
  <c r="B39" i="1"/>
  <c r="B38" i="1"/>
  <c r="B37" i="1"/>
  <c r="M2" i="1"/>
  <c r="F106" i="30"/>
  <c r="F105" i="30"/>
  <c r="H104" i="30"/>
  <c r="J103" i="30"/>
  <c r="N102" i="30"/>
  <c r="H101" i="30"/>
  <c r="J100" i="30"/>
  <c r="N99" i="30"/>
  <c r="N97" i="30"/>
  <c r="F97" i="30"/>
  <c r="L84" i="30"/>
  <c r="J61" i="30"/>
  <c r="L60" i="30"/>
  <c r="L59" i="30"/>
  <c r="L58" i="30"/>
  <c r="L57" i="30"/>
  <c r="L56" i="30"/>
  <c r="L55" i="30"/>
  <c r="L54" i="30"/>
  <c r="L53" i="30"/>
  <c r="J21" i="30"/>
  <c r="H20" i="30"/>
  <c r="L19" i="30"/>
  <c r="F19" i="30"/>
  <c r="J18" i="30"/>
  <c r="H17" i="30"/>
  <c r="L16" i="30"/>
  <c r="F16" i="30"/>
  <c r="L15" i="30"/>
  <c r="F15" i="30"/>
  <c r="L14" i="30"/>
  <c r="F14" i="30"/>
  <c r="L13" i="30"/>
  <c r="F13" i="30"/>
  <c r="L12" i="30"/>
  <c r="F12" i="30"/>
  <c r="L11" i="30"/>
  <c r="F11" i="30"/>
  <c r="V12" i="35"/>
  <c r="L63" i="33"/>
  <c r="H19" i="33"/>
  <c r="L108" i="31"/>
  <c r="J75" i="31"/>
  <c r="F39" i="31"/>
  <c r="J34" i="31"/>
  <c r="L17" i="31"/>
  <c r="J14" i="31"/>
  <c r="J11" i="31"/>
  <c r="F263" i="30"/>
  <c r="H261" i="30"/>
  <c r="J259" i="30"/>
  <c r="N257" i="30"/>
  <c r="H256" i="30"/>
  <c r="N254" i="30"/>
  <c r="H253" i="30"/>
  <c r="N251" i="30"/>
  <c r="J263" i="30"/>
  <c r="F218" i="30"/>
  <c r="H216" i="30"/>
  <c r="J214" i="30"/>
  <c r="J211" i="30"/>
  <c r="J208" i="30"/>
  <c r="L197" i="30"/>
  <c r="F194" i="30"/>
  <c r="H192" i="30"/>
  <c r="N190" i="30"/>
  <c r="H189" i="30"/>
  <c r="N187" i="30"/>
  <c r="H186" i="30"/>
  <c r="F152" i="30"/>
  <c r="H150" i="30"/>
  <c r="J148" i="30"/>
  <c r="J145" i="30"/>
  <c r="J142" i="30"/>
  <c r="H131" i="30"/>
  <c r="H130" i="30"/>
  <c r="J129" i="30"/>
  <c r="J128" i="30"/>
  <c r="L127" i="30"/>
  <c r="L126" i="30"/>
  <c r="F125" i="30"/>
  <c r="J124" i="30"/>
  <c r="L123" i="30"/>
  <c r="F122" i="30"/>
  <c r="J121" i="30"/>
  <c r="L120" i="30"/>
  <c r="F119" i="30"/>
  <c r="J109" i="30"/>
  <c r="L107" i="30"/>
  <c r="F104" i="30"/>
  <c r="L102" i="30"/>
  <c r="F101" i="30"/>
  <c r="L99" i="30"/>
  <c r="H98" i="30"/>
  <c r="L97" i="30"/>
  <c r="J87" i="30"/>
  <c r="L80" i="30"/>
  <c r="L77" i="30"/>
  <c r="L65" i="30"/>
  <c r="J63" i="30"/>
  <c r="L43" i="30"/>
  <c r="F43" i="30"/>
  <c r="J42" i="30"/>
  <c r="H41" i="30"/>
  <c r="L40" i="30"/>
  <c r="F40" i="30"/>
  <c r="J39" i="30"/>
  <c r="H38" i="30"/>
  <c r="N37" i="30"/>
  <c r="H37" i="30"/>
  <c r="N36" i="30"/>
  <c r="H36" i="30"/>
  <c r="N35" i="30"/>
  <c r="H35" i="30"/>
  <c r="J57" i="33"/>
  <c r="H14" i="33"/>
  <c r="J97" i="31"/>
  <c r="J43" i="31"/>
  <c r="L33" i="31"/>
  <c r="F17" i="31"/>
  <c r="F151" i="30"/>
  <c r="F150" i="30"/>
  <c r="H149" i="30"/>
  <c r="H148" i="30"/>
  <c r="L147" i="30"/>
  <c r="N146" i="30"/>
  <c r="F146" i="30"/>
  <c r="H145" i="30"/>
  <c r="L144" i="30"/>
  <c r="N143" i="30"/>
  <c r="F143" i="30"/>
  <c r="H142" i="30"/>
  <c r="L141" i="30"/>
  <c r="F131" i="30"/>
  <c r="H129" i="30"/>
  <c r="J127" i="30"/>
  <c r="N125" i="30"/>
  <c r="H124" i="30"/>
  <c r="N122" i="30"/>
  <c r="H121" i="30"/>
  <c r="N119" i="30"/>
  <c r="H109" i="30"/>
  <c r="J108" i="30"/>
  <c r="J107" i="30"/>
  <c r="L106" i="30"/>
  <c r="L105" i="30"/>
  <c r="H103" i="30"/>
  <c r="J102" i="30"/>
  <c r="N101" i="30"/>
  <c r="H100" i="30"/>
  <c r="J99" i="30"/>
  <c r="N98" i="30"/>
  <c r="F98" i="30"/>
  <c r="J60" i="30"/>
  <c r="J59" i="30"/>
  <c r="J58" i="30"/>
  <c r="J57" i="30"/>
  <c r="J56" i="30"/>
  <c r="J55" i="30"/>
  <c r="J54" i="30"/>
  <c r="J53" i="30"/>
  <c r="H21" i="30"/>
  <c r="L20" i="30"/>
  <c r="F20" i="30"/>
  <c r="J19" i="30"/>
  <c r="H18" i="30"/>
  <c r="L17" i="30"/>
  <c r="F17" i="30"/>
  <c r="J16" i="30"/>
  <c r="J15" i="30"/>
  <c r="J14" i="30"/>
  <c r="J13" i="30"/>
  <c r="J12" i="30"/>
  <c r="J11" i="30"/>
  <c r="J10" i="30"/>
  <c r="J9" i="30"/>
  <c r="L11" i="33"/>
  <c r="J37" i="31"/>
  <c r="J13" i="31"/>
  <c r="L260" i="30"/>
  <c r="H251" i="30"/>
  <c r="J217" i="30"/>
  <c r="J193" i="30"/>
  <c r="F129" i="30"/>
  <c r="F124" i="30"/>
  <c r="L119" i="30"/>
  <c r="J86" i="30"/>
  <c r="L78" i="30"/>
  <c r="J62" i="30"/>
  <c r="F41" i="30"/>
  <c r="L37" i="30"/>
  <c r="N34" i="30"/>
  <c r="H33" i="30"/>
  <c r="N31" i="30"/>
  <c r="D104" i="28"/>
  <c r="D62" i="28"/>
  <c r="F38" i="31"/>
  <c r="J10" i="31"/>
  <c r="J273" i="30"/>
  <c r="L215" i="30"/>
  <c r="N191" i="30"/>
  <c r="J197" i="30"/>
  <c r="F149" i="30"/>
  <c r="J144" i="30"/>
  <c r="H128" i="30"/>
  <c r="J123" i="30"/>
  <c r="J106" i="30"/>
  <c r="L101" i="30"/>
  <c r="J97" i="30"/>
  <c r="L81" i="30"/>
  <c r="J40" i="30"/>
  <c r="F37" i="30"/>
  <c r="L34" i="30"/>
  <c r="F33" i="30"/>
  <c r="L31" i="30"/>
  <c r="L10" i="30"/>
  <c r="L9" i="30"/>
  <c r="D132" i="28"/>
  <c r="D76" i="28"/>
  <c r="H257" i="30"/>
  <c r="H190" i="30"/>
  <c r="H127" i="30"/>
  <c r="L122" i="30"/>
  <c r="F85" i="30"/>
  <c r="F61" i="30"/>
  <c r="L87" i="30"/>
  <c r="J43" i="30"/>
  <c r="L36" i="30"/>
  <c r="H34" i="30"/>
  <c r="N32" i="30"/>
  <c r="H31" i="30"/>
  <c r="F105" i="31"/>
  <c r="N255" i="30"/>
  <c r="H240" i="30"/>
  <c r="J212" i="30"/>
  <c r="N188" i="30"/>
  <c r="L152" i="30"/>
  <c r="J147" i="30"/>
  <c r="J126" i="30"/>
  <c r="L104" i="30"/>
  <c r="F100" i="30"/>
  <c r="N76" i="30"/>
  <c r="L64" i="30"/>
  <c r="J84" i="30"/>
  <c r="H39" i="30"/>
  <c r="F36" i="30"/>
  <c r="F34" i="30"/>
  <c r="L32" i="30"/>
  <c r="F31" i="30"/>
  <c r="H254" i="30"/>
  <c r="F197" i="30"/>
  <c r="H187" i="30"/>
  <c r="L125" i="30"/>
  <c r="F121" i="30"/>
  <c r="H85" i="30"/>
  <c r="H42" i="30"/>
  <c r="L38" i="30"/>
  <c r="L35" i="30"/>
  <c r="N33" i="30"/>
  <c r="H32" i="30"/>
  <c r="F10" i="30"/>
  <c r="F9" i="30"/>
  <c r="H195" i="30"/>
  <c r="H63" i="30"/>
  <c r="F38" i="30"/>
  <c r="D146" i="28"/>
  <c r="F118" i="28"/>
  <c r="F76" i="28"/>
  <c r="D48" i="28"/>
  <c r="D20" i="28"/>
  <c r="F90" i="27"/>
  <c r="F34" i="27"/>
  <c r="J79" i="31"/>
  <c r="N185" i="30"/>
  <c r="F35" i="30"/>
  <c r="G132" i="28"/>
  <c r="E160" i="27"/>
  <c r="F146" i="27"/>
  <c r="E132" i="27"/>
  <c r="J16" i="31"/>
  <c r="J262" i="30"/>
  <c r="H219" i="30"/>
  <c r="H108" i="30"/>
  <c r="F81" i="30"/>
  <c r="L33" i="30"/>
  <c r="E76" i="27"/>
  <c r="N252" i="30"/>
  <c r="J209" i="30"/>
  <c r="F130" i="30"/>
  <c r="F103" i="30"/>
  <c r="F32" i="30"/>
  <c r="L98" i="30"/>
  <c r="L75" i="30"/>
  <c r="N79" i="30"/>
  <c r="D90" i="28"/>
  <c r="G62" i="28"/>
  <c r="G34" i="28"/>
  <c r="F20" i="28"/>
  <c r="F65" i="25"/>
  <c r="J64" i="25"/>
  <c r="H63" i="25"/>
  <c r="F62" i="25"/>
  <c r="J61" i="25"/>
  <c r="H60" i="25"/>
  <c r="H59" i="25"/>
  <c r="H58" i="25"/>
  <c r="H57" i="25"/>
  <c r="H56" i="25"/>
  <c r="H55" i="25"/>
  <c r="H54" i="25"/>
  <c r="H53" i="25"/>
  <c r="L21" i="25"/>
  <c r="C34" i="27"/>
  <c r="F76" i="26"/>
  <c r="F48" i="26"/>
  <c r="F20" i="26"/>
  <c r="H87" i="25"/>
  <c r="F86" i="25"/>
  <c r="J85" i="25"/>
  <c r="H84" i="25"/>
  <c r="J120" i="30"/>
  <c r="F48" i="28"/>
  <c r="C62" i="27"/>
  <c r="J65" i="25"/>
  <c r="H64" i="25"/>
  <c r="F63" i="25"/>
  <c r="J62" i="25"/>
  <c r="H61" i="25"/>
  <c r="F60" i="25"/>
  <c r="F59" i="25"/>
  <c r="F58" i="25"/>
  <c r="F57" i="25"/>
  <c r="F56" i="25"/>
  <c r="F55" i="25"/>
  <c r="F54" i="25"/>
  <c r="F53" i="25"/>
  <c r="L41" i="30"/>
  <c r="F118" i="27"/>
  <c r="F87" i="25"/>
  <c r="J86" i="25"/>
  <c r="H85" i="25"/>
  <c r="F84" i="25"/>
  <c r="J83" i="25"/>
  <c r="H82" i="25"/>
  <c r="H81" i="25"/>
  <c r="H80" i="25"/>
  <c r="H79" i="25"/>
  <c r="H78" i="25"/>
  <c r="H77" i="25"/>
  <c r="H76" i="25"/>
  <c r="H75" i="25"/>
  <c r="F43" i="25"/>
  <c r="J42" i="25"/>
  <c r="H41" i="25"/>
  <c r="F40" i="25"/>
  <c r="J39" i="25"/>
  <c r="L42" i="31"/>
  <c r="J141" i="30"/>
  <c r="E48" i="27"/>
  <c r="F20" i="27"/>
  <c r="H65" i="25"/>
  <c r="F64" i="25"/>
  <c r="J63" i="25"/>
  <c r="H62" i="25"/>
  <c r="F61" i="25"/>
  <c r="J60" i="25"/>
  <c r="J59" i="25"/>
  <c r="J58" i="25"/>
  <c r="J57" i="25"/>
  <c r="J56" i="25"/>
  <c r="J55" i="25"/>
  <c r="J54" i="25"/>
  <c r="J53" i="25"/>
  <c r="E104" i="27"/>
  <c r="J87" i="25"/>
  <c r="F82" i="25"/>
  <c r="F79" i="25"/>
  <c r="F76" i="25"/>
  <c r="H43" i="25"/>
  <c r="J41" i="25"/>
  <c r="F38" i="25"/>
  <c r="F37" i="25"/>
  <c r="F36" i="25"/>
  <c r="F35" i="25"/>
  <c r="F34" i="25"/>
  <c r="F33" i="25"/>
  <c r="F32" i="25"/>
  <c r="F31" i="25"/>
  <c r="J21" i="25"/>
  <c r="H20" i="25"/>
  <c r="L19" i="25"/>
  <c r="F19" i="25"/>
  <c r="J18" i="25"/>
  <c r="H17" i="25"/>
  <c r="L16" i="25"/>
  <c r="F16" i="25"/>
  <c r="L15" i="25"/>
  <c r="F15" i="25"/>
  <c r="L14" i="25"/>
  <c r="F14" i="25"/>
  <c r="L13" i="25"/>
  <c r="F13" i="25"/>
  <c r="L12" i="25"/>
  <c r="F12" i="25"/>
  <c r="L11" i="25"/>
  <c r="F11" i="25"/>
  <c r="L10" i="25"/>
  <c r="F10" i="25"/>
  <c r="L9" i="25"/>
  <c r="F9" i="25"/>
  <c r="H43" i="24"/>
  <c r="L42" i="24"/>
  <c r="J41" i="24"/>
  <c r="H40" i="24"/>
  <c r="L39" i="24"/>
  <c r="J38" i="24"/>
  <c r="J37" i="24"/>
  <c r="J36" i="24"/>
  <c r="J35" i="24"/>
  <c r="J34" i="24"/>
  <c r="J33" i="24"/>
  <c r="J32" i="24"/>
  <c r="J31" i="24"/>
  <c r="J80" i="25"/>
  <c r="J77" i="25"/>
  <c r="F41" i="25"/>
  <c r="H39" i="25"/>
  <c r="J241" i="24"/>
  <c r="H240" i="24"/>
  <c r="L239" i="24"/>
  <c r="J238" i="24"/>
  <c r="H237" i="24"/>
  <c r="L236" i="24"/>
  <c r="L235" i="24"/>
  <c r="L234" i="24"/>
  <c r="L233" i="24"/>
  <c r="L232" i="24"/>
  <c r="L231" i="24"/>
  <c r="L230" i="24"/>
  <c r="L229" i="24"/>
  <c r="J212" i="24"/>
  <c r="J211" i="24"/>
  <c r="J210" i="24"/>
  <c r="J209" i="24"/>
  <c r="J208" i="24"/>
  <c r="J207" i="24"/>
  <c r="L197" i="24"/>
  <c r="J196" i="24"/>
  <c r="H195" i="24"/>
  <c r="L194" i="24"/>
  <c r="J193" i="24"/>
  <c r="H192" i="24"/>
  <c r="N191" i="24"/>
  <c r="H191" i="24"/>
  <c r="N190" i="24"/>
  <c r="H190" i="24"/>
  <c r="N189" i="24"/>
  <c r="H189" i="24"/>
  <c r="N188" i="24"/>
  <c r="H188" i="24"/>
  <c r="N187" i="24"/>
  <c r="H187" i="24"/>
  <c r="N186" i="24"/>
  <c r="H186" i="24"/>
  <c r="N185" i="24"/>
  <c r="H185" i="24"/>
  <c r="J175" i="24"/>
  <c r="H174" i="24"/>
  <c r="L173" i="24"/>
  <c r="J172" i="24"/>
  <c r="H171" i="24"/>
  <c r="L170" i="24"/>
  <c r="L169" i="24"/>
  <c r="L168" i="24"/>
  <c r="L167" i="24"/>
  <c r="L166" i="24"/>
  <c r="L165" i="24"/>
  <c r="L164" i="24"/>
  <c r="L163" i="24"/>
  <c r="H153" i="24"/>
  <c r="L152" i="24"/>
  <c r="J151" i="24"/>
  <c r="H150" i="24"/>
  <c r="L149" i="24"/>
  <c r="J148" i="24"/>
  <c r="J147" i="24"/>
  <c r="J146" i="24"/>
  <c r="J145" i="24"/>
  <c r="J144" i="24"/>
  <c r="J143" i="24"/>
  <c r="J142" i="24"/>
  <c r="J141" i="24"/>
  <c r="L131" i="24"/>
  <c r="J130" i="24"/>
  <c r="H129" i="24"/>
  <c r="L128" i="24"/>
  <c r="J127" i="24"/>
  <c r="H126" i="24"/>
  <c r="N125" i="24"/>
  <c r="H125" i="24"/>
  <c r="N124" i="24"/>
  <c r="H124" i="24"/>
  <c r="N123" i="24"/>
  <c r="H123" i="24"/>
  <c r="N122" i="24"/>
  <c r="H122" i="24"/>
  <c r="N121" i="24"/>
  <c r="H121" i="24"/>
  <c r="N120" i="24"/>
  <c r="H120" i="24"/>
  <c r="N119" i="24"/>
  <c r="H119" i="24"/>
  <c r="J109" i="24"/>
  <c r="H108" i="24"/>
  <c r="L107" i="24"/>
  <c r="J106" i="24"/>
  <c r="H105" i="24"/>
  <c r="L104" i="24"/>
  <c r="L103" i="24"/>
  <c r="L102" i="24"/>
  <c r="L101" i="24"/>
  <c r="L100" i="24"/>
  <c r="L99" i="24"/>
  <c r="L98" i="24"/>
  <c r="L97" i="24"/>
  <c r="H86" i="25"/>
  <c r="H83" i="25"/>
  <c r="F80" i="25"/>
  <c r="F77" i="25"/>
  <c r="F39" i="25"/>
  <c r="H21" i="25"/>
  <c r="L20" i="25"/>
  <c r="F20" i="25"/>
  <c r="J19" i="25"/>
  <c r="H18" i="25"/>
  <c r="L17" i="25"/>
  <c r="F17" i="25"/>
  <c r="J16" i="25"/>
  <c r="J15" i="25"/>
  <c r="J14" i="25"/>
  <c r="J13" i="25"/>
  <c r="J12" i="25"/>
  <c r="J11" i="25"/>
  <c r="J10" i="25"/>
  <c r="J9" i="25"/>
  <c r="L43" i="24"/>
  <c r="J42" i="24"/>
  <c r="H41" i="24"/>
  <c r="L40" i="24"/>
  <c r="J39" i="24"/>
  <c r="H38" i="24"/>
  <c r="N37" i="24"/>
  <c r="H37" i="24"/>
  <c r="N36" i="24"/>
  <c r="H36" i="24"/>
  <c r="N35" i="24"/>
  <c r="H35" i="24"/>
  <c r="N34" i="24"/>
  <c r="H34" i="24"/>
  <c r="N33" i="24"/>
  <c r="H33" i="24"/>
  <c r="N32" i="24"/>
  <c r="H32" i="24"/>
  <c r="N31" i="24"/>
  <c r="H31" i="24"/>
  <c r="C48" i="27"/>
  <c r="E20" i="27"/>
  <c r="F83" i="25"/>
  <c r="J81" i="25"/>
  <c r="J78" i="25"/>
  <c r="J75" i="25"/>
  <c r="H42" i="25"/>
  <c r="J40" i="25"/>
  <c r="J166" i="24"/>
  <c r="J165" i="24"/>
  <c r="J164" i="24"/>
  <c r="J163" i="24"/>
  <c r="J131" i="24"/>
  <c r="H130" i="24"/>
  <c r="L129" i="24"/>
  <c r="J128" i="24"/>
  <c r="H127" i="24"/>
  <c r="L126" i="24"/>
  <c r="L125" i="24"/>
  <c r="L124" i="24"/>
  <c r="L123" i="24"/>
  <c r="L122" i="24"/>
  <c r="L121" i="24"/>
  <c r="L120" i="24"/>
  <c r="L119" i="24"/>
  <c r="H109" i="24"/>
  <c r="L108" i="24"/>
  <c r="J107" i="24"/>
  <c r="H106" i="24"/>
  <c r="L105" i="24"/>
  <c r="J104" i="24"/>
  <c r="J103" i="24"/>
  <c r="J102" i="24"/>
  <c r="J101" i="24"/>
  <c r="J100" i="24"/>
  <c r="J99" i="24"/>
  <c r="J98" i="24"/>
  <c r="J97" i="24"/>
  <c r="H21" i="24"/>
  <c r="L20" i="24"/>
  <c r="J19" i="24"/>
  <c r="H18" i="24"/>
  <c r="L17" i="24"/>
  <c r="J16" i="24"/>
  <c r="J15" i="24"/>
  <c r="J14" i="24"/>
  <c r="J13" i="24"/>
  <c r="J12" i="24"/>
  <c r="J11" i="24"/>
  <c r="J10" i="24"/>
  <c r="J9" i="24"/>
  <c r="D77" i="22"/>
  <c r="F76" i="27"/>
  <c r="F85" i="25"/>
  <c r="F81" i="25"/>
  <c r="F78" i="25"/>
  <c r="F75" i="25"/>
  <c r="F42" i="25"/>
  <c r="H40" i="25"/>
  <c r="J38" i="25"/>
  <c r="J37" i="25"/>
  <c r="J36" i="25"/>
  <c r="J35" i="25"/>
  <c r="J34" i="25"/>
  <c r="J33" i="25"/>
  <c r="J32" i="25"/>
  <c r="J31" i="25"/>
  <c r="F21" i="25"/>
  <c r="J20" i="25"/>
  <c r="H19" i="25"/>
  <c r="L18" i="25"/>
  <c r="F18" i="25"/>
  <c r="J17" i="25"/>
  <c r="H16" i="25"/>
  <c r="N15" i="25"/>
  <c r="H15" i="25"/>
  <c r="N14" i="25"/>
  <c r="H14" i="25"/>
  <c r="N13" i="25"/>
  <c r="H13" i="25"/>
  <c r="N12" i="25"/>
  <c r="H12" i="25"/>
  <c r="N11" i="25"/>
  <c r="H11" i="25"/>
  <c r="N10" i="25"/>
  <c r="H10" i="25"/>
  <c r="N9" i="25"/>
  <c r="H9" i="25"/>
  <c r="J43" i="24"/>
  <c r="H42" i="24"/>
  <c r="L41" i="24"/>
  <c r="J40" i="24"/>
  <c r="H39" i="24"/>
  <c r="L38" i="24"/>
  <c r="L37" i="24"/>
  <c r="L36" i="24"/>
  <c r="L35" i="24"/>
  <c r="L34" i="24"/>
  <c r="L33" i="24"/>
  <c r="L32" i="24"/>
  <c r="L31" i="24"/>
  <c r="J79" i="25"/>
  <c r="H33" i="25"/>
  <c r="L266" i="24"/>
  <c r="L267" i="24"/>
  <c r="H239" i="24"/>
  <c r="N235" i="24"/>
  <c r="N232" i="24"/>
  <c r="N229" i="24"/>
  <c r="H218" i="24"/>
  <c r="L214" i="24"/>
  <c r="L211" i="24"/>
  <c r="L208" i="24"/>
  <c r="H194" i="24"/>
  <c r="J174" i="24"/>
  <c r="N167" i="24"/>
  <c r="N164" i="24"/>
  <c r="J153" i="24"/>
  <c r="L146" i="24"/>
  <c r="L143" i="24"/>
  <c r="J129" i="24"/>
  <c r="L109" i="24"/>
  <c r="N102" i="24"/>
  <c r="N99" i="24"/>
  <c r="J20" i="24"/>
  <c r="L18" i="24"/>
  <c r="H15" i="24"/>
  <c r="N13" i="24"/>
  <c r="H12" i="24"/>
  <c r="N10" i="24"/>
  <c r="H9" i="24"/>
  <c r="H161" i="22"/>
  <c r="F105" i="22"/>
  <c r="H35" i="22"/>
  <c r="H38" i="25"/>
  <c r="H32" i="25"/>
  <c r="J262" i="24"/>
  <c r="J259" i="24"/>
  <c r="J256" i="24"/>
  <c r="L238" i="24"/>
  <c r="H235" i="24"/>
  <c r="H232" i="24"/>
  <c r="H229" i="24"/>
  <c r="L217" i="24"/>
  <c r="H197" i="24"/>
  <c r="L193" i="24"/>
  <c r="J190" i="24"/>
  <c r="J187" i="24"/>
  <c r="H170" i="24"/>
  <c r="H167" i="24"/>
  <c r="H164" i="24"/>
  <c r="H149" i="24"/>
  <c r="J125" i="24"/>
  <c r="J122" i="24"/>
  <c r="J119" i="24"/>
  <c r="J105" i="24"/>
  <c r="H102" i="24"/>
  <c r="H99" i="24"/>
  <c r="H20" i="24"/>
  <c r="J18" i="24"/>
  <c r="L16" i="24"/>
  <c r="L13" i="24"/>
  <c r="L10" i="24"/>
  <c r="F161" i="22"/>
  <c r="D105" i="22"/>
  <c r="H91" i="22"/>
  <c r="H49" i="22"/>
  <c r="F35" i="22"/>
  <c r="E36" i="21"/>
  <c r="C22" i="21"/>
  <c r="J76" i="25"/>
  <c r="H37" i="25"/>
  <c r="H31" i="25"/>
  <c r="J265" i="24"/>
  <c r="L241" i="24"/>
  <c r="N234" i="24"/>
  <c r="N231" i="24"/>
  <c r="L213" i="24"/>
  <c r="L210" i="24"/>
  <c r="L207" i="24"/>
  <c r="L196" i="24"/>
  <c r="J197" i="24"/>
  <c r="H173" i="24"/>
  <c r="N169" i="24"/>
  <c r="N166" i="24"/>
  <c r="N163" i="24"/>
  <c r="H152" i="24"/>
  <c r="L148" i="24"/>
  <c r="L145" i="24"/>
  <c r="L142" i="24"/>
  <c r="H128" i="24"/>
  <c r="J108" i="24"/>
  <c r="N101" i="24"/>
  <c r="N98" i="24"/>
  <c r="L21" i="24"/>
  <c r="H16" i="24"/>
  <c r="N14" i="24"/>
  <c r="H13" i="24"/>
  <c r="N11" i="24"/>
  <c r="H10" i="24"/>
  <c r="F147" i="22"/>
  <c r="D91" i="22"/>
  <c r="H77" i="22"/>
  <c r="H63" i="22"/>
  <c r="F49" i="22"/>
  <c r="D35" i="22"/>
  <c r="J84" i="25"/>
  <c r="H36" i="25"/>
  <c r="J261" i="24"/>
  <c r="J258" i="24"/>
  <c r="J255" i="24"/>
  <c r="J237" i="24"/>
  <c r="H234" i="24"/>
  <c r="H231" i="24"/>
  <c r="J216" i="24"/>
  <c r="J192" i="24"/>
  <c r="J189" i="24"/>
  <c r="J186" i="24"/>
  <c r="L172" i="24"/>
  <c r="H169" i="24"/>
  <c r="H166" i="24"/>
  <c r="H163" i="24"/>
  <c r="L151" i="24"/>
  <c r="H131" i="24"/>
  <c r="L127" i="24"/>
  <c r="J124" i="24"/>
  <c r="J121" i="24"/>
  <c r="H104" i="24"/>
  <c r="H101" i="24"/>
  <c r="H98" i="24"/>
  <c r="J21" i="24"/>
  <c r="L19" i="24"/>
  <c r="L14" i="24"/>
  <c r="L11" i="24"/>
  <c r="D147" i="22"/>
  <c r="H133" i="22"/>
  <c r="F77" i="22"/>
  <c r="F63" i="22"/>
  <c r="D49" i="22"/>
  <c r="C36" i="21"/>
  <c r="O22" i="21"/>
  <c r="J82" i="25"/>
  <c r="J43" i="25"/>
  <c r="H35" i="25"/>
  <c r="H264" i="24"/>
  <c r="J240" i="24"/>
  <c r="N233" i="24"/>
  <c r="N230" i="24"/>
  <c r="J219" i="24"/>
  <c r="L212" i="24"/>
  <c r="L209" i="24"/>
  <c r="J195" i="24"/>
  <c r="L175" i="24"/>
  <c r="N168" i="24"/>
  <c r="N165" i="24"/>
  <c r="L147" i="24"/>
  <c r="L144" i="24"/>
  <c r="L141" i="24"/>
  <c r="L130" i="24"/>
  <c r="H107" i="24"/>
  <c r="N103" i="24"/>
  <c r="N100" i="24"/>
  <c r="N97" i="24"/>
  <c r="H19" i="24"/>
  <c r="J17" i="24"/>
  <c r="N15" i="24"/>
  <c r="H14" i="24"/>
  <c r="N12" i="24"/>
  <c r="H11" i="24"/>
  <c r="N9" i="24"/>
  <c r="D133" i="22"/>
  <c r="H119" i="22"/>
  <c r="D63" i="22"/>
  <c r="J171" i="24"/>
  <c r="J123" i="24"/>
  <c r="H97" i="24"/>
  <c r="L9" i="24"/>
  <c r="F119" i="22"/>
  <c r="L41" i="25"/>
  <c r="J191" i="24"/>
  <c r="H168" i="24"/>
  <c r="J120" i="24"/>
  <c r="H17" i="24"/>
  <c r="H34" i="25"/>
  <c r="H267" i="24"/>
  <c r="H215" i="24"/>
  <c r="J188" i="24"/>
  <c r="H165" i="24"/>
  <c r="L15" i="24"/>
  <c r="T21" i="22"/>
  <c r="C92" i="21"/>
  <c r="E64" i="21"/>
  <c r="L263" i="24"/>
  <c r="H236" i="24"/>
  <c r="J185" i="24"/>
  <c r="L106" i="24"/>
  <c r="G21" i="22"/>
  <c r="M22" i="21"/>
  <c r="J260" i="24"/>
  <c r="H233" i="24"/>
  <c r="J150" i="24"/>
  <c r="H103" i="24"/>
  <c r="L12" i="24"/>
  <c r="F134" i="21"/>
  <c r="E22" i="21"/>
  <c r="H100" i="24"/>
  <c r="D78" i="21"/>
  <c r="H230" i="24"/>
  <c r="J126" i="24"/>
  <c r="F50" i="21"/>
  <c r="F105" i="19"/>
  <c r="V148" i="18"/>
  <c r="T132" i="18"/>
  <c r="C106" i="18"/>
  <c r="N92" i="18"/>
  <c r="C76" i="18"/>
  <c r="N62" i="18"/>
  <c r="K50" i="18"/>
  <c r="V36" i="18"/>
  <c r="K20" i="18"/>
  <c r="D148" i="18"/>
  <c r="K104" i="18"/>
  <c r="V90" i="18"/>
  <c r="S78" i="18"/>
  <c r="E50" i="18"/>
  <c r="S48" i="18"/>
  <c r="E20" i="18"/>
  <c r="F93" i="19"/>
  <c r="F63" i="19"/>
  <c r="E104" i="18"/>
  <c r="M78" i="18"/>
  <c r="M48" i="18"/>
  <c r="U22" i="18"/>
  <c r="J257" i="24"/>
  <c r="G160" i="18"/>
  <c r="S146" i="18"/>
  <c r="U106" i="18"/>
  <c r="G78" i="18"/>
  <c r="U76" i="18"/>
  <c r="G48" i="18"/>
  <c r="D36" i="18"/>
  <c r="O22" i="18"/>
  <c r="F51" i="19"/>
  <c r="D120" i="18"/>
  <c r="O106" i="18"/>
  <c r="D90" i="18"/>
  <c r="O76" i="18"/>
  <c r="T8" i="18"/>
  <c r="F34" i="18"/>
  <c r="F23" i="16"/>
  <c r="R21" i="16"/>
  <c r="R9" i="16"/>
  <c r="E149" i="14"/>
  <c r="G135" i="14"/>
  <c r="E107" i="14"/>
  <c r="G93" i="14"/>
  <c r="E65" i="14"/>
  <c r="G51" i="14"/>
  <c r="D111" i="11"/>
  <c r="D108" i="11"/>
  <c r="D105" i="11"/>
  <c r="D102" i="11"/>
  <c r="D88" i="11"/>
  <c r="D85" i="11"/>
  <c r="D82" i="11"/>
  <c r="D79" i="11"/>
  <c r="F64" i="18"/>
  <c r="T62" i="18"/>
  <c r="D107" i="17"/>
  <c r="C79" i="17"/>
  <c r="C49" i="17"/>
  <c r="C23" i="17"/>
  <c r="O9" i="17"/>
  <c r="C147" i="16"/>
  <c r="C121" i="16"/>
  <c r="C91" i="16"/>
  <c r="C65" i="16"/>
  <c r="C23" i="16"/>
  <c r="O21" i="16"/>
  <c r="O9" i="16"/>
  <c r="E35" i="15"/>
  <c r="G21" i="15"/>
  <c r="D149" i="14"/>
  <c r="F135" i="14"/>
  <c r="D107" i="14"/>
  <c r="F93" i="14"/>
  <c r="D65" i="14"/>
  <c r="F51" i="14"/>
  <c r="G23" i="14"/>
  <c r="G34" i="13"/>
  <c r="P20" i="13"/>
  <c r="G20" i="13"/>
  <c r="T92" i="18"/>
  <c r="C22" i="18"/>
  <c r="F91" i="17"/>
  <c r="F65" i="17"/>
  <c r="F35" i="17"/>
  <c r="F9" i="17"/>
  <c r="F133" i="16"/>
  <c r="F107" i="16"/>
  <c r="F77" i="16"/>
  <c r="F51" i="16"/>
  <c r="D35" i="15"/>
  <c r="G163" i="14"/>
  <c r="E135" i="14"/>
  <c r="G121" i="14"/>
  <c r="E93" i="14"/>
  <c r="G79" i="14"/>
  <c r="E51" i="14"/>
  <c r="G37" i="14"/>
  <c r="F23" i="14"/>
  <c r="D113" i="11"/>
  <c r="D110" i="11"/>
  <c r="D107" i="11"/>
  <c r="D104" i="11"/>
  <c r="D101" i="11"/>
  <c r="D90" i="11"/>
  <c r="D87" i="11"/>
  <c r="D84" i="11"/>
  <c r="D81" i="11"/>
  <c r="D78" i="11"/>
  <c r="O20" i="9"/>
  <c r="I20" i="9"/>
  <c r="O18" i="9"/>
  <c r="I18" i="9"/>
  <c r="D133" i="17"/>
  <c r="F35" i="16"/>
  <c r="F21" i="16"/>
  <c r="F9" i="16"/>
  <c r="F163" i="14"/>
  <c r="D135" i="14"/>
  <c r="F121" i="14"/>
  <c r="D93" i="14"/>
  <c r="F79" i="14"/>
  <c r="D51" i="14"/>
  <c r="F37" i="14"/>
  <c r="E23" i="14"/>
  <c r="D66" i="11"/>
  <c r="D63" i="11"/>
  <c r="D60" i="11"/>
  <c r="D57" i="11"/>
  <c r="D54" i="11"/>
  <c r="D43" i="11"/>
  <c r="D40" i="11"/>
  <c r="D37" i="11"/>
  <c r="D34" i="11"/>
  <c r="D31" i="11"/>
  <c r="D20" i="11"/>
  <c r="D17" i="11"/>
  <c r="D14" i="11"/>
  <c r="D11" i="11"/>
  <c r="D8" i="11"/>
  <c r="K21" i="9"/>
  <c r="E21" i="9"/>
  <c r="Q19" i="9"/>
  <c r="K19" i="9"/>
  <c r="E19" i="9"/>
  <c r="Q17" i="9"/>
  <c r="N8" i="18"/>
  <c r="F135" i="16"/>
  <c r="F105" i="16"/>
  <c r="G91" i="15"/>
  <c r="G49" i="15"/>
  <c r="E121" i="14"/>
  <c r="G65" i="14"/>
  <c r="C51" i="14"/>
  <c r="D23" i="14"/>
  <c r="E56" i="12"/>
  <c r="E53" i="12"/>
  <c r="E57" i="12" s="1"/>
  <c r="D67" i="11"/>
  <c r="D61" i="11"/>
  <c r="D55" i="11"/>
  <c r="D41" i="11"/>
  <c r="D35" i="11"/>
  <c r="D21" i="11"/>
  <c r="D15" i="11"/>
  <c r="D9" i="11"/>
  <c r="O21" i="9"/>
  <c r="G21" i="9"/>
  <c r="I19" i="9"/>
  <c r="Q16" i="9"/>
  <c r="K16" i="9"/>
  <c r="E16" i="9"/>
  <c r="Q14" i="9"/>
  <c r="K14" i="9"/>
  <c r="E14" i="9"/>
  <c r="Q12" i="9"/>
  <c r="K12" i="9"/>
  <c r="E12" i="9"/>
  <c r="Q10" i="9"/>
  <c r="K10" i="9"/>
  <c r="E10" i="9"/>
  <c r="J21" i="8"/>
  <c r="H20" i="8"/>
  <c r="L19" i="8"/>
  <c r="J18" i="8"/>
  <c r="H17" i="8"/>
  <c r="L16" i="8"/>
  <c r="L15" i="8"/>
  <c r="L14" i="8"/>
  <c r="L13" i="8"/>
  <c r="L12" i="8"/>
  <c r="L11" i="8"/>
  <c r="L10" i="8"/>
  <c r="L9" i="8"/>
  <c r="C77" i="17"/>
  <c r="O21" i="17"/>
  <c r="C93" i="16"/>
  <c r="C63" i="16"/>
  <c r="C35" i="16"/>
  <c r="G133" i="15"/>
  <c r="D91" i="15"/>
  <c r="D49" i="15"/>
  <c r="D121" i="14"/>
  <c r="F65" i="14"/>
  <c r="C23" i="14"/>
  <c r="C146" i="13"/>
  <c r="C118" i="13"/>
  <c r="C90" i="13"/>
  <c r="C62" i="13"/>
  <c r="C34" i="13"/>
  <c r="C20" i="13"/>
  <c r="F54" i="12"/>
  <c r="D112" i="11"/>
  <c r="D106" i="11"/>
  <c r="D100" i="11"/>
  <c r="D86" i="11"/>
  <c r="D80" i="11"/>
  <c r="K20" i="9"/>
  <c r="M18" i="9"/>
  <c r="E18" i="9"/>
  <c r="M17" i="9"/>
  <c r="G17" i="9"/>
  <c r="M15" i="9"/>
  <c r="G15" i="9"/>
  <c r="M13" i="9"/>
  <c r="G13" i="9"/>
  <c r="M11" i="9"/>
  <c r="G11" i="9"/>
  <c r="M9" i="9"/>
  <c r="G9" i="9"/>
  <c r="L43" i="8"/>
  <c r="J42" i="8"/>
  <c r="H41" i="8"/>
  <c r="L40" i="8"/>
  <c r="J39" i="8"/>
  <c r="H38" i="8"/>
  <c r="N37" i="8"/>
  <c r="H37" i="8"/>
  <c r="N36" i="8"/>
  <c r="H36" i="8"/>
  <c r="N35" i="8"/>
  <c r="H35" i="8"/>
  <c r="N34" i="8"/>
  <c r="H34" i="8"/>
  <c r="N33" i="8"/>
  <c r="H33" i="8"/>
  <c r="N32" i="8"/>
  <c r="H32" i="8"/>
  <c r="N31" i="8"/>
  <c r="H31" i="8"/>
  <c r="F93" i="17"/>
  <c r="F63" i="17"/>
  <c r="F21" i="17"/>
  <c r="F79" i="16"/>
  <c r="F49" i="16"/>
  <c r="E63" i="15"/>
  <c r="D21" i="15"/>
  <c r="G149" i="14"/>
  <c r="C135" i="14"/>
  <c r="E79" i="14"/>
  <c r="G160" i="13"/>
  <c r="G132" i="13"/>
  <c r="G104" i="13"/>
  <c r="G76" i="13"/>
  <c r="G48" i="13"/>
  <c r="S20" i="13"/>
  <c r="U50" i="12"/>
  <c r="U41" i="12"/>
  <c r="U32" i="12"/>
  <c r="U23" i="12"/>
  <c r="U20" i="12"/>
  <c r="U17" i="12"/>
  <c r="E54" i="12"/>
  <c r="F56" i="12"/>
  <c r="D65" i="11"/>
  <c r="D59" i="11"/>
  <c r="D39" i="11"/>
  <c r="D33" i="11"/>
  <c r="D19" i="11"/>
  <c r="D13" i="11"/>
  <c r="N37" i="10"/>
  <c r="N34" i="10"/>
  <c r="N31" i="10"/>
  <c r="M21" i="9"/>
  <c r="O19" i="9"/>
  <c r="G19" i="9"/>
  <c r="O16" i="9"/>
  <c r="I16" i="9"/>
  <c r="O14" i="9"/>
  <c r="I14" i="9"/>
  <c r="O12" i="9"/>
  <c r="I12" i="9"/>
  <c r="O10" i="9"/>
  <c r="I10" i="9"/>
  <c r="H21" i="8"/>
  <c r="L20" i="8"/>
  <c r="J19" i="8"/>
  <c r="H18" i="8"/>
  <c r="L17" i="8"/>
  <c r="J16" i="8"/>
  <c r="J15" i="8"/>
  <c r="J14" i="8"/>
  <c r="J13" i="8"/>
  <c r="J12" i="8"/>
  <c r="J11" i="8"/>
  <c r="J10" i="8"/>
  <c r="J9" i="8"/>
  <c r="C51" i="17"/>
  <c r="C37" i="16"/>
  <c r="E105" i="15"/>
  <c r="F149" i="14"/>
  <c r="D79" i="14"/>
  <c r="F160" i="13"/>
  <c r="F132" i="13"/>
  <c r="F104" i="13"/>
  <c r="F76" i="13"/>
  <c r="F48" i="13"/>
  <c r="R20" i="13"/>
  <c r="G55" i="12"/>
  <c r="D64" i="11"/>
  <c r="D58" i="11"/>
  <c r="D44" i="11"/>
  <c r="D38" i="11"/>
  <c r="D32" i="11"/>
  <c r="D18" i="11"/>
  <c r="D12" i="11"/>
  <c r="L85" i="10"/>
  <c r="J84" i="10"/>
  <c r="L38" i="10"/>
  <c r="Q20" i="9"/>
  <c r="G20" i="9"/>
  <c r="K18" i="9"/>
  <c r="K17" i="9"/>
  <c r="E17" i="9"/>
  <c r="Q15" i="9"/>
  <c r="K15" i="9"/>
  <c r="E15" i="9"/>
  <c r="Q13" i="9"/>
  <c r="K13" i="9"/>
  <c r="E13" i="9"/>
  <c r="Q11" i="9"/>
  <c r="K11" i="9"/>
  <c r="E11" i="9"/>
  <c r="Q9" i="9"/>
  <c r="K9" i="9"/>
  <c r="E9" i="9"/>
  <c r="L118" i="18"/>
  <c r="F37" i="17"/>
  <c r="F161" i="16"/>
  <c r="F77" i="15"/>
  <c r="S21" i="15"/>
  <c r="E163" i="14"/>
  <c r="G107" i="14"/>
  <c r="C93" i="14"/>
  <c r="E37" i="14"/>
  <c r="D109" i="11"/>
  <c r="D103" i="11"/>
  <c r="D89" i="11"/>
  <c r="D83" i="11"/>
  <c r="D77" i="11"/>
  <c r="I21" i="9"/>
  <c r="M19" i="9"/>
  <c r="M16" i="9"/>
  <c r="G16" i="9"/>
  <c r="M14" i="9"/>
  <c r="G14" i="9"/>
  <c r="M12" i="9"/>
  <c r="G12" i="9"/>
  <c r="M10" i="9"/>
  <c r="G10" i="9"/>
  <c r="L21" i="8"/>
  <c r="J20" i="8"/>
  <c r="H19" i="8"/>
  <c r="L18" i="8"/>
  <c r="J17" i="8"/>
  <c r="H16" i="8"/>
  <c r="N15" i="8"/>
  <c r="H15" i="8"/>
  <c r="N14" i="8"/>
  <c r="H14" i="8"/>
  <c r="N13" i="8"/>
  <c r="H13" i="8"/>
  <c r="N12" i="8"/>
  <c r="H12" i="8"/>
  <c r="N11" i="8"/>
  <c r="H11" i="8"/>
  <c r="N10" i="8"/>
  <c r="H10" i="8"/>
  <c r="N9" i="8"/>
  <c r="H9" i="8"/>
  <c r="C119" i="16"/>
  <c r="C9" i="16"/>
  <c r="G35" i="15"/>
  <c r="R21" i="15"/>
  <c r="D62" i="11"/>
  <c r="N76" i="10"/>
  <c r="E20" i="9"/>
  <c r="O9" i="9"/>
  <c r="H43" i="8"/>
  <c r="J41" i="8"/>
  <c r="L39" i="8"/>
  <c r="J36" i="8"/>
  <c r="J33" i="8"/>
  <c r="H18" i="2"/>
  <c r="L36" i="8"/>
  <c r="F17" i="2"/>
  <c r="D37" i="14"/>
  <c r="G53" i="12"/>
  <c r="U56" i="12"/>
  <c r="D56" i="11"/>
  <c r="D16" i="11"/>
  <c r="N81" i="10"/>
  <c r="N75" i="10"/>
  <c r="L40" i="10"/>
  <c r="O11" i="9"/>
  <c r="I9" i="9"/>
  <c r="H39" i="8"/>
  <c r="L37" i="8"/>
  <c r="L34" i="8"/>
  <c r="L31" i="8"/>
  <c r="M20" i="9"/>
  <c r="L33" i="8"/>
  <c r="E18" i="2"/>
  <c r="F107" i="14"/>
  <c r="G56" i="12"/>
  <c r="D10" i="11"/>
  <c r="L87" i="10"/>
  <c r="N80" i="10"/>
  <c r="J39" i="10"/>
  <c r="Q18" i="9"/>
  <c r="O13" i="9"/>
  <c r="I11" i="9"/>
  <c r="L42" i="8"/>
  <c r="J37" i="8"/>
  <c r="J34" i="8"/>
  <c r="J31" i="8"/>
  <c r="C149" i="16"/>
  <c r="F119" i="15"/>
  <c r="D163" i="14"/>
  <c r="D42" i="11"/>
  <c r="J86" i="10"/>
  <c r="N79" i="10"/>
  <c r="N36" i="10"/>
  <c r="G18" i="9"/>
  <c r="O15" i="9"/>
  <c r="I13" i="9"/>
  <c r="H42" i="8"/>
  <c r="J40" i="8"/>
  <c r="L38" i="8"/>
  <c r="L35" i="8"/>
  <c r="L32" i="8"/>
  <c r="H17" i="2"/>
  <c r="I17" i="9"/>
  <c r="L41" i="8"/>
  <c r="D36" i="11"/>
  <c r="H85" i="10"/>
  <c r="N78" i="10"/>
  <c r="L104" i="10"/>
  <c r="O17" i="9"/>
  <c r="I15" i="9"/>
  <c r="H40" i="8"/>
  <c r="J38" i="8"/>
  <c r="J35" i="8"/>
  <c r="J32" i="8"/>
  <c r="F18" i="2"/>
  <c r="C21" i="16"/>
  <c r="C77" i="15"/>
  <c r="N77" i="10"/>
  <c r="J43" i="8"/>
  <c r="H38" i="10"/>
  <c r="L108" i="30" l="1"/>
  <c r="L109" i="30"/>
  <c r="H119" i="30"/>
  <c r="N120" i="30"/>
  <c r="H122" i="30"/>
  <c r="N123" i="30"/>
  <c r="H125" i="30"/>
  <c r="L128" i="30"/>
  <c r="J130" i="30"/>
  <c r="L12" i="2"/>
  <c r="J12" i="2"/>
  <c r="K12" i="2"/>
  <c r="H43" i="2"/>
  <c r="J74" i="2"/>
  <c r="K74" i="2"/>
  <c r="L74" i="2"/>
  <c r="L215" i="3"/>
  <c r="K215" i="3"/>
  <c r="J215" i="3"/>
  <c r="M12" i="5"/>
  <c r="L12" i="5"/>
  <c r="K12" i="5"/>
  <c r="I12" i="5"/>
  <c r="J12" i="5"/>
  <c r="K38" i="2"/>
  <c r="L38" i="2"/>
  <c r="J38" i="2"/>
  <c r="J46" i="3"/>
  <c r="K46" i="3"/>
  <c r="J69" i="3"/>
  <c r="L69" i="3"/>
  <c r="K69" i="3"/>
  <c r="G114" i="3"/>
  <c r="L167" i="3"/>
  <c r="J167" i="3"/>
  <c r="K167" i="3"/>
  <c r="E192" i="3"/>
  <c r="U29" i="5"/>
  <c r="T29" i="5"/>
  <c r="S29" i="5"/>
  <c r="W29" i="5"/>
  <c r="V29" i="5"/>
  <c r="U47" i="5"/>
  <c r="T47" i="5"/>
  <c r="S47" i="5"/>
  <c r="W47" i="5"/>
  <c r="V47" i="5"/>
  <c r="J120" i="14"/>
  <c r="I120" i="14"/>
  <c r="M100" i="15"/>
  <c r="L100" i="15"/>
  <c r="J100" i="15"/>
  <c r="I100" i="15"/>
  <c r="K100" i="15"/>
  <c r="E69" i="2"/>
  <c r="L8" i="3"/>
  <c r="K8" i="3"/>
  <c r="J8" i="3"/>
  <c r="L11" i="3"/>
  <c r="K11" i="3"/>
  <c r="J11" i="3"/>
  <c r="L14" i="3"/>
  <c r="K14" i="3"/>
  <c r="J14" i="3"/>
  <c r="L17" i="3"/>
  <c r="K17" i="3"/>
  <c r="J17" i="3"/>
  <c r="L20" i="3"/>
  <c r="K20" i="3"/>
  <c r="J20" i="3"/>
  <c r="L23" i="3"/>
  <c r="K23" i="3"/>
  <c r="J23" i="3"/>
  <c r="L26" i="3"/>
  <c r="K26" i="3"/>
  <c r="J26" i="3"/>
  <c r="L29" i="3"/>
  <c r="K29" i="3"/>
  <c r="J29" i="3"/>
  <c r="L32" i="3"/>
  <c r="K32" i="3"/>
  <c r="J32" i="3"/>
  <c r="L35" i="3"/>
  <c r="K35" i="3"/>
  <c r="J35" i="3"/>
  <c r="L38" i="3"/>
  <c r="K38" i="3"/>
  <c r="J38" i="3"/>
  <c r="K48" i="3"/>
  <c r="J48" i="3"/>
  <c r="K60" i="3"/>
  <c r="J60" i="3"/>
  <c r="E113" i="3"/>
  <c r="E116" i="3"/>
  <c r="E119" i="3"/>
  <c r="E122" i="3"/>
  <c r="G192" i="3"/>
  <c r="J49" i="6"/>
  <c r="I49" i="6"/>
  <c r="K49" i="6"/>
  <c r="S13" i="6"/>
  <c r="Q13" i="6"/>
  <c r="R13" i="6"/>
  <c r="S18" i="6"/>
  <c r="R18" i="6"/>
  <c r="Q18" i="6"/>
  <c r="K28" i="6"/>
  <c r="J28" i="6"/>
  <c r="I28" i="6"/>
  <c r="S36" i="6"/>
  <c r="R36" i="6"/>
  <c r="Q36" i="6"/>
  <c r="K46" i="6"/>
  <c r="J46" i="6"/>
  <c r="I46" i="6"/>
  <c r="Y20" i="15"/>
  <c r="X20" i="15"/>
  <c r="W20" i="15"/>
  <c r="M42" i="15"/>
  <c r="L42" i="15"/>
  <c r="J42" i="15"/>
  <c r="I42" i="15"/>
  <c r="K42" i="15"/>
  <c r="J63" i="2"/>
  <c r="L63" i="2"/>
  <c r="K63" i="2"/>
  <c r="J66" i="3"/>
  <c r="L66" i="3"/>
  <c r="K66" i="3"/>
  <c r="G123" i="3"/>
  <c r="L158" i="3"/>
  <c r="J158" i="3"/>
  <c r="K158" i="3"/>
  <c r="G194" i="3"/>
  <c r="L217" i="3"/>
  <c r="J217" i="3"/>
  <c r="K217" i="3"/>
  <c r="S38" i="6"/>
  <c r="Q38" i="6"/>
  <c r="R38" i="6"/>
  <c r="J62" i="14"/>
  <c r="I62" i="14"/>
  <c r="F113" i="3"/>
  <c r="F116" i="3"/>
  <c r="F119" i="3"/>
  <c r="F122" i="3"/>
  <c r="L138" i="3"/>
  <c r="K138" i="3"/>
  <c r="J138" i="3"/>
  <c r="E186" i="3"/>
  <c r="G188" i="3"/>
  <c r="E195" i="3"/>
  <c r="U19" i="5"/>
  <c r="T19" i="5"/>
  <c r="S19" i="5"/>
  <c r="W19" i="5"/>
  <c r="V19" i="5"/>
  <c r="U25" i="5"/>
  <c r="T25" i="5"/>
  <c r="S25" i="5"/>
  <c r="W25" i="5"/>
  <c r="V25" i="5"/>
  <c r="U31" i="5"/>
  <c r="T31" i="5"/>
  <c r="S31" i="5"/>
  <c r="W31" i="5"/>
  <c r="V31" i="5"/>
  <c r="U37" i="5"/>
  <c r="T37" i="5"/>
  <c r="S37" i="5"/>
  <c r="W37" i="5"/>
  <c r="V37" i="5"/>
  <c r="U43" i="5"/>
  <c r="T43" i="5"/>
  <c r="S43" i="5"/>
  <c r="W43" i="5"/>
  <c r="V43" i="5"/>
  <c r="U49" i="5"/>
  <c r="T49" i="5"/>
  <c r="S49" i="5"/>
  <c r="W49" i="5"/>
  <c r="V49" i="5"/>
  <c r="R51" i="6"/>
  <c r="S51" i="6"/>
  <c r="Q51" i="6"/>
  <c r="S11" i="6"/>
  <c r="R11" i="6"/>
  <c r="Q11" i="6"/>
  <c r="K24" i="6"/>
  <c r="I24" i="6"/>
  <c r="J24" i="6"/>
  <c r="S32" i="6"/>
  <c r="Q32" i="6"/>
  <c r="R32" i="6"/>
  <c r="K42" i="6"/>
  <c r="I42" i="6"/>
  <c r="J42" i="6"/>
  <c r="S50" i="6"/>
  <c r="Q50" i="6"/>
  <c r="R50" i="6"/>
  <c r="T22" i="12"/>
  <c r="V22" i="12"/>
  <c r="S22" i="12"/>
  <c r="K159" i="13"/>
  <c r="J159" i="13"/>
  <c r="I159" i="13"/>
  <c r="J53" i="14"/>
  <c r="I53" i="14"/>
  <c r="J82" i="14"/>
  <c r="I82" i="14"/>
  <c r="J111" i="14"/>
  <c r="I111" i="14"/>
  <c r="J140" i="14"/>
  <c r="I140" i="14"/>
  <c r="K10" i="2"/>
  <c r="L10" i="2"/>
  <c r="J10" i="2"/>
  <c r="J63" i="3"/>
  <c r="L63" i="3"/>
  <c r="K63" i="3"/>
  <c r="L135" i="3"/>
  <c r="K135" i="3"/>
  <c r="J135" i="3"/>
  <c r="L185" i="3"/>
  <c r="J185" i="3"/>
  <c r="I196" i="3"/>
  <c r="K185" i="3"/>
  <c r="M10" i="5"/>
  <c r="L10" i="5"/>
  <c r="K10" i="5"/>
  <c r="I10" i="5"/>
  <c r="J10" i="5"/>
  <c r="U17" i="5"/>
  <c r="T17" i="5"/>
  <c r="S17" i="5"/>
  <c r="W17" i="5"/>
  <c r="V17" i="5"/>
  <c r="U23" i="5"/>
  <c r="T23" i="5"/>
  <c r="S23" i="5"/>
  <c r="W23" i="5"/>
  <c r="V23" i="5"/>
  <c r="K30" i="6"/>
  <c r="I30" i="6"/>
  <c r="J30" i="6"/>
  <c r="J91" i="14"/>
  <c r="I91" i="14"/>
  <c r="J60" i="2"/>
  <c r="L60" i="2"/>
  <c r="K60" i="2"/>
  <c r="K43" i="3"/>
  <c r="J43" i="3"/>
  <c r="J7" i="3"/>
  <c r="L7" i="3"/>
  <c r="K7" i="3"/>
  <c r="J10" i="3"/>
  <c r="L10" i="3"/>
  <c r="K10" i="3"/>
  <c r="J13" i="3"/>
  <c r="L13" i="3"/>
  <c r="K13" i="3"/>
  <c r="J16" i="3"/>
  <c r="L16" i="3"/>
  <c r="K16" i="3"/>
  <c r="J19" i="3"/>
  <c r="L19" i="3"/>
  <c r="K19" i="3"/>
  <c r="J22" i="3"/>
  <c r="L22" i="3"/>
  <c r="K22" i="3"/>
  <c r="J25" i="3"/>
  <c r="L25" i="3"/>
  <c r="K25" i="3"/>
  <c r="J28" i="3"/>
  <c r="L28" i="3"/>
  <c r="K28" i="3"/>
  <c r="J31" i="3"/>
  <c r="L31" i="3"/>
  <c r="K31" i="3"/>
  <c r="J34" i="3"/>
  <c r="L34" i="3"/>
  <c r="K34" i="3"/>
  <c r="J37" i="3"/>
  <c r="L37" i="3"/>
  <c r="K37" i="3"/>
  <c r="J40" i="3"/>
  <c r="K40" i="3"/>
  <c r="J52" i="3"/>
  <c r="K52" i="3"/>
  <c r="E115" i="3"/>
  <c r="E118" i="3"/>
  <c r="E121" i="3"/>
  <c r="G186" i="3"/>
  <c r="G195" i="3"/>
  <c r="S7" i="6"/>
  <c r="Q7" i="6"/>
  <c r="R7" i="6"/>
  <c r="K22" i="6"/>
  <c r="J22" i="6"/>
  <c r="I22" i="6"/>
  <c r="S30" i="6"/>
  <c r="R30" i="6"/>
  <c r="Q30" i="6"/>
  <c r="K40" i="6"/>
  <c r="J40" i="6"/>
  <c r="I40" i="6"/>
  <c r="S48" i="6"/>
  <c r="R48" i="6"/>
  <c r="Q48" i="6"/>
  <c r="T19" i="12"/>
  <c r="V19" i="12"/>
  <c r="S19" i="12"/>
  <c r="T17" i="14"/>
  <c r="S17" i="14"/>
  <c r="Y11" i="15"/>
  <c r="X11" i="15"/>
  <c r="W11" i="15"/>
  <c r="K39" i="2"/>
  <c r="L39" i="2"/>
  <c r="I42" i="2"/>
  <c r="J39" i="2"/>
  <c r="J72" i="3"/>
  <c r="L72" i="3"/>
  <c r="K72" i="3"/>
  <c r="G120" i="3"/>
  <c r="L144" i="3"/>
  <c r="K144" i="3"/>
  <c r="J144" i="3"/>
  <c r="M16" i="5"/>
  <c r="L16" i="5"/>
  <c r="K16" i="5"/>
  <c r="I16" i="5"/>
  <c r="J16" i="5"/>
  <c r="U35" i="5"/>
  <c r="T35" i="5"/>
  <c r="S35" i="5"/>
  <c r="W35" i="5"/>
  <c r="V35" i="5"/>
  <c r="S20" i="6"/>
  <c r="Q20" i="6"/>
  <c r="R20" i="6"/>
  <c r="L32" i="2"/>
  <c r="K32" i="2"/>
  <c r="J32" i="2"/>
  <c r="K50" i="2"/>
  <c r="L50" i="2"/>
  <c r="J50" i="2"/>
  <c r="E68" i="2"/>
  <c r="K55" i="3"/>
  <c r="J55" i="3"/>
  <c r="J35" i="2"/>
  <c r="K35" i="2"/>
  <c r="L35" i="2"/>
  <c r="G43" i="2"/>
  <c r="I69" i="2"/>
  <c r="J66" i="2"/>
  <c r="K66" i="2"/>
  <c r="L66" i="2"/>
  <c r="K42" i="3"/>
  <c r="J42" i="3"/>
  <c r="K54" i="3"/>
  <c r="J54" i="3"/>
  <c r="L64" i="3"/>
  <c r="K64" i="3"/>
  <c r="J64" i="3"/>
  <c r="L67" i="3"/>
  <c r="K67" i="3"/>
  <c r="J67" i="3"/>
  <c r="L70" i="3"/>
  <c r="K70" i="3"/>
  <c r="J70" i="3"/>
  <c r="G115" i="3"/>
  <c r="G118" i="3"/>
  <c r="G121" i="3"/>
  <c r="L141" i="3"/>
  <c r="K141" i="3"/>
  <c r="J141" i="3"/>
  <c r="G191" i="3"/>
  <c r="W52" i="5"/>
  <c r="V52" i="5"/>
  <c r="T52" i="5"/>
  <c r="S52" i="5"/>
  <c r="U52" i="5"/>
  <c r="U21" i="5"/>
  <c r="T21" i="5"/>
  <c r="S21" i="5"/>
  <c r="W21" i="5"/>
  <c r="V21" i="5"/>
  <c r="U27" i="5"/>
  <c r="T27" i="5"/>
  <c r="S27" i="5"/>
  <c r="W27" i="5"/>
  <c r="V27" i="5"/>
  <c r="U33" i="5"/>
  <c r="T33" i="5"/>
  <c r="S33" i="5"/>
  <c r="W33" i="5"/>
  <c r="V33" i="5"/>
  <c r="U39" i="5"/>
  <c r="T39" i="5"/>
  <c r="S39" i="5"/>
  <c r="W39" i="5"/>
  <c r="V39" i="5"/>
  <c r="U45" i="5"/>
  <c r="T45" i="5"/>
  <c r="S45" i="5"/>
  <c r="W45" i="5"/>
  <c r="V45" i="5"/>
  <c r="U51" i="5"/>
  <c r="T51" i="5"/>
  <c r="S51" i="5"/>
  <c r="W51" i="5"/>
  <c r="V51" i="5"/>
  <c r="K15" i="6"/>
  <c r="J15" i="6"/>
  <c r="I15" i="6"/>
  <c r="K18" i="6"/>
  <c r="I18" i="6"/>
  <c r="J18" i="6"/>
  <c r="S26" i="6"/>
  <c r="Q26" i="6"/>
  <c r="R26" i="6"/>
  <c r="K36" i="6"/>
  <c r="I36" i="6"/>
  <c r="J36" i="6"/>
  <c r="S44" i="6"/>
  <c r="Q44" i="6"/>
  <c r="R44" i="6"/>
  <c r="K13" i="12"/>
  <c r="J13" i="12"/>
  <c r="L13" i="12"/>
  <c r="I13" i="12"/>
  <c r="T16" i="12"/>
  <c r="V16" i="12"/>
  <c r="S16" i="12"/>
  <c r="T11" i="14"/>
  <c r="S11" i="14"/>
  <c r="H51" i="14"/>
  <c r="J43" i="14"/>
  <c r="I43" i="14"/>
  <c r="J72" i="14"/>
  <c r="I72" i="14"/>
  <c r="J101" i="14"/>
  <c r="I101" i="14"/>
  <c r="J130" i="14"/>
  <c r="I130" i="14"/>
  <c r="J159" i="14"/>
  <c r="I159" i="14"/>
  <c r="J58" i="3"/>
  <c r="K58" i="3"/>
  <c r="G117" i="3"/>
  <c r="I187" i="3"/>
  <c r="L176" i="3"/>
  <c r="J176" i="3"/>
  <c r="K176" i="3"/>
  <c r="L208" i="3"/>
  <c r="J208" i="3"/>
  <c r="K208" i="3"/>
  <c r="U41" i="5"/>
  <c r="T41" i="5"/>
  <c r="S41" i="5"/>
  <c r="W41" i="5"/>
  <c r="V41" i="5"/>
  <c r="K9" i="6"/>
  <c r="J9" i="6"/>
  <c r="I9" i="6"/>
  <c r="K48" i="6"/>
  <c r="I48" i="6"/>
  <c r="J48" i="6"/>
  <c r="J33" i="14"/>
  <c r="I33" i="14"/>
  <c r="F69" i="2"/>
  <c r="H68" i="2"/>
  <c r="K57" i="3"/>
  <c r="J57" i="3"/>
  <c r="K49" i="3"/>
  <c r="J49" i="3"/>
  <c r="K61" i="3"/>
  <c r="J61" i="3"/>
  <c r="H115" i="3"/>
  <c r="H118" i="3"/>
  <c r="H121" i="3"/>
  <c r="G189" i="3"/>
  <c r="K11" i="6"/>
  <c r="I11" i="6"/>
  <c r="J11" i="6"/>
  <c r="S24" i="6"/>
  <c r="R24" i="6"/>
  <c r="Q24" i="6"/>
  <c r="K34" i="6"/>
  <c r="J34" i="6"/>
  <c r="I34" i="6"/>
  <c r="S42" i="6"/>
  <c r="R42" i="6"/>
  <c r="Q42" i="6"/>
  <c r="K52" i="6"/>
  <c r="J52" i="6"/>
  <c r="I52" i="6"/>
  <c r="M158" i="15"/>
  <c r="L158" i="15"/>
  <c r="J158" i="15"/>
  <c r="I158" i="15"/>
  <c r="K158" i="15"/>
  <c r="F68" i="2"/>
  <c r="F115" i="3"/>
  <c r="F118" i="3"/>
  <c r="F121" i="3"/>
  <c r="H188" i="3"/>
  <c r="H191" i="3"/>
  <c r="H194" i="3"/>
  <c r="V9" i="12"/>
  <c r="T9" i="12"/>
  <c r="S9" i="12"/>
  <c r="L6" i="12"/>
  <c r="H53" i="12"/>
  <c r="J6" i="12"/>
  <c r="I6" i="12"/>
  <c r="K6" i="12"/>
  <c r="L9" i="12"/>
  <c r="H56" i="12"/>
  <c r="J9" i="12"/>
  <c r="I9" i="12"/>
  <c r="K9" i="12"/>
  <c r="V12" i="12"/>
  <c r="T12" i="12"/>
  <c r="S12" i="12"/>
  <c r="V28" i="12"/>
  <c r="T28" i="12"/>
  <c r="S28" i="12"/>
  <c r="L33" i="12"/>
  <c r="K33" i="12"/>
  <c r="J33" i="12"/>
  <c r="I33" i="12"/>
  <c r="V37" i="12"/>
  <c r="T37" i="12"/>
  <c r="S37" i="12"/>
  <c r="L42" i="12"/>
  <c r="K42" i="12"/>
  <c r="J42" i="12"/>
  <c r="I42" i="12"/>
  <c r="V46" i="12"/>
  <c r="T46" i="12"/>
  <c r="S46" i="12"/>
  <c r="L51" i="12"/>
  <c r="K51" i="12"/>
  <c r="J51" i="12"/>
  <c r="I51" i="12"/>
  <c r="V55" i="12"/>
  <c r="T55" i="12"/>
  <c r="S55" i="12"/>
  <c r="X18" i="18"/>
  <c r="J80" i="18"/>
  <c r="I80" i="18"/>
  <c r="S11" i="12"/>
  <c r="V11" i="12"/>
  <c r="T11" i="12"/>
  <c r="S15" i="12"/>
  <c r="V15" i="12"/>
  <c r="T15" i="12"/>
  <c r="S18" i="12"/>
  <c r="V18" i="12"/>
  <c r="T18" i="12"/>
  <c r="S21" i="12"/>
  <c r="V21" i="12"/>
  <c r="T21" i="12"/>
  <c r="S24" i="12"/>
  <c r="V24" i="12"/>
  <c r="T24" i="12"/>
  <c r="T15" i="14"/>
  <c r="S15" i="14"/>
  <c r="R23" i="14"/>
  <c r="T21" i="14"/>
  <c r="S21" i="14"/>
  <c r="J27" i="14"/>
  <c r="I27" i="14"/>
  <c r="J36" i="14"/>
  <c r="I36" i="14"/>
  <c r="J46" i="14"/>
  <c r="I46" i="14"/>
  <c r="J56" i="14"/>
  <c r="I56" i="14"/>
  <c r="J75" i="14"/>
  <c r="I75" i="14"/>
  <c r="H93" i="14"/>
  <c r="J85" i="14"/>
  <c r="I85" i="14"/>
  <c r="J95" i="14"/>
  <c r="I95" i="14"/>
  <c r="J104" i="14"/>
  <c r="I104" i="14"/>
  <c r="J114" i="14"/>
  <c r="I114" i="14"/>
  <c r="J124" i="14"/>
  <c r="I124" i="14"/>
  <c r="J133" i="14"/>
  <c r="I133" i="14"/>
  <c r="J143" i="14"/>
  <c r="I143" i="14"/>
  <c r="J153" i="14"/>
  <c r="I153" i="14"/>
  <c r="J162" i="14"/>
  <c r="I162" i="14"/>
  <c r="Y18" i="15"/>
  <c r="X18" i="15"/>
  <c r="W18" i="15"/>
  <c r="Y14" i="15"/>
  <c r="X14" i="15"/>
  <c r="W14" i="15"/>
  <c r="M34" i="15"/>
  <c r="L34" i="15"/>
  <c r="K34" i="15"/>
  <c r="J34" i="15"/>
  <c r="I34" i="15"/>
  <c r="M81" i="15"/>
  <c r="L81" i="15"/>
  <c r="J81" i="15"/>
  <c r="I81" i="15"/>
  <c r="K81" i="15"/>
  <c r="M139" i="15"/>
  <c r="H147" i="15"/>
  <c r="L139" i="15"/>
  <c r="J139" i="15"/>
  <c r="I139" i="15"/>
  <c r="K139" i="15"/>
  <c r="X57" i="18"/>
  <c r="H186" i="3"/>
  <c r="H189" i="3"/>
  <c r="H192" i="3"/>
  <c r="H195" i="3"/>
  <c r="J8" i="6"/>
  <c r="I8" i="6"/>
  <c r="K8" i="6"/>
  <c r="R10" i="6"/>
  <c r="Q10" i="6"/>
  <c r="S10" i="6"/>
  <c r="J14" i="6"/>
  <c r="I14" i="6"/>
  <c r="K14" i="6"/>
  <c r="R16" i="6"/>
  <c r="Q16" i="6"/>
  <c r="S16" i="6"/>
  <c r="R17" i="6"/>
  <c r="Q17" i="6"/>
  <c r="S17" i="6"/>
  <c r="J21" i="6"/>
  <c r="I21" i="6"/>
  <c r="K21" i="6"/>
  <c r="R23" i="6"/>
  <c r="Q23" i="6"/>
  <c r="S23" i="6"/>
  <c r="J27" i="6"/>
  <c r="I27" i="6"/>
  <c r="K27" i="6"/>
  <c r="R29" i="6"/>
  <c r="Q29" i="6"/>
  <c r="S29" i="6"/>
  <c r="J33" i="6"/>
  <c r="I33" i="6"/>
  <c r="K33" i="6"/>
  <c r="R35" i="6"/>
  <c r="Q35" i="6"/>
  <c r="S35" i="6"/>
  <c r="J39" i="6"/>
  <c r="I39" i="6"/>
  <c r="K39" i="6"/>
  <c r="R41" i="6"/>
  <c r="Q41" i="6"/>
  <c r="S41" i="6"/>
  <c r="J45" i="6"/>
  <c r="I45" i="6"/>
  <c r="K45" i="6"/>
  <c r="R47" i="6"/>
  <c r="Q47" i="6"/>
  <c r="S47" i="6"/>
  <c r="J51" i="6"/>
  <c r="I51" i="6"/>
  <c r="K51" i="6"/>
  <c r="K11" i="12"/>
  <c r="J11" i="12"/>
  <c r="L11" i="12"/>
  <c r="I11" i="12"/>
  <c r="K15" i="12"/>
  <c r="J15" i="12"/>
  <c r="L15" i="12"/>
  <c r="I15" i="12"/>
  <c r="K18" i="12"/>
  <c r="J18" i="12"/>
  <c r="L18" i="12"/>
  <c r="I18" i="12"/>
  <c r="K21" i="12"/>
  <c r="J21" i="12"/>
  <c r="L21" i="12"/>
  <c r="I21" i="12"/>
  <c r="K24" i="12"/>
  <c r="J24" i="12"/>
  <c r="L24" i="12"/>
  <c r="I24" i="12"/>
  <c r="L27" i="12"/>
  <c r="K27" i="12"/>
  <c r="J27" i="12"/>
  <c r="I27" i="12"/>
  <c r="V31" i="12"/>
  <c r="T31" i="12"/>
  <c r="S31" i="12"/>
  <c r="L36" i="12"/>
  <c r="K36" i="12"/>
  <c r="J36" i="12"/>
  <c r="I36" i="12"/>
  <c r="V40" i="12"/>
  <c r="T40" i="12"/>
  <c r="S40" i="12"/>
  <c r="L45" i="12"/>
  <c r="K45" i="12"/>
  <c r="J45" i="12"/>
  <c r="I45" i="12"/>
  <c r="V49" i="12"/>
  <c r="T49" i="12"/>
  <c r="S49" i="12"/>
  <c r="L11" i="15"/>
  <c r="K11" i="15"/>
  <c r="J11" i="15"/>
  <c r="I11" i="15"/>
  <c r="M11" i="15"/>
  <c r="L20" i="15"/>
  <c r="K20" i="15"/>
  <c r="J20" i="15"/>
  <c r="I20" i="15"/>
  <c r="M20" i="15"/>
  <c r="K40" i="15"/>
  <c r="J40" i="15"/>
  <c r="M40" i="15"/>
  <c r="L40" i="15"/>
  <c r="I40" i="15"/>
  <c r="J97" i="15"/>
  <c r="I97" i="15"/>
  <c r="M97" i="15"/>
  <c r="H105" i="15"/>
  <c r="L97" i="15"/>
  <c r="K97" i="15"/>
  <c r="J155" i="15"/>
  <c r="I155" i="15"/>
  <c r="M155" i="15"/>
  <c r="L155" i="15"/>
  <c r="K155" i="15"/>
  <c r="I7" i="6"/>
  <c r="K7" i="6"/>
  <c r="J7" i="6"/>
  <c r="Q9" i="6"/>
  <c r="S9" i="6"/>
  <c r="R9" i="6"/>
  <c r="I13" i="6"/>
  <c r="K13" i="6"/>
  <c r="J13" i="6"/>
  <c r="Q15" i="6"/>
  <c r="S15" i="6"/>
  <c r="R15" i="6"/>
  <c r="I20" i="6"/>
  <c r="K20" i="6"/>
  <c r="J20" i="6"/>
  <c r="Q22" i="6"/>
  <c r="S22" i="6"/>
  <c r="R22" i="6"/>
  <c r="I26" i="6"/>
  <c r="K26" i="6"/>
  <c r="J26" i="6"/>
  <c r="Q28" i="6"/>
  <c r="S28" i="6"/>
  <c r="R28" i="6"/>
  <c r="I32" i="6"/>
  <c r="K32" i="6"/>
  <c r="J32" i="6"/>
  <c r="Q34" i="6"/>
  <c r="S34" i="6"/>
  <c r="R34" i="6"/>
  <c r="I38" i="6"/>
  <c r="K38" i="6"/>
  <c r="J38" i="6"/>
  <c r="Q40" i="6"/>
  <c r="S40" i="6"/>
  <c r="R40" i="6"/>
  <c r="I44" i="6"/>
  <c r="K44" i="6"/>
  <c r="J44" i="6"/>
  <c r="Q46" i="6"/>
  <c r="S46" i="6"/>
  <c r="R46" i="6"/>
  <c r="I50" i="6"/>
  <c r="K50" i="6"/>
  <c r="J50" i="6"/>
  <c r="Q52" i="6"/>
  <c r="S52" i="6"/>
  <c r="R52" i="6"/>
  <c r="V7" i="12"/>
  <c r="T7" i="12"/>
  <c r="S7" i="12"/>
  <c r="V10" i="12"/>
  <c r="T10" i="12"/>
  <c r="S10" i="12"/>
  <c r="V14" i="12"/>
  <c r="T14" i="12"/>
  <c r="S14" i="12"/>
  <c r="T22" i="14"/>
  <c r="S22" i="14"/>
  <c r="T13" i="14"/>
  <c r="S13" i="14"/>
  <c r="T19" i="14"/>
  <c r="S19" i="14"/>
  <c r="J30" i="14"/>
  <c r="I30" i="14"/>
  <c r="J40" i="14"/>
  <c r="I40" i="14"/>
  <c r="J49" i="14"/>
  <c r="I49" i="14"/>
  <c r="J59" i="14"/>
  <c r="I59" i="14"/>
  <c r="J69" i="14"/>
  <c r="I69" i="14"/>
  <c r="J78" i="14"/>
  <c r="I78" i="14"/>
  <c r="J88" i="14"/>
  <c r="I88" i="14"/>
  <c r="J98" i="14"/>
  <c r="I98" i="14"/>
  <c r="J117" i="14"/>
  <c r="I117" i="14"/>
  <c r="H135" i="14"/>
  <c r="J127" i="14"/>
  <c r="I127" i="14"/>
  <c r="J137" i="14"/>
  <c r="I137" i="14"/>
  <c r="J146" i="14"/>
  <c r="I146" i="14"/>
  <c r="J156" i="14"/>
  <c r="I156" i="14"/>
  <c r="Y17" i="15"/>
  <c r="X17" i="15"/>
  <c r="W17" i="15"/>
  <c r="M28" i="15"/>
  <c r="L28" i="15"/>
  <c r="K28" i="15"/>
  <c r="J28" i="15"/>
  <c r="I28" i="15"/>
  <c r="M61" i="15"/>
  <c r="L61" i="15"/>
  <c r="J61" i="15"/>
  <c r="I61" i="15"/>
  <c r="K61" i="15"/>
  <c r="R8" i="6"/>
  <c r="S8" i="6"/>
  <c r="Q8" i="6"/>
  <c r="L8" i="12"/>
  <c r="H55" i="12"/>
  <c r="K8" i="12"/>
  <c r="J8" i="12"/>
  <c r="I8" i="12"/>
  <c r="S13" i="12"/>
  <c r="V13" i="12"/>
  <c r="T13" i="12"/>
  <c r="I17" i="12"/>
  <c r="L17" i="12"/>
  <c r="K17" i="12"/>
  <c r="J17" i="12"/>
  <c r="I20" i="12"/>
  <c r="L20" i="12"/>
  <c r="K20" i="12"/>
  <c r="J20" i="12"/>
  <c r="I23" i="12"/>
  <c r="L23" i="12"/>
  <c r="K23" i="12"/>
  <c r="J23" i="12"/>
  <c r="V25" i="12"/>
  <c r="T25" i="12"/>
  <c r="S25" i="12"/>
  <c r="L30" i="12"/>
  <c r="K30" i="12"/>
  <c r="J30" i="12"/>
  <c r="I30" i="12"/>
  <c r="V34" i="12"/>
  <c r="T34" i="12"/>
  <c r="S34" i="12"/>
  <c r="L39" i="12"/>
  <c r="K39" i="12"/>
  <c r="J39" i="12"/>
  <c r="I39" i="12"/>
  <c r="V43" i="12"/>
  <c r="T43" i="12"/>
  <c r="S43" i="12"/>
  <c r="L48" i="12"/>
  <c r="K48" i="12"/>
  <c r="J48" i="12"/>
  <c r="I48" i="12"/>
  <c r="V52" i="12"/>
  <c r="T52" i="12"/>
  <c r="S52" i="12"/>
  <c r="L14" i="15"/>
  <c r="K14" i="15"/>
  <c r="J14" i="15"/>
  <c r="I14" i="15"/>
  <c r="M14" i="15"/>
  <c r="L33" i="15"/>
  <c r="K33" i="15"/>
  <c r="J33" i="15"/>
  <c r="I33" i="15"/>
  <c r="M33" i="15"/>
  <c r="J136" i="15"/>
  <c r="I136" i="15"/>
  <c r="M136" i="15"/>
  <c r="L136" i="15"/>
  <c r="K136" i="15"/>
  <c r="P134" i="18"/>
  <c r="Q135" i="18"/>
  <c r="J12" i="14"/>
  <c r="I12" i="14"/>
  <c r="J14" i="14"/>
  <c r="I14" i="14"/>
  <c r="J16" i="14"/>
  <c r="I16" i="14"/>
  <c r="J18" i="14"/>
  <c r="I18" i="14"/>
  <c r="J20" i="14"/>
  <c r="I20" i="14"/>
  <c r="J22" i="14"/>
  <c r="I22" i="14"/>
  <c r="J25" i="14"/>
  <c r="I25" i="14"/>
  <c r="J28" i="14"/>
  <c r="I28" i="14"/>
  <c r="J31" i="14"/>
  <c r="I31" i="14"/>
  <c r="J34" i="14"/>
  <c r="I34" i="14"/>
  <c r="J41" i="14"/>
  <c r="I41" i="14"/>
  <c r="J44" i="14"/>
  <c r="I44" i="14"/>
  <c r="J47" i="14"/>
  <c r="I47" i="14"/>
  <c r="J50" i="14"/>
  <c r="I50" i="14"/>
  <c r="J54" i="14"/>
  <c r="I54" i="14"/>
  <c r="J57" i="14"/>
  <c r="I57" i="14"/>
  <c r="H65" i="14"/>
  <c r="J60" i="14"/>
  <c r="I60" i="14"/>
  <c r="J63" i="14"/>
  <c r="I63" i="14"/>
  <c r="J67" i="14"/>
  <c r="I67" i="14"/>
  <c r="J70" i="14"/>
  <c r="I70" i="14"/>
  <c r="J73" i="14"/>
  <c r="I73" i="14"/>
  <c r="J76" i="14"/>
  <c r="I76" i="14"/>
  <c r="J83" i="14"/>
  <c r="I83" i="14"/>
  <c r="J86" i="14"/>
  <c r="I86" i="14"/>
  <c r="J89" i="14"/>
  <c r="I89" i="14"/>
  <c r="J92" i="14"/>
  <c r="I92" i="14"/>
  <c r="J96" i="14"/>
  <c r="I96" i="14"/>
  <c r="J99" i="14"/>
  <c r="I99" i="14"/>
  <c r="H107" i="14"/>
  <c r="J102" i="14"/>
  <c r="I102" i="14"/>
  <c r="J105" i="14"/>
  <c r="I105" i="14"/>
  <c r="J109" i="14"/>
  <c r="I109" i="14"/>
  <c r="J112" i="14"/>
  <c r="I112" i="14"/>
  <c r="J115" i="14"/>
  <c r="I115" i="14"/>
  <c r="J118" i="14"/>
  <c r="I118" i="14"/>
  <c r="J125" i="14"/>
  <c r="I125" i="14"/>
  <c r="J128" i="14"/>
  <c r="I128" i="14"/>
  <c r="J131" i="14"/>
  <c r="I131" i="14"/>
  <c r="J134" i="14"/>
  <c r="I134" i="14"/>
  <c r="J138" i="14"/>
  <c r="I138" i="14"/>
  <c r="J141" i="14"/>
  <c r="I141" i="14"/>
  <c r="H149" i="14"/>
  <c r="J144" i="14"/>
  <c r="I144" i="14"/>
  <c r="J147" i="14"/>
  <c r="I147" i="14"/>
  <c r="J151" i="14"/>
  <c r="I151" i="14"/>
  <c r="J154" i="14"/>
  <c r="I154" i="14"/>
  <c r="J157" i="14"/>
  <c r="I157" i="14"/>
  <c r="J160" i="14"/>
  <c r="I160" i="14"/>
  <c r="J160" i="16"/>
  <c r="I160" i="16"/>
  <c r="I41" i="18"/>
  <c r="Q101" i="18"/>
  <c r="V20" i="16"/>
  <c r="U20" i="16"/>
  <c r="V20" i="17"/>
  <c r="U20" i="17"/>
  <c r="I26" i="12"/>
  <c r="L26" i="12"/>
  <c r="K26" i="12"/>
  <c r="J26" i="12"/>
  <c r="S27" i="12"/>
  <c r="V27" i="12"/>
  <c r="T27" i="12"/>
  <c r="I29" i="12"/>
  <c r="L29" i="12"/>
  <c r="J29" i="12"/>
  <c r="K29" i="12"/>
  <c r="S30" i="12"/>
  <c r="V30" i="12"/>
  <c r="T30" i="12"/>
  <c r="I32" i="12"/>
  <c r="L32" i="12"/>
  <c r="K32" i="12"/>
  <c r="J32" i="12"/>
  <c r="S33" i="12"/>
  <c r="V33" i="12"/>
  <c r="T33" i="12"/>
  <c r="I35" i="12"/>
  <c r="L35" i="12"/>
  <c r="K35" i="12"/>
  <c r="J35" i="12"/>
  <c r="S36" i="12"/>
  <c r="V36" i="12"/>
  <c r="T36" i="12"/>
  <c r="I38" i="12"/>
  <c r="L38" i="12"/>
  <c r="J38" i="12"/>
  <c r="K38" i="12"/>
  <c r="S39" i="12"/>
  <c r="V39" i="12"/>
  <c r="T39" i="12"/>
  <c r="I41" i="12"/>
  <c r="L41" i="12"/>
  <c r="K41" i="12"/>
  <c r="J41" i="12"/>
  <c r="S42" i="12"/>
  <c r="V42" i="12"/>
  <c r="T42" i="12"/>
  <c r="I44" i="12"/>
  <c r="L44" i="12"/>
  <c r="K44" i="12"/>
  <c r="J44" i="12"/>
  <c r="S45" i="12"/>
  <c r="V45" i="12"/>
  <c r="T45" i="12"/>
  <c r="I47" i="12"/>
  <c r="L47" i="12"/>
  <c r="J47" i="12"/>
  <c r="K47" i="12"/>
  <c r="S48" i="12"/>
  <c r="V48" i="12"/>
  <c r="T48" i="12"/>
  <c r="I50" i="12"/>
  <c r="L50" i="12"/>
  <c r="K50" i="12"/>
  <c r="J50" i="12"/>
  <c r="S51" i="12"/>
  <c r="V51" i="12"/>
  <c r="T51" i="12"/>
  <c r="S54" i="12"/>
  <c r="V54" i="12"/>
  <c r="T54" i="12"/>
  <c r="S57" i="12"/>
  <c r="V57" i="12"/>
  <c r="T57" i="12"/>
  <c r="I26" i="14"/>
  <c r="J26" i="14"/>
  <c r="I29" i="14"/>
  <c r="H37" i="14"/>
  <c r="J29" i="14"/>
  <c r="I32" i="14"/>
  <c r="J32" i="14"/>
  <c r="I35" i="14"/>
  <c r="J35" i="14"/>
  <c r="I39" i="14"/>
  <c r="J39" i="14"/>
  <c r="I42" i="14"/>
  <c r="J42" i="14"/>
  <c r="I45" i="14"/>
  <c r="J45" i="14"/>
  <c r="I48" i="14"/>
  <c r="J48" i="14"/>
  <c r="I55" i="14"/>
  <c r="J55" i="14"/>
  <c r="I58" i="14"/>
  <c r="J58" i="14"/>
  <c r="I61" i="14"/>
  <c r="J61" i="14"/>
  <c r="I64" i="14"/>
  <c r="J64" i="14"/>
  <c r="I68" i="14"/>
  <c r="J68" i="14"/>
  <c r="I71" i="14"/>
  <c r="H79" i="14"/>
  <c r="J71" i="14"/>
  <c r="I74" i="14"/>
  <c r="J74" i="14"/>
  <c r="I77" i="14"/>
  <c r="J77" i="14"/>
  <c r="I81" i="14"/>
  <c r="J81" i="14"/>
  <c r="I84" i="14"/>
  <c r="J84" i="14"/>
  <c r="I87" i="14"/>
  <c r="J87" i="14"/>
  <c r="I90" i="14"/>
  <c r="J90" i="14"/>
  <c r="I97" i="14"/>
  <c r="J97" i="14"/>
  <c r="I100" i="14"/>
  <c r="J100" i="14"/>
  <c r="I103" i="14"/>
  <c r="J103" i="14"/>
  <c r="I106" i="14"/>
  <c r="J106" i="14"/>
  <c r="I110" i="14"/>
  <c r="J110" i="14"/>
  <c r="I113" i="14"/>
  <c r="H121" i="14"/>
  <c r="J113" i="14"/>
  <c r="I116" i="14"/>
  <c r="J116" i="14"/>
  <c r="I119" i="14"/>
  <c r="J119" i="14"/>
  <c r="I123" i="14"/>
  <c r="J123" i="14"/>
  <c r="I126" i="14"/>
  <c r="J126" i="14"/>
  <c r="I129" i="14"/>
  <c r="J129" i="14"/>
  <c r="I132" i="14"/>
  <c r="J132" i="14"/>
  <c r="I139" i="14"/>
  <c r="J139" i="14"/>
  <c r="I142" i="14"/>
  <c r="J142" i="14"/>
  <c r="I145" i="14"/>
  <c r="J145" i="14"/>
  <c r="I148" i="14"/>
  <c r="J148" i="14"/>
  <c r="I152" i="14"/>
  <c r="J152" i="14"/>
  <c r="I155" i="14"/>
  <c r="H163" i="14"/>
  <c r="J155" i="14"/>
  <c r="I158" i="14"/>
  <c r="J158" i="14"/>
  <c r="I161" i="14"/>
  <c r="J161" i="14"/>
  <c r="W10" i="15"/>
  <c r="Y10" i="15"/>
  <c r="X10" i="15"/>
  <c r="W13" i="15"/>
  <c r="V21" i="15"/>
  <c r="Y13" i="15"/>
  <c r="X13" i="15"/>
  <c r="W16" i="15"/>
  <c r="Y16" i="15"/>
  <c r="X16" i="15"/>
  <c r="W19" i="15"/>
  <c r="Y19" i="15"/>
  <c r="X19" i="15"/>
  <c r="Q24" i="18"/>
  <c r="J11" i="14"/>
  <c r="I11" i="14"/>
  <c r="J13" i="14"/>
  <c r="I13" i="14"/>
  <c r="H23" i="14"/>
  <c r="J15" i="14"/>
  <c r="I15" i="14"/>
  <c r="J17" i="14"/>
  <c r="I17" i="14"/>
  <c r="J19" i="14"/>
  <c r="I19" i="14"/>
  <c r="J21" i="14"/>
  <c r="I21" i="14"/>
  <c r="W104" i="18"/>
  <c r="X96" i="18"/>
  <c r="X129" i="18"/>
  <c r="W20" i="18"/>
  <c r="X12" i="18"/>
  <c r="Q17" i="18"/>
  <c r="X51" i="18"/>
  <c r="W50" i="18"/>
  <c r="Q56" i="18"/>
  <c r="J73" i="18"/>
  <c r="I73" i="18"/>
  <c r="X89" i="18"/>
  <c r="Q95" i="18"/>
  <c r="J112" i="18"/>
  <c r="I112" i="18"/>
  <c r="X127" i="18"/>
  <c r="I130" i="18"/>
  <c r="Q29" i="19"/>
  <c r="P29" i="19"/>
  <c r="Q12" i="19"/>
  <c r="P12" i="19"/>
  <c r="Q11" i="18"/>
  <c r="I28" i="18"/>
  <c r="X44" i="18"/>
  <c r="J67" i="18"/>
  <c r="I67" i="18"/>
  <c r="X83" i="18"/>
  <c r="Q88" i="18"/>
  <c r="X156" i="18"/>
  <c r="X38" i="18"/>
  <c r="Q43" i="18"/>
  <c r="J60" i="18"/>
  <c r="I60" i="18"/>
  <c r="P90" i="18"/>
  <c r="Q82" i="18"/>
  <c r="I99" i="18"/>
  <c r="X115" i="18"/>
  <c r="Q18" i="19"/>
  <c r="P18" i="19"/>
  <c r="Q28" i="19"/>
  <c r="P28" i="19"/>
  <c r="J15" i="18"/>
  <c r="I15" i="18"/>
  <c r="X31" i="18"/>
  <c r="Q37" i="18"/>
  <c r="P36" i="18"/>
  <c r="H62" i="18"/>
  <c r="I54" i="18"/>
  <c r="X70" i="18"/>
  <c r="Q75" i="18"/>
  <c r="I93" i="18"/>
  <c r="H92" i="18"/>
  <c r="X109" i="18"/>
  <c r="Q114" i="18"/>
  <c r="I16" i="21"/>
  <c r="H16" i="21"/>
  <c r="I156" i="18"/>
  <c r="P160" i="18"/>
  <c r="Q152" i="18"/>
  <c r="X142" i="18"/>
  <c r="J9" i="18"/>
  <c r="I9" i="18"/>
  <c r="H8" i="18"/>
  <c r="J99" i="18" s="1"/>
  <c r="X25" i="18"/>
  <c r="Q30" i="18"/>
  <c r="I47" i="18"/>
  <c r="Q69" i="18"/>
  <c r="I86" i="18"/>
  <c r="X102" i="18"/>
  <c r="Q108" i="18"/>
  <c r="I159" i="18"/>
  <c r="Q15" i="19"/>
  <c r="P15" i="19"/>
  <c r="Q25" i="19"/>
  <c r="P25" i="19"/>
  <c r="I47" i="21"/>
  <c r="H47" i="21"/>
  <c r="I86" i="21"/>
  <c r="H86" i="21"/>
  <c r="I125" i="21"/>
  <c r="H125" i="21"/>
  <c r="K64" i="26"/>
  <c r="J64" i="26"/>
  <c r="I64" i="26"/>
  <c r="R21" i="21"/>
  <c r="Q21" i="21"/>
  <c r="I19" i="21"/>
  <c r="H19" i="21"/>
  <c r="I54" i="21"/>
  <c r="H54" i="21"/>
  <c r="I131" i="21"/>
  <c r="H131" i="21"/>
  <c r="H159" i="21"/>
  <c r="I159" i="21"/>
  <c r="I60" i="21"/>
  <c r="H60" i="21"/>
  <c r="I99" i="21"/>
  <c r="H99" i="21"/>
  <c r="H142" i="21"/>
  <c r="I142" i="21"/>
  <c r="L9" i="22"/>
  <c r="J9" i="22"/>
  <c r="K9" i="22"/>
  <c r="G36" i="21"/>
  <c r="I28" i="21"/>
  <c r="H28" i="21"/>
  <c r="I67" i="21"/>
  <c r="H67" i="21"/>
  <c r="I105" i="21"/>
  <c r="H105" i="21"/>
  <c r="H155" i="21"/>
  <c r="I155" i="21"/>
  <c r="I10" i="21"/>
  <c r="H10" i="21"/>
  <c r="I34" i="21"/>
  <c r="H34" i="21"/>
  <c r="I73" i="21"/>
  <c r="H73" i="21"/>
  <c r="G120" i="21"/>
  <c r="I112" i="21"/>
  <c r="H112" i="21"/>
  <c r="L15" i="22"/>
  <c r="J15" i="22"/>
  <c r="K15" i="22"/>
  <c r="K12" i="26"/>
  <c r="J12" i="26"/>
  <c r="I12" i="26"/>
  <c r="H20" i="26"/>
  <c r="I13" i="21"/>
  <c r="H13" i="21"/>
  <c r="I41" i="21"/>
  <c r="H41" i="21"/>
  <c r="I80" i="21"/>
  <c r="H80" i="21"/>
  <c r="I118" i="21"/>
  <c r="H118" i="21"/>
  <c r="X18" i="22"/>
  <c r="V18" i="22"/>
  <c r="W18" i="22"/>
  <c r="K38" i="26"/>
  <c r="J38" i="26"/>
  <c r="I38" i="26"/>
  <c r="V20" i="22"/>
  <c r="X20" i="22"/>
  <c r="W20" i="22"/>
  <c r="K16" i="26"/>
  <c r="J16" i="26"/>
  <c r="I16" i="26"/>
  <c r="K42" i="26"/>
  <c r="J42" i="26"/>
  <c r="I42" i="26"/>
  <c r="K68" i="26"/>
  <c r="J68" i="26"/>
  <c r="I68" i="26"/>
  <c r="H76" i="26"/>
  <c r="I11" i="21"/>
  <c r="H11" i="21"/>
  <c r="I14" i="21"/>
  <c r="H14" i="21"/>
  <c r="G22" i="21"/>
  <c r="I17" i="21"/>
  <c r="H17" i="21"/>
  <c r="I20" i="21"/>
  <c r="H20" i="21"/>
  <c r="X10" i="22"/>
  <c r="V10" i="22"/>
  <c r="W10" i="22"/>
  <c r="K46" i="26"/>
  <c r="J46" i="26"/>
  <c r="I46" i="26"/>
  <c r="K72" i="26"/>
  <c r="J72" i="26"/>
  <c r="I72" i="26"/>
  <c r="X12" i="22"/>
  <c r="V12" i="22"/>
  <c r="W12" i="22"/>
  <c r="K25" i="26"/>
  <c r="J25" i="26"/>
  <c r="I25" i="26"/>
  <c r="K51" i="26"/>
  <c r="J51" i="26"/>
  <c r="I51" i="26"/>
  <c r="H12" i="21"/>
  <c r="I12" i="21"/>
  <c r="H15" i="21"/>
  <c r="I15" i="21"/>
  <c r="H18" i="21"/>
  <c r="I18" i="21"/>
  <c r="V14" i="22"/>
  <c r="X14" i="22"/>
  <c r="W14" i="22"/>
  <c r="K29" i="26"/>
  <c r="J29" i="26"/>
  <c r="I29" i="26"/>
  <c r="K55" i="26"/>
  <c r="J55" i="26"/>
  <c r="I55" i="26"/>
  <c r="K81" i="26"/>
  <c r="J81" i="26"/>
  <c r="I81" i="26"/>
  <c r="K50" i="27"/>
  <c r="I50" i="27"/>
  <c r="J50" i="27"/>
  <c r="W15" i="22"/>
  <c r="X15" i="22"/>
  <c r="V15" i="22"/>
  <c r="X16" i="22"/>
  <c r="V16" i="22"/>
  <c r="W16" i="22"/>
  <c r="K8" i="26"/>
  <c r="J8" i="26"/>
  <c r="I8" i="26"/>
  <c r="K33" i="26"/>
  <c r="J33" i="26"/>
  <c r="I33" i="26"/>
  <c r="K59" i="26"/>
  <c r="J59" i="26"/>
  <c r="I59" i="26"/>
  <c r="K37" i="27"/>
  <c r="I37" i="27"/>
  <c r="J37" i="27"/>
  <c r="I27" i="28"/>
  <c r="M27" i="28"/>
  <c r="K27" i="28"/>
  <c r="L27" i="28"/>
  <c r="J27" i="28"/>
  <c r="J158" i="26"/>
  <c r="I158" i="26"/>
  <c r="K158" i="26"/>
  <c r="K10" i="26"/>
  <c r="J10" i="26"/>
  <c r="I10" i="26"/>
  <c r="K14" i="26"/>
  <c r="J14" i="26"/>
  <c r="I14" i="26"/>
  <c r="K18" i="26"/>
  <c r="J18" i="26"/>
  <c r="I18" i="26"/>
  <c r="K23" i="26"/>
  <c r="J23" i="26"/>
  <c r="I23" i="26"/>
  <c r="K27" i="26"/>
  <c r="J27" i="26"/>
  <c r="I27" i="26"/>
  <c r="K31" i="26"/>
  <c r="J31" i="26"/>
  <c r="I31" i="26"/>
  <c r="K36" i="26"/>
  <c r="J36" i="26"/>
  <c r="I36" i="26"/>
  <c r="K40" i="26"/>
  <c r="J40" i="26"/>
  <c r="I40" i="26"/>
  <c r="H48" i="26"/>
  <c r="K44" i="26"/>
  <c r="J44" i="26"/>
  <c r="I44" i="26"/>
  <c r="K53" i="26"/>
  <c r="J53" i="26"/>
  <c r="I53" i="26"/>
  <c r="K57" i="26"/>
  <c r="J57" i="26"/>
  <c r="I57" i="26"/>
  <c r="K61" i="26"/>
  <c r="J61" i="26"/>
  <c r="I61" i="26"/>
  <c r="K66" i="26"/>
  <c r="J66" i="26"/>
  <c r="I66" i="26"/>
  <c r="K70" i="26"/>
  <c r="J70" i="26"/>
  <c r="I70" i="26"/>
  <c r="K74" i="26"/>
  <c r="J74" i="26"/>
  <c r="I74" i="26"/>
  <c r="K79" i="26"/>
  <c r="J79" i="26"/>
  <c r="I79" i="26"/>
  <c r="K75" i="27"/>
  <c r="I75" i="27"/>
  <c r="J75" i="27"/>
  <c r="I14" i="28"/>
  <c r="M14" i="28"/>
  <c r="K14" i="28"/>
  <c r="L14" i="28"/>
  <c r="J14" i="28"/>
  <c r="K68" i="28"/>
  <c r="J68" i="28"/>
  <c r="I68" i="28"/>
  <c r="M68" i="28"/>
  <c r="H76" i="28"/>
  <c r="L68" i="28"/>
  <c r="I115" i="28"/>
  <c r="L115" i="28"/>
  <c r="M115" i="28"/>
  <c r="K115" i="28"/>
  <c r="J115" i="28"/>
  <c r="K11" i="27"/>
  <c r="J11" i="27"/>
  <c r="I11" i="27"/>
  <c r="K24" i="27"/>
  <c r="J24" i="27"/>
  <c r="I24" i="27"/>
  <c r="L86" i="28"/>
  <c r="I86" i="28"/>
  <c r="M86" i="28"/>
  <c r="K86" i="28"/>
  <c r="J86" i="28"/>
  <c r="K41" i="27"/>
  <c r="I41" i="27"/>
  <c r="J41" i="27"/>
  <c r="K54" i="27"/>
  <c r="I54" i="27"/>
  <c r="J54" i="27"/>
  <c r="H62" i="27"/>
  <c r="K67" i="27"/>
  <c r="I67" i="27"/>
  <c r="J67" i="27"/>
  <c r="K80" i="27"/>
  <c r="I80" i="27"/>
  <c r="J80" i="27"/>
  <c r="K15" i="27"/>
  <c r="J15" i="27"/>
  <c r="I15" i="27"/>
  <c r="K32" i="27"/>
  <c r="I32" i="27"/>
  <c r="J32" i="27"/>
  <c r="M12" i="28"/>
  <c r="K12" i="28"/>
  <c r="I12" i="28"/>
  <c r="H20" i="28"/>
  <c r="L12" i="28"/>
  <c r="J12" i="28"/>
  <c r="M25" i="28"/>
  <c r="K25" i="28"/>
  <c r="I25" i="28"/>
  <c r="L25" i="28"/>
  <c r="J25" i="28"/>
  <c r="M51" i="28"/>
  <c r="L51" i="28"/>
  <c r="K51" i="28"/>
  <c r="I51" i="28"/>
  <c r="J51" i="28"/>
  <c r="M70" i="28"/>
  <c r="L70" i="28"/>
  <c r="K70" i="28"/>
  <c r="I70" i="28"/>
  <c r="J70" i="28"/>
  <c r="I89" i="28"/>
  <c r="L89" i="28"/>
  <c r="M89" i="28"/>
  <c r="J89" i="28"/>
  <c r="K89" i="28"/>
  <c r="K10" i="28"/>
  <c r="I10" i="28"/>
  <c r="M10" i="28"/>
  <c r="L10" i="28"/>
  <c r="J10" i="28"/>
  <c r="K23" i="28"/>
  <c r="I23" i="28"/>
  <c r="M23" i="28"/>
  <c r="L23" i="28"/>
  <c r="J23" i="28"/>
  <c r="K42" i="28"/>
  <c r="J42" i="28"/>
  <c r="I42" i="28"/>
  <c r="M42" i="28"/>
  <c r="L42" i="28"/>
  <c r="K61" i="28"/>
  <c r="J61" i="28"/>
  <c r="I61" i="28"/>
  <c r="M61" i="28"/>
  <c r="L61" i="28"/>
  <c r="L106" i="28"/>
  <c r="I106" i="28"/>
  <c r="M106" i="28"/>
  <c r="K106" i="28"/>
  <c r="J106" i="28"/>
  <c r="K155" i="28"/>
  <c r="J155" i="28"/>
  <c r="M155" i="28"/>
  <c r="L155" i="28"/>
  <c r="I155" i="28"/>
  <c r="J148" i="28"/>
  <c r="I148" i="28"/>
  <c r="L148" i="28"/>
  <c r="K148" i="28"/>
  <c r="M148" i="28"/>
  <c r="I8" i="28"/>
  <c r="M8" i="28"/>
  <c r="K8" i="28"/>
  <c r="L8" i="28"/>
  <c r="J8" i="28"/>
  <c r="M44" i="28"/>
  <c r="L44" i="28"/>
  <c r="K44" i="28"/>
  <c r="I44" i="28"/>
  <c r="J44" i="28"/>
  <c r="M64" i="28"/>
  <c r="L64" i="28"/>
  <c r="K64" i="28"/>
  <c r="I64" i="28"/>
  <c r="J64" i="28"/>
  <c r="L80" i="28"/>
  <c r="I80" i="28"/>
  <c r="M80" i="28"/>
  <c r="J80" i="28"/>
  <c r="K80" i="28"/>
  <c r="I109" i="28"/>
  <c r="L109" i="28"/>
  <c r="M109" i="28"/>
  <c r="J109" i="28"/>
  <c r="K109" i="28"/>
  <c r="I128" i="28"/>
  <c r="L128" i="28"/>
  <c r="M128" i="28"/>
  <c r="K128" i="28"/>
  <c r="J128" i="28"/>
  <c r="K142" i="28"/>
  <c r="J142" i="28"/>
  <c r="M142" i="28"/>
  <c r="L142" i="28"/>
  <c r="I142" i="28"/>
  <c r="M18" i="28"/>
  <c r="K18" i="28"/>
  <c r="I18" i="28"/>
  <c r="J18" i="28"/>
  <c r="L18" i="28"/>
  <c r="M31" i="28"/>
  <c r="K31" i="28"/>
  <c r="I31" i="28"/>
  <c r="J31" i="28"/>
  <c r="L31" i="28"/>
  <c r="K36" i="28"/>
  <c r="J36" i="28"/>
  <c r="I36" i="28"/>
  <c r="M36" i="28"/>
  <c r="L36" i="28"/>
  <c r="K55" i="28"/>
  <c r="J55" i="28"/>
  <c r="I55" i="28"/>
  <c r="M55" i="28"/>
  <c r="L55" i="28"/>
  <c r="I96" i="28"/>
  <c r="H104" i="28"/>
  <c r="L96" i="28"/>
  <c r="M96" i="28"/>
  <c r="K96" i="28"/>
  <c r="J96" i="28"/>
  <c r="K129" i="28"/>
  <c r="J129" i="28"/>
  <c r="M129" i="28"/>
  <c r="L129" i="28"/>
  <c r="I129" i="28"/>
  <c r="K16" i="28"/>
  <c r="I16" i="28"/>
  <c r="M16" i="28"/>
  <c r="L16" i="28"/>
  <c r="J16" i="28"/>
  <c r="K29" i="28"/>
  <c r="I29" i="28"/>
  <c r="M29" i="28"/>
  <c r="L29" i="28"/>
  <c r="J29" i="28"/>
  <c r="M38" i="28"/>
  <c r="L38" i="28"/>
  <c r="K38" i="28"/>
  <c r="I38" i="28"/>
  <c r="J38" i="28"/>
  <c r="M57" i="28"/>
  <c r="L57" i="28"/>
  <c r="K57" i="28"/>
  <c r="I57" i="28"/>
  <c r="J57" i="28"/>
  <c r="L99" i="28"/>
  <c r="I99" i="28"/>
  <c r="M99" i="28"/>
  <c r="J99" i="28"/>
  <c r="K99" i="28"/>
  <c r="L125" i="28"/>
  <c r="I125" i="28"/>
  <c r="M125" i="28"/>
  <c r="K125" i="28"/>
  <c r="J125" i="28"/>
  <c r="M138" i="28"/>
  <c r="H146" i="28"/>
  <c r="L138" i="28"/>
  <c r="I138" i="28"/>
  <c r="K138" i="28"/>
  <c r="J138" i="28"/>
  <c r="M151" i="28"/>
  <c r="L151" i="28"/>
  <c r="I151" i="28"/>
  <c r="K151" i="28"/>
  <c r="J151" i="28"/>
  <c r="J9" i="28"/>
  <c r="L9" i="28"/>
  <c r="M9" i="28"/>
  <c r="K9" i="28"/>
  <c r="I9" i="28"/>
  <c r="J15" i="28"/>
  <c r="L15" i="28"/>
  <c r="M15" i="28"/>
  <c r="K15" i="28"/>
  <c r="I15" i="28"/>
  <c r="J22" i="28"/>
  <c r="L22" i="28"/>
  <c r="M22" i="28"/>
  <c r="K22" i="28"/>
  <c r="I22" i="28"/>
  <c r="J28" i="28"/>
  <c r="L28" i="28"/>
  <c r="M28" i="28"/>
  <c r="K28" i="28"/>
  <c r="I28" i="28"/>
  <c r="J41" i="28"/>
  <c r="I41" i="28"/>
  <c r="L41" i="28"/>
  <c r="K41" i="28"/>
  <c r="M41" i="28"/>
  <c r="J47" i="28"/>
  <c r="I47" i="28"/>
  <c r="L47" i="28"/>
  <c r="M47" i="28"/>
  <c r="K47" i="28"/>
  <c r="J54" i="28"/>
  <c r="I54" i="28"/>
  <c r="H62" i="28"/>
  <c r="L54" i="28"/>
  <c r="M54" i="28"/>
  <c r="K54" i="28"/>
  <c r="I33" i="28"/>
  <c r="M33" i="28"/>
  <c r="K33" i="28"/>
  <c r="L33" i="28"/>
  <c r="J33" i="28"/>
  <c r="I40" i="28"/>
  <c r="M40" i="28"/>
  <c r="K40" i="28"/>
  <c r="L40" i="28"/>
  <c r="J40" i="28"/>
  <c r="H48" i="28"/>
  <c r="I46" i="28"/>
  <c r="M46" i="28"/>
  <c r="K46" i="28"/>
  <c r="J46" i="28"/>
  <c r="L46" i="28"/>
  <c r="I53" i="28"/>
  <c r="M53" i="28"/>
  <c r="K53" i="28"/>
  <c r="L53" i="28"/>
  <c r="J53" i="28"/>
  <c r="I59" i="28"/>
  <c r="M59" i="28"/>
  <c r="K59" i="28"/>
  <c r="L59" i="28"/>
  <c r="J59" i="28"/>
  <c r="I66" i="28"/>
  <c r="M66" i="28"/>
  <c r="K66" i="28"/>
  <c r="J66" i="28"/>
  <c r="L66" i="28"/>
  <c r="I72" i="28"/>
  <c r="M72" i="28"/>
  <c r="K72" i="28"/>
  <c r="L72" i="28"/>
  <c r="J72" i="28"/>
  <c r="I83" i="28"/>
  <c r="L83" i="28"/>
  <c r="J83" i="28"/>
  <c r="M83" i="28"/>
  <c r="K83" i="28"/>
  <c r="F141" i="30"/>
  <c r="N141" i="30"/>
  <c r="L142" i="30"/>
  <c r="H143" i="30"/>
  <c r="F144" i="30"/>
  <c r="N144" i="30"/>
  <c r="L145" i="30"/>
  <c r="H146" i="30"/>
  <c r="F147" i="30"/>
  <c r="N147" i="30"/>
  <c r="L148" i="30"/>
  <c r="J149" i="30"/>
  <c r="J150" i="30"/>
  <c r="H151" i="30"/>
  <c r="H152" i="30"/>
  <c r="H153" i="30"/>
  <c r="L229" i="30"/>
  <c r="F231" i="30"/>
  <c r="L232" i="30"/>
  <c r="F234" i="30"/>
  <c r="L235" i="30"/>
  <c r="H237" i="30"/>
  <c r="F239" i="30"/>
  <c r="H18" i="31"/>
  <c r="F35" i="31"/>
  <c r="J76" i="31"/>
  <c r="J100" i="31"/>
  <c r="J31" i="30"/>
  <c r="J32" i="30"/>
  <c r="J33" i="30"/>
  <c r="J34" i="30"/>
  <c r="J35" i="30"/>
  <c r="J36" i="30"/>
  <c r="J37" i="30"/>
  <c r="J38" i="30"/>
  <c r="F39" i="30"/>
  <c r="L39" i="30"/>
  <c r="H40" i="30"/>
  <c r="J41" i="30"/>
  <c r="F42" i="30"/>
  <c r="L42" i="30"/>
  <c r="H43" i="30"/>
  <c r="H97" i="30"/>
  <c r="J98" i="30"/>
  <c r="F99" i="30"/>
  <c r="L100" i="30"/>
  <c r="F102" i="30"/>
  <c r="L103" i="30"/>
  <c r="H105" i="30"/>
  <c r="F107" i="30"/>
  <c r="J119" i="30"/>
  <c r="F120" i="30"/>
  <c r="L121" i="30"/>
  <c r="J122" i="30"/>
  <c r="F123" i="30"/>
  <c r="L124" i="30"/>
  <c r="J125" i="30"/>
  <c r="F126" i="30"/>
  <c r="F127" i="30"/>
  <c r="L129" i="30"/>
  <c r="L130" i="30"/>
  <c r="J131" i="30"/>
  <c r="J143" i="30"/>
  <c r="J146" i="30"/>
  <c r="L149" i="30"/>
  <c r="J151" i="30"/>
  <c r="J153" i="30"/>
  <c r="H185" i="30"/>
  <c r="N186" i="30"/>
  <c r="H188" i="30"/>
  <c r="N189" i="30"/>
  <c r="H191" i="30"/>
  <c r="L194" i="30"/>
  <c r="J196" i="30"/>
  <c r="J207" i="30"/>
  <c r="J210" i="30"/>
  <c r="J213" i="30"/>
  <c r="F215" i="30"/>
  <c r="L218" i="30"/>
  <c r="H252" i="30"/>
  <c r="N253" i="30"/>
  <c r="H255" i="30"/>
  <c r="N256" i="30"/>
  <c r="H258" i="30"/>
  <c r="F260" i="30"/>
  <c r="L263" i="30"/>
  <c r="J9" i="31"/>
  <c r="J12" i="31"/>
  <c r="J15" i="31"/>
  <c r="J31" i="31"/>
  <c r="J77" i="31"/>
  <c r="N12" i="35"/>
  <c r="H9" i="30"/>
  <c r="N9" i="30"/>
  <c r="H10" i="30"/>
  <c r="N10" i="30"/>
  <c r="H11" i="30"/>
  <c r="N11" i="30"/>
  <c r="H12" i="30"/>
  <c r="N12" i="30"/>
  <c r="H13" i="30"/>
  <c r="N13" i="30"/>
  <c r="H14" i="30"/>
  <c r="N14" i="30"/>
  <c r="H15" i="30"/>
  <c r="N15" i="30"/>
  <c r="H16" i="30"/>
  <c r="J17" i="30"/>
  <c r="F18" i="30"/>
  <c r="L18" i="30"/>
  <c r="H19" i="30"/>
  <c r="J20" i="30"/>
  <c r="F21" i="30"/>
  <c r="L21" i="30"/>
  <c r="J83" i="30"/>
  <c r="H99" i="30"/>
  <c r="N100" i="30"/>
  <c r="J101" i="30"/>
  <c r="H102" i="30"/>
  <c r="N103" i="30"/>
  <c r="J104" i="30"/>
  <c r="J105" i="30"/>
  <c r="H106" i="30"/>
  <c r="H107" i="30"/>
  <c r="F108" i="30"/>
  <c r="F109" i="30"/>
  <c r="H120" i="30"/>
  <c r="N121" i="30"/>
  <c r="H123" i="30"/>
  <c r="N124" i="30"/>
  <c r="H126" i="30"/>
  <c r="F128" i="30"/>
  <c r="L131" i="30"/>
  <c r="H141" i="30"/>
  <c r="F142" i="30"/>
  <c r="N142" i="30"/>
  <c r="L143" i="30"/>
  <c r="H144" i="30"/>
  <c r="F145" i="30"/>
  <c r="N145" i="30"/>
  <c r="L146" i="30"/>
  <c r="H147" i="30"/>
  <c r="F148" i="30"/>
  <c r="L150" i="30"/>
  <c r="L151" i="30"/>
  <c r="J152" i="30"/>
  <c r="F230" i="30"/>
  <c r="L231" i="30"/>
  <c r="F233" i="30"/>
  <c r="L234" i="30"/>
  <c r="F236" i="30"/>
  <c r="L239" i="30"/>
  <c r="J241" i="30"/>
  <c r="H103" i="31"/>
  <c r="F32" i="31"/>
  <c r="L36" i="31"/>
  <c r="L41" i="31"/>
  <c r="J78" i="31"/>
  <c r="J103" i="31"/>
  <c r="F40" i="33"/>
  <c r="F10" i="33"/>
  <c r="J274" i="30"/>
  <c r="J275" i="30"/>
  <c r="J276" i="30"/>
  <c r="J277" i="30"/>
  <c r="J278" i="30"/>
  <c r="J279" i="30"/>
  <c r="J280" i="30"/>
  <c r="F281" i="30"/>
  <c r="L281" i="30"/>
  <c r="H282" i="30"/>
  <c r="J283" i="30"/>
  <c r="F284" i="30"/>
  <c r="L284" i="30"/>
  <c r="H285" i="30"/>
  <c r="H19" i="31"/>
  <c r="F21" i="31"/>
  <c r="H33" i="31"/>
  <c r="H36" i="31"/>
  <c r="J39" i="31"/>
  <c r="H41" i="31"/>
  <c r="H55" i="31"/>
  <c r="H58" i="31"/>
  <c r="J61" i="31"/>
  <c r="H63" i="31"/>
  <c r="H98" i="31"/>
  <c r="H101" i="31"/>
  <c r="H104" i="31"/>
  <c r="H9" i="33"/>
  <c r="N10" i="33"/>
  <c r="L12" i="33"/>
  <c r="L16" i="33"/>
  <c r="F38" i="33"/>
  <c r="AL9" i="35"/>
  <c r="AK9" i="35"/>
  <c r="AJ9" i="35"/>
  <c r="H9" i="31"/>
  <c r="N9" i="31"/>
  <c r="H10" i="31"/>
  <c r="N10" i="31"/>
  <c r="H11" i="31"/>
  <c r="N11" i="31"/>
  <c r="H12" i="31"/>
  <c r="N12" i="31"/>
  <c r="H13" i="31"/>
  <c r="N13" i="31"/>
  <c r="H14" i="31"/>
  <c r="N14" i="31"/>
  <c r="H15" i="31"/>
  <c r="N15" i="31"/>
  <c r="H16" i="31"/>
  <c r="J17" i="31"/>
  <c r="F18" i="31"/>
  <c r="L18" i="31"/>
  <c r="J33" i="31"/>
  <c r="J36" i="31"/>
  <c r="J40" i="31"/>
  <c r="J41" i="31"/>
  <c r="H42" i="31"/>
  <c r="H43" i="31"/>
  <c r="J98" i="31"/>
  <c r="J101" i="31"/>
  <c r="J104" i="31"/>
  <c r="L98" i="33"/>
  <c r="L9" i="33"/>
  <c r="F11" i="33"/>
  <c r="N12" i="33"/>
  <c r="AL11" i="35"/>
  <c r="AK11" i="35"/>
  <c r="AJ11" i="35"/>
  <c r="AB10" i="35"/>
  <c r="J185" i="30"/>
  <c r="J186" i="30"/>
  <c r="J187" i="30"/>
  <c r="J188" i="30"/>
  <c r="J189" i="30"/>
  <c r="J190" i="30"/>
  <c r="J191" i="30"/>
  <c r="J192" i="30"/>
  <c r="F193" i="30"/>
  <c r="L193" i="30"/>
  <c r="H194" i="30"/>
  <c r="J195" i="30"/>
  <c r="F196" i="30"/>
  <c r="L196" i="30"/>
  <c r="J20" i="31"/>
  <c r="H31" i="31"/>
  <c r="H34" i="31"/>
  <c r="H37" i="31"/>
  <c r="J42" i="31"/>
  <c r="J108" i="31"/>
  <c r="N101" i="33"/>
  <c r="N9" i="33"/>
  <c r="H11" i="33"/>
  <c r="L13" i="33"/>
  <c r="AB12" i="35"/>
  <c r="V11" i="35"/>
  <c r="V18" i="35"/>
  <c r="F153" i="30"/>
  <c r="L153" i="30"/>
  <c r="F185" i="30"/>
  <c r="L185" i="30"/>
  <c r="F186" i="30"/>
  <c r="L186" i="30"/>
  <c r="F187" i="30"/>
  <c r="L187" i="30"/>
  <c r="F188" i="30"/>
  <c r="L188" i="30"/>
  <c r="F189" i="30"/>
  <c r="L189" i="30"/>
  <c r="F190" i="30"/>
  <c r="L190" i="30"/>
  <c r="F191" i="30"/>
  <c r="L191" i="30"/>
  <c r="F192" i="30"/>
  <c r="L192" i="30"/>
  <c r="H193" i="30"/>
  <c r="J194" i="30"/>
  <c r="F195" i="30"/>
  <c r="L195" i="30"/>
  <c r="L21" i="31"/>
  <c r="J105" i="31"/>
  <c r="H10" i="33"/>
  <c r="N11" i="33"/>
  <c r="H20" i="33"/>
  <c r="H53" i="33"/>
  <c r="H76" i="33"/>
  <c r="H13" i="35"/>
  <c r="J19" i="36"/>
  <c r="I19" i="36"/>
  <c r="F9" i="31"/>
  <c r="L9" i="31"/>
  <c r="F10" i="31"/>
  <c r="L10" i="31"/>
  <c r="F11" i="31"/>
  <c r="L11" i="31"/>
  <c r="F12" i="31"/>
  <c r="L12" i="31"/>
  <c r="F13" i="31"/>
  <c r="L13" i="31"/>
  <c r="F14" i="31"/>
  <c r="L14" i="31"/>
  <c r="F15" i="31"/>
  <c r="L15" i="31"/>
  <c r="F16" i="31"/>
  <c r="L16" i="31"/>
  <c r="H17" i="31"/>
  <c r="J18" i="31"/>
  <c r="J87" i="31"/>
  <c r="J32" i="31"/>
  <c r="J35" i="31"/>
  <c r="J38" i="31"/>
  <c r="H39" i="31"/>
  <c r="H40" i="31"/>
  <c r="J99" i="31"/>
  <c r="J102" i="31"/>
  <c r="J107" i="31"/>
  <c r="H109" i="31"/>
  <c r="H81" i="33"/>
  <c r="F9" i="33"/>
  <c r="L10" i="33"/>
  <c r="F12" i="33"/>
  <c r="N15" i="33"/>
  <c r="F21" i="33"/>
  <c r="H32" i="33"/>
  <c r="F59" i="33"/>
  <c r="F19" i="31"/>
  <c r="L19" i="31"/>
  <c r="H20" i="31"/>
  <c r="J21" i="31"/>
  <c r="N97" i="33"/>
  <c r="H12" i="33"/>
  <c r="N13" i="33"/>
  <c r="L14" i="33"/>
  <c r="H15" i="33"/>
  <c r="L18" i="33"/>
  <c r="L19" i="33"/>
  <c r="H43" i="33"/>
  <c r="L32" i="33"/>
  <c r="L36" i="33"/>
  <c r="L53" i="33"/>
  <c r="AU13" i="35"/>
  <c r="AT13" i="35"/>
  <c r="AV13" i="35"/>
  <c r="AS13" i="35"/>
  <c r="AR13" i="35"/>
  <c r="H9" i="35"/>
  <c r="I30" i="35"/>
  <c r="H30" i="35"/>
  <c r="J64" i="31"/>
  <c r="L37" i="33"/>
  <c r="L54" i="33"/>
  <c r="L58" i="33"/>
  <c r="V8" i="35"/>
  <c r="H10" i="35"/>
  <c r="AL33" i="35"/>
  <c r="AK33" i="35"/>
  <c r="P21" i="36"/>
  <c r="Q21" i="36"/>
  <c r="H13" i="33"/>
  <c r="N14" i="33"/>
  <c r="L15" i="33"/>
  <c r="H16" i="33"/>
  <c r="H17" i="33"/>
  <c r="L21" i="33"/>
  <c r="L38" i="33"/>
  <c r="L40" i="33"/>
  <c r="L42" i="33"/>
  <c r="L59" i="33"/>
  <c r="L60" i="33"/>
  <c r="L64" i="33"/>
  <c r="C109" i="33"/>
  <c r="V9" i="35"/>
  <c r="H11" i="35"/>
  <c r="H31" i="35"/>
  <c r="I31" i="35"/>
  <c r="J9" i="36"/>
  <c r="I9" i="36"/>
  <c r="P30" i="36"/>
  <c r="Q30" i="36"/>
  <c r="Q51" i="36"/>
  <c r="P51" i="36"/>
  <c r="J19" i="31"/>
  <c r="F20" i="31"/>
  <c r="L20" i="31"/>
  <c r="H21" i="31"/>
  <c r="C87" i="33"/>
  <c r="N103" i="33"/>
  <c r="H12" i="35"/>
  <c r="H18" i="35"/>
  <c r="AL34" i="35"/>
  <c r="AK34" i="35"/>
  <c r="J25" i="36"/>
  <c r="I25" i="36"/>
  <c r="J18" i="36"/>
  <c r="I18" i="36"/>
  <c r="AL31" i="35"/>
  <c r="AK31" i="35"/>
  <c r="AL32" i="35"/>
  <c r="AK32" i="35"/>
  <c r="W36" i="35"/>
  <c r="V36" i="35"/>
  <c r="I34" i="37"/>
  <c r="J34" i="37"/>
  <c r="V39" i="35"/>
  <c r="W39" i="35"/>
  <c r="W34" i="35"/>
  <c r="V34" i="35"/>
  <c r="N100" i="33"/>
  <c r="AU15" i="35"/>
  <c r="AT15" i="35"/>
  <c r="AS15" i="35"/>
  <c r="AR15" i="35"/>
  <c r="AV15" i="35"/>
  <c r="W32" i="35"/>
  <c r="V32" i="35"/>
  <c r="I36" i="35"/>
  <c r="H36" i="35"/>
  <c r="H37" i="35"/>
  <c r="I37" i="35"/>
  <c r="J16" i="36"/>
  <c r="I16" i="36"/>
  <c r="J6" i="37"/>
  <c r="I6" i="37"/>
  <c r="I13" i="37"/>
  <c r="J13" i="37"/>
  <c r="N99" i="33"/>
  <c r="W30" i="35"/>
  <c r="V30" i="35"/>
  <c r="H34" i="35"/>
  <c r="I34" i="35"/>
  <c r="H35" i="35"/>
  <c r="I35" i="35"/>
  <c r="J8" i="36"/>
  <c r="I8" i="36"/>
  <c r="I7" i="37"/>
  <c r="J7" i="37"/>
  <c r="E11" i="39"/>
  <c r="N98" i="33"/>
  <c r="AU14" i="35"/>
  <c r="AT14" i="35"/>
  <c r="AV14" i="35"/>
  <c r="AS14" i="35"/>
  <c r="AR14" i="35"/>
  <c r="I32" i="35"/>
  <c r="H32" i="35"/>
  <c r="H33" i="35"/>
  <c r="I33" i="35"/>
  <c r="AL35" i="35"/>
  <c r="AK35" i="35"/>
  <c r="AL36" i="35"/>
  <c r="AK36" i="35"/>
  <c r="V40" i="35"/>
  <c r="W40" i="35"/>
  <c r="P21" i="37"/>
  <c r="Q21" i="37"/>
  <c r="W38" i="35"/>
  <c r="V38" i="35"/>
  <c r="Q49" i="37"/>
  <c r="P49" i="37"/>
  <c r="P8" i="37"/>
  <c r="Q8" i="37"/>
  <c r="P14" i="37"/>
  <c r="Q14" i="37"/>
  <c r="L6" i="42"/>
  <c r="N6" i="42"/>
  <c r="M6" i="42"/>
  <c r="P6" i="37"/>
  <c r="Q6" i="37"/>
  <c r="J10" i="37"/>
  <c r="I10" i="37"/>
  <c r="I22" i="37"/>
  <c r="J22" i="37"/>
  <c r="I24" i="37"/>
  <c r="J24" i="37"/>
  <c r="P12" i="37"/>
  <c r="Q12" i="37"/>
  <c r="I16" i="37"/>
  <c r="J16" i="37"/>
  <c r="O136" i="40"/>
  <c r="L136" i="40"/>
  <c r="K136" i="40"/>
  <c r="M136" i="40"/>
  <c r="N136" i="40"/>
  <c r="Q17" i="37"/>
  <c r="P17" i="37"/>
  <c r="P48" i="37"/>
  <c r="Q48" i="37"/>
  <c r="M135" i="41"/>
  <c r="O135" i="41"/>
  <c r="L135" i="41"/>
  <c r="K135" i="41"/>
  <c r="N135" i="41"/>
  <c r="P42" i="37"/>
  <c r="Q42" i="37"/>
  <c r="L9" i="42"/>
  <c r="N9" i="42"/>
  <c r="F15" i="43"/>
  <c r="P10" i="37"/>
  <c r="Q10" i="37"/>
  <c r="P23" i="37"/>
  <c r="Q23" i="37"/>
  <c r="P27" i="37"/>
  <c r="Q27" i="37"/>
  <c r="P31" i="37"/>
  <c r="Q31" i="37"/>
  <c r="P39" i="37"/>
  <c r="Q39" i="37"/>
  <c r="Q44" i="37"/>
  <c r="P44" i="37"/>
  <c r="L7" i="40"/>
  <c r="N7" i="40"/>
  <c r="M7" i="40"/>
  <c r="F12" i="40"/>
  <c r="I11" i="41"/>
  <c r="H11" i="41"/>
  <c r="J11" i="41"/>
  <c r="G136" i="42"/>
  <c r="I136" i="42"/>
  <c r="H136" i="42"/>
  <c r="L14" i="43"/>
  <c r="M14" i="43"/>
  <c r="N14" i="43"/>
  <c r="Q37" i="37"/>
  <c r="P37" i="37"/>
  <c r="Q50" i="37"/>
  <c r="P50" i="37"/>
  <c r="I6" i="40"/>
  <c r="H6" i="40"/>
  <c r="J6" i="40"/>
  <c r="I8" i="40"/>
  <c r="H8" i="40"/>
  <c r="M8" i="40"/>
  <c r="J8" i="40"/>
  <c r="I9" i="41"/>
  <c r="M9" i="41"/>
  <c r="J9" i="41"/>
  <c r="H9" i="41"/>
  <c r="L11" i="42"/>
  <c r="N11" i="42"/>
  <c r="M11" i="42"/>
  <c r="P25" i="37"/>
  <c r="Q25" i="37"/>
  <c r="P29" i="37"/>
  <c r="Q29" i="37"/>
  <c r="P33" i="37"/>
  <c r="Q33" i="37"/>
  <c r="O128" i="39"/>
  <c r="L128" i="39"/>
  <c r="K128" i="39"/>
  <c r="N128" i="39"/>
  <c r="M128" i="39"/>
  <c r="F11" i="40"/>
  <c r="Q9" i="41"/>
  <c r="P9" i="41"/>
  <c r="T9" i="41"/>
  <c r="S9" i="41"/>
  <c r="R9" i="41"/>
  <c r="H137" i="41"/>
  <c r="G137" i="41"/>
  <c r="I137" i="41"/>
  <c r="L12" i="42"/>
  <c r="N12" i="42"/>
  <c r="M12" i="42"/>
  <c r="P12" i="43"/>
  <c r="T12" i="43"/>
  <c r="R12" i="43"/>
  <c r="S12" i="43"/>
  <c r="Q12" i="43"/>
  <c r="N9" i="44"/>
  <c r="M9" i="44"/>
  <c r="L9" i="44"/>
  <c r="Q35" i="37"/>
  <c r="P35" i="37"/>
  <c r="Q40" i="37"/>
  <c r="P40" i="37"/>
  <c r="G8" i="39"/>
  <c r="I8" i="39"/>
  <c r="H8" i="39"/>
  <c r="G10" i="39"/>
  <c r="I10" i="39"/>
  <c r="H10" i="39"/>
  <c r="K126" i="39"/>
  <c r="N126" i="39"/>
  <c r="M126" i="39"/>
  <c r="L126" i="39"/>
  <c r="O126" i="39"/>
  <c r="L8" i="42"/>
  <c r="N8" i="42"/>
  <c r="I134" i="42"/>
  <c r="H134" i="42"/>
  <c r="G134" i="42"/>
  <c r="S7" i="39"/>
  <c r="P7" i="39"/>
  <c r="O7" i="39"/>
  <c r="T7" i="39"/>
  <c r="R7" i="39"/>
  <c r="Q7" i="39"/>
  <c r="S9" i="39"/>
  <c r="P9" i="39"/>
  <c r="O9" i="39"/>
  <c r="T9" i="39"/>
  <c r="R9" i="39"/>
  <c r="N11" i="39"/>
  <c r="Q9" i="39"/>
  <c r="D129" i="39"/>
  <c r="T10" i="40"/>
  <c r="R10" i="40"/>
  <c r="AA20" i="40"/>
  <c r="S10" i="40"/>
  <c r="Q10" i="40"/>
  <c r="P10" i="40"/>
  <c r="M8" i="41"/>
  <c r="I8" i="41"/>
  <c r="H8" i="41"/>
  <c r="J8" i="41"/>
  <c r="I12" i="41"/>
  <c r="H12" i="41"/>
  <c r="J12" i="41"/>
  <c r="G135" i="41"/>
  <c r="I135" i="41"/>
  <c r="H135" i="41"/>
  <c r="H11" i="42"/>
  <c r="J11" i="42"/>
  <c r="I11" i="42"/>
  <c r="J12" i="43"/>
  <c r="H12" i="43"/>
  <c r="I12" i="43"/>
  <c r="Q41" i="37"/>
  <c r="P41" i="37"/>
  <c r="Q47" i="37"/>
  <c r="P47" i="37"/>
  <c r="G7" i="39"/>
  <c r="I7" i="39"/>
  <c r="H7" i="39"/>
  <c r="G9" i="39"/>
  <c r="I9" i="39"/>
  <c r="H9" i="39"/>
  <c r="F11" i="39"/>
  <c r="I125" i="39"/>
  <c r="H125" i="39"/>
  <c r="G125" i="39"/>
  <c r="C129" i="39"/>
  <c r="I10" i="41"/>
  <c r="H10" i="41"/>
  <c r="J10" i="41"/>
  <c r="O134" i="42"/>
  <c r="K134" i="42"/>
  <c r="M134" i="42"/>
  <c r="L134" i="42"/>
  <c r="N134" i="42"/>
  <c r="P46" i="37"/>
  <c r="Q46" i="37"/>
  <c r="S8" i="39"/>
  <c r="P8" i="39"/>
  <c r="O8" i="39"/>
  <c r="Q8" i="39"/>
  <c r="T8" i="39"/>
  <c r="R8" i="39"/>
  <c r="S10" i="39"/>
  <c r="P10" i="39"/>
  <c r="O10" i="39"/>
  <c r="Q10" i="39"/>
  <c r="T10" i="39"/>
  <c r="R10" i="39"/>
  <c r="H124" i="39"/>
  <c r="G124" i="39"/>
  <c r="H126" i="39"/>
  <c r="G126" i="39"/>
  <c r="I126" i="39"/>
  <c r="L6" i="40"/>
  <c r="N6" i="40"/>
  <c r="M6" i="40"/>
  <c r="L8" i="40"/>
  <c r="N8" i="40"/>
  <c r="I136" i="40"/>
  <c r="H136" i="40"/>
  <c r="G136" i="40"/>
  <c r="F10" i="41"/>
  <c r="M10" i="41"/>
  <c r="L10" i="41"/>
  <c r="N10" i="41"/>
  <c r="I6" i="41"/>
  <c r="H6" i="41"/>
  <c r="J6" i="41"/>
  <c r="L7" i="42"/>
  <c r="N7" i="42"/>
  <c r="M7" i="42"/>
  <c r="L10" i="42"/>
  <c r="N10" i="42"/>
  <c r="M10" i="42"/>
  <c r="D16" i="44"/>
  <c r="Q22" i="37"/>
  <c r="P22" i="37"/>
  <c r="Q24" i="37"/>
  <c r="P24" i="37"/>
  <c r="Q26" i="37"/>
  <c r="P26" i="37"/>
  <c r="Q28" i="37"/>
  <c r="P28" i="37"/>
  <c r="Q30" i="37"/>
  <c r="P30" i="37"/>
  <c r="Q32" i="37"/>
  <c r="P32" i="37"/>
  <c r="G135" i="40"/>
  <c r="I135" i="40"/>
  <c r="H135" i="40"/>
  <c r="M138" i="40"/>
  <c r="K138" i="40"/>
  <c r="O138" i="40"/>
  <c r="N138" i="40"/>
  <c r="L138" i="40"/>
  <c r="I7" i="41"/>
  <c r="J7" i="41"/>
  <c r="H7" i="41"/>
  <c r="N134" i="41"/>
  <c r="O134" i="41"/>
  <c r="M134" i="41"/>
  <c r="K134" i="41"/>
  <c r="L134" i="41"/>
  <c r="H12" i="42"/>
  <c r="J12" i="42"/>
  <c r="I12" i="42"/>
  <c r="H135" i="42"/>
  <c r="I135" i="42"/>
  <c r="G135" i="42"/>
  <c r="C16" i="43"/>
  <c r="C146" i="43"/>
  <c r="C11" i="39"/>
  <c r="G138" i="40"/>
  <c r="H138" i="40"/>
  <c r="I138" i="40"/>
  <c r="Q12" i="41"/>
  <c r="T12" i="41"/>
  <c r="S12" i="41"/>
  <c r="P12" i="41"/>
  <c r="R12" i="41"/>
  <c r="H6" i="39"/>
  <c r="G6" i="39"/>
  <c r="Q6" i="39"/>
  <c r="O6" i="39"/>
  <c r="R6" i="39"/>
  <c r="P6" i="39"/>
  <c r="M7" i="39"/>
  <c r="K7" i="39"/>
  <c r="L7" i="39"/>
  <c r="M8" i="39"/>
  <c r="L8" i="39"/>
  <c r="K8" i="39"/>
  <c r="D11" i="39"/>
  <c r="M9" i="39"/>
  <c r="J11" i="39"/>
  <c r="K9" i="39"/>
  <c r="L9" i="39"/>
  <c r="M10" i="39"/>
  <c r="L10" i="39"/>
  <c r="K10" i="39"/>
  <c r="N11" i="40"/>
  <c r="M11" i="40"/>
  <c r="L11" i="40"/>
  <c r="H12" i="40"/>
  <c r="J12" i="40"/>
  <c r="I12" i="40"/>
  <c r="T12" i="40"/>
  <c r="R12" i="40"/>
  <c r="Q12" i="40"/>
  <c r="S12" i="40"/>
  <c r="P12" i="40"/>
  <c r="H137" i="40"/>
  <c r="I137" i="40"/>
  <c r="G137" i="40"/>
  <c r="F11" i="42"/>
  <c r="R11" i="42"/>
  <c r="T11" i="42"/>
  <c r="S11" i="42"/>
  <c r="Q11" i="42"/>
  <c r="P11" i="42"/>
  <c r="F12" i="42"/>
  <c r="R12" i="42"/>
  <c r="T12" i="42"/>
  <c r="S12" i="42"/>
  <c r="Q12" i="42"/>
  <c r="P12" i="42"/>
  <c r="L137" i="42"/>
  <c r="N137" i="42"/>
  <c r="O137" i="42"/>
  <c r="M137" i="42"/>
  <c r="K137" i="42"/>
  <c r="G138" i="42"/>
  <c r="I138" i="42"/>
  <c r="H138" i="42"/>
  <c r="J146" i="43"/>
  <c r="O136" i="43"/>
  <c r="N136" i="43"/>
  <c r="M136" i="43"/>
  <c r="L136" i="43"/>
  <c r="I143" i="43"/>
  <c r="H143" i="43"/>
  <c r="G143" i="43"/>
  <c r="H144" i="44"/>
  <c r="G144" i="44"/>
  <c r="I144" i="44"/>
  <c r="H9" i="45"/>
  <c r="I9" i="45"/>
  <c r="J9" i="45"/>
  <c r="Q11" i="41"/>
  <c r="P11" i="41"/>
  <c r="T11" i="41"/>
  <c r="S11" i="41"/>
  <c r="R11" i="41"/>
  <c r="H134" i="41"/>
  <c r="G134" i="41"/>
  <c r="I134" i="41"/>
  <c r="O137" i="41"/>
  <c r="K137" i="41"/>
  <c r="L137" i="41"/>
  <c r="N137" i="41"/>
  <c r="M137" i="41"/>
  <c r="H138" i="41"/>
  <c r="G138" i="41"/>
  <c r="I138" i="41"/>
  <c r="K16" i="43"/>
  <c r="N6" i="43"/>
  <c r="L6" i="43"/>
  <c r="M6" i="43"/>
  <c r="N8" i="43"/>
  <c r="L8" i="43"/>
  <c r="M8" i="43"/>
  <c r="N10" i="43"/>
  <c r="L10" i="43"/>
  <c r="M10" i="43"/>
  <c r="N12" i="43"/>
  <c r="L12" i="43"/>
  <c r="M12" i="43"/>
  <c r="H8" i="44"/>
  <c r="J8" i="44"/>
  <c r="I8" i="44"/>
  <c r="H13" i="45"/>
  <c r="I13" i="45"/>
  <c r="J13" i="45"/>
  <c r="L6" i="39"/>
  <c r="K6" i="39"/>
  <c r="T9" i="40"/>
  <c r="R9" i="40"/>
  <c r="Q9" i="40"/>
  <c r="S9" i="40"/>
  <c r="P9" i="40"/>
  <c r="H11" i="40"/>
  <c r="J11" i="40"/>
  <c r="I11" i="40"/>
  <c r="T11" i="40"/>
  <c r="R11" i="40"/>
  <c r="Q11" i="40"/>
  <c r="P11" i="40"/>
  <c r="S11" i="40"/>
  <c r="N12" i="40"/>
  <c r="M12" i="40"/>
  <c r="L12" i="40"/>
  <c r="I134" i="40"/>
  <c r="H134" i="40"/>
  <c r="G134" i="40"/>
  <c r="N137" i="40"/>
  <c r="M137" i="40"/>
  <c r="L137" i="40"/>
  <c r="O137" i="40"/>
  <c r="K137" i="40"/>
  <c r="L136" i="41"/>
  <c r="N136" i="41"/>
  <c r="M136" i="41"/>
  <c r="O136" i="41"/>
  <c r="K136" i="41"/>
  <c r="M136" i="42"/>
  <c r="O136" i="42"/>
  <c r="N136" i="42"/>
  <c r="L136" i="42"/>
  <c r="K136" i="42"/>
  <c r="K138" i="42"/>
  <c r="O138" i="42"/>
  <c r="M138" i="42"/>
  <c r="N138" i="42"/>
  <c r="L138" i="42"/>
  <c r="I138" i="43"/>
  <c r="H138" i="43"/>
  <c r="G138" i="43"/>
  <c r="L141" i="43"/>
  <c r="O141" i="43"/>
  <c r="N141" i="43"/>
  <c r="M141" i="43"/>
  <c r="H15" i="45"/>
  <c r="I15" i="45"/>
  <c r="J15" i="45"/>
  <c r="N135" i="40"/>
  <c r="K135" i="40"/>
  <c r="O135" i="40"/>
  <c r="L135" i="40"/>
  <c r="M135" i="40"/>
  <c r="F11" i="41"/>
  <c r="M11" i="41"/>
  <c r="L11" i="41"/>
  <c r="N11" i="41"/>
  <c r="F12" i="41"/>
  <c r="M12" i="41"/>
  <c r="L12" i="41"/>
  <c r="N12" i="41"/>
  <c r="I136" i="41"/>
  <c r="G136" i="41"/>
  <c r="H136" i="41"/>
  <c r="N138" i="41"/>
  <c r="O138" i="41"/>
  <c r="L138" i="41"/>
  <c r="K138" i="41"/>
  <c r="M138" i="41"/>
  <c r="N135" i="42"/>
  <c r="M135" i="42"/>
  <c r="L135" i="42"/>
  <c r="O135" i="42"/>
  <c r="K135" i="42"/>
  <c r="I137" i="43"/>
  <c r="H137" i="43"/>
  <c r="G137" i="43"/>
  <c r="I142" i="43"/>
  <c r="H142" i="43"/>
  <c r="K142" i="43" s="1"/>
  <c r="G142" i="43"/>
  <c r="G16" i="44"/>
  <c r="J6" i="44"/>
  <c r="I6" i="44"/>
  <c r="H6" i="44"/>
  <c r="O16" i="44"/>
  <c r="R6" i="44"/>
  <c r="Q6" i="44"/>
  <c r="T6" i="44"/>
  <c r="S6" i="44"/>
  <c r="P6" i="44"/>
  <c r="H7" i="44"/>
  <c r="J7" i="44"/>
  <c r="I7" i="44"/>
  <c r="N8" i="44"/>
  <c r="M8" i="44"/>
  <c r="L8" i="44"/>
  <c r="T9" i="44"/>
  <c r="S9" i="44"/>
  <c r="R9" i="44"/>
  <c r="Q9" i="44"/>
  <c r="P9" i="44"/>
  <c r="I10" i="44"/>
  <c r="H10" i="44"/>
  <c r="J10" i="44"/>
  <c r="F11" i="44"/>
  <c r="F13" i="44"/>
  <c r="F15" i="44"/>
  <c r="O138" i="44"/>
  <c r="L138" i="44"/>
  <c r="N138" i="44"/>
  <c r="M138" i="44"/>
  <c r="H11" i="45"/>
  <c r="I11" i="45"/>
  <c r="J11" i="45"/>
  <c r="F146" i="43"/>
  <c r="I136" i="43"/>
  <c r="H136" i="43"/>
  <c r="K136" i="43" s="1"/>
  <c r="G136" i="43"/>
  <c r="N139" i="43"/>
  <c r="M139" i="43"/>
  <c r="L139" i="43"/>
  <c r="O139" i="43"/>
  <c r="O144" i="43"/>
  <c r="M144" i="43"/>
  <c r="L144" i="43"/>
  <c r="N144" i="43"/>
  <c r="I11" i="44"/>
  <c r="H11" i="44"/>
  <c r="J11" i="44"/>
  <c r="F12" i="44"/>
  <c r="I13" i="44"/>
  <c r="H13" i="44"/>
  <c r="J13" i="44"/>
  <c r="F14" i="44"/>
  <c r="I15" i="44"/>
  <c r="H15" i="44"/>
  <c r="J15" i="44"/>
  <c r="C146" i="44"/>
  <c r="N6" i="45"/>
  <c r="K16" i="45"/>
  <c r="L6" i="45"/>
  <c r="M6" i="45"/>
  <c r="G139" i="45"/>
  <c r="I139" i="45"/>
  <c r="H139" i="45"/>
  <c r="D9" i="47"/>
  <c r="I141" i="43"/>
  <c r="H141" i="43"/>
  <c r="G141" i="43"/>
  <c r="O138" i="43"/>
  <c r="L138" i="43"/>
  <c r="N138" i="43"/>
  <c r="M138" i="43"/>
  <c r="H9" i="44"/>
  <c r="J9" i="44"/>
  <c r="I9" i="44"/>
  <c r="L12" i="44"/>
  <c r="N12" i="44"/>
  <c r="M12" i="44"/>
  <c r="L14" i="44"/>
  <c r="N14" i="44"/>
  <c r="M14" i="44"/>
  <c r="H8" i="45"/>
  <c r="I8" i="45"/>
  <c r="J8" i="45"/>
  <c r="H12" i="45"/>
  <c r="I12" i="45"/>
  <c r="J12" i="45"/>
  <c r="G140" i="43"/>
  <c r="H140" i="43"/>
  <c r="K140" i="43" s="1"/>
  <c r="I140" i="43"/>
  <c r="H145" i="43"/>
  <c r="G145" i="43"/>
  <c r="I145" i="43"/>
  <c r="N7" i="44"/>
  <c r="M7" i="44"/>
  <c r="L7" i="44"/>
  <c r="F8" i="44"/>
  <c r="T8" i="44"/>
  <c r="Q8" i="44"/>
  <c r="P8" i="44"/>
  <c r="R8" i="44"/>
  <c r="S8" i="44"/>
  <c r="L11" i="44"/>
  <c r="N11" i="44"/>
  <c r="M11" i="44"/>
  <c r="L13" i="44"/>
  <c r="N13" i="44"/>
  <c r="M13" i="44"/>
  <c r="L15" i="44"/>
  <c r="N15" i="44"/>
  <c r="M15" i="44"/>
  <c r="I138" i="44"/>
  <c r="H138" i="44"/>
  <c r="K138" i="44" s="1"/>
  <c r="G138" i="44"/>
  <c r="H136" i="44"/>
  <c r="K136" i="44" s="1"/>
  <c r="G136" i="44"/>
  <c r="I136" i="44"/>
  <c r="F146" i="44"/>
  <c r="H137" i="42"/>
  <c r="I137" i="42"/>
  <c r="G137" i="42"/>
  <c r="H139" i="43"/>
  <c r="I139" i="43"/>
  <c r="G139" i="43"/>
  <c r="O142" i="43"/>
  <c r="N142" i="43"/>
  <c r="M142" i="43"/>
  <c r="L142" i="43"/>
  <c r="I144" i="43"/>
  <c r="H144" i="43"/>
  <c r="K144" i="43" s="1"/>
  <c r="G144" i="43"/>
  <c r="C16" i="44"/>
  <c r="T7" i="44"/>
  <c r="S7" i="44"/>
  <c r="R7" i="44"/>
  <c r="Q7" i="44"/>
  <c r="P7" i="44"/>
  <c r="F10" i="44"/>
  <c r="M142" i="44"/>
  <c r="L142" i="44"/>
  <c r="O142" i="44"/>
  <c r="N142" i="44"/>
  <c r="H7" i="45"/>
  <c r="J7" i="45"/>
  <c r="I7" i="45"/>
  <c r="D11" i="46"/>
  <c r="D12" i="48"/>
  <c r="F6" i="44"/>
  <c r="E16" i="44"/>
  <c r="F16" i="44" s="1"/>
  <c r="L6" i="44"/>
  <c r="M6" i="44"/>
  <c r="K16" i="44"/>
  <c r="N6" i="44"/>
  <c r="F7" i="44"/>
  <c r="F9" i="44"/>
  <c r="N10" i="44"/>
  <c r="L10" i="44"/>
  <c r="M10" i="44"/>
  <c r="I12" i="44"/>
  <c r="H12" i="44"/>
  <c r="J12" i="44"/>
  <c r="I14" i="44"/>
  <c r="H14" i="44"/>
  <c r="J14" i="44"/>
  <c r="H139" i="44"/>
  <c r="K139" i="44" s="1"/>
  <c r="G139" i="44"/>
  <c r="I139" i="44"/>
  <c r="G142" i="44"/>
  <c r="I142" i="44"/>
  <c r="H142" i="44"/>
  <c r="K142" i="44" s="1"/>
  <c r="C16" i="45"/>
  <c r="H10" i="45"/>
  <c r="I10" i="45"/>
  <c r="J10" i="45"/>
  <c r="H14" i="45"/>
  <c r="I14" i="45"/>
  <c r="J14" i="45"/>
  <c r="H141" i="45"/>
  <c r="I141" i="45"/>
  <c r="G141" i="45"/>
  <c r="D18" i="46"/>
  <c r="G140" i="44"/>
  <c r="I140" i="44"/>
  <c r="H140" i="44"/>
  <c r="K140" i="44" s="1"/>
  <c r="H141" i="44"/>
  <c r="K141" i="44" s="1"/>
  <c r="G141" i="44"/>
  <c r="I141" i="44"/>
  <c r="D16" i="45"/>
  <c r="C146" i="45"/>
  <c r="G145" i="45"/>
  <c r="I145" i="45"/>
  <c r="H145" i="45"/>
  <c r="D21" i="46"/>
  <c r="D15" i="48"/>
  <c r="H6" i="45"/>
  <c r="I6" i="45"/>
  <c r="G16" i="45"/>
  <c r="J6" i="45"/>
  <c r="T6" i="45"/>
  <c r="O16" i="45"/>
  <c r="S6" i="45"/>
  <c r="P6" i="45"/>
  <c r="R6" i="45"/>
  <c r="Q6" i="45"/>
  <c r="E146" i="45"/>
  <c r="D8" i="46"/>
  <c r="D14" i="46"/>
  <c r="D15" i="47"/>
  <c r="T10" i="44"/>
  <c r="S10" i="44"/>
  <c r="Q10" i="44"/>
  <c r="P10" i="44"/>
  <c r="R10" i="44"/>
  <c r="R11" i="44"/>
  <c r="T11" i="44"/>
  <c r="P11" i="44"/>
  <c r="Q11" i="44"/>
  <c r="S11" i="44"/>
  <c r="R12" i="44"/>
  <c r="T12" i="44"/>
  <c r="S12" i="44"/>
  <c r="P12" i="44"/>
  <c r="Q12" i="44"/>
  <c r="R13" i="44"/>
  <c r="T13" i="44"/>
  <c r="P13" i="44"/>
  <c r="Q13" i="44"/>
  <c r="S13" i="44"/>
  <c r="R14" i="44"/>
  <c r="T14" i="44"/>
  <c r="S14" i="44"/>
  <c r="P14" i="44"/>
  <c r="Q14" i="44"/>
  <c r="R15" i="44"/>
  <c r="T15" i="44"/>
  <c r="P15" i="44"/>
  <c r="Q15" i="44"/>
  <c r="S15" i="44"/>
  <c r="T7" i="45"/>
  <c r="Q7" i="45"/>
  <c r="S7" i="45"/>
  <c r="R7" i="45"/>
  <c r="P7" i="45"/>
  <c r="D9" i="46"/>
  <c r="D15" i="46"/>
  <c r="D9" i="48"/>
  <c r="D18" i="48"/>
  <c r="D18" i="47"/>
  <c r="D21" i="48"/>
  <c r="G143" i="44"/>
  <c r="I143" i="44"/>
  <c r="H143" i="44"/>
  <c r="K143" i="44" s="1"/>
  <c r="E16" i="45"/>
  <c r="F16" i="45" s="1"/>
  <c r="F6" i="45"/>
  <c r="G142" i="45"/>
  <c r="H142" i="45"/>
  <c r="I142" i="45"/>
  <c r="D12" i="46"/>
  <c r="D12" i="47"/>
  <c r="D21" i="47"/>
  <c r="T8" i="45"/>
  <c r="Q8" i="45"/>
  <c r="R8" i="45"/>
  <c r="P8" i="45"/>
  <c r="S8" i="45"/>
  <c r="T9" i="45"/>
  <c r="Q9" i="45"/>
  <c r="R9" i="45"/>
  <c r="S9" i="45"/>
  <c r="P9" i="45"/>
  <c r="T10" i="45"/>
  <c r="Q10" i="45"/>
  <c r="R10" i="45"/>
  <c r="P10" i="45"/>
  <c r="S10" i="45"/>
  <c r="T11" i="45"/>
  <c r="Q11" i="45"/>
  <c r="R11" i="45"/>
  <c r="P11" i="45"/>
  <c r="S11" i="45"/>
  <c r="T12" i="45"/>
  <c r="Q12" i="45"/>
  <c r="R12" i="45"/>
  <c r="P12" i="45"/>
  <c r="S12" i="45"/>
  <c r="T13" i="45"/>
  <c r="Q13" i="45"/>
  <c r="R13" i="45"/>
  <c r="S13" i="45"/>
  <c r="P13" i="45"/>
  <c r="T14" i="45"/>
  <c r="Q14" i="45"/>
  <c r="R14" i="45"/>
  <c r="P14" i="45"/>
  <c r="S14" i="45"/>
  <c r="T15" i="45"/>
  <c r="Q15" i="45"/>
  <c r="R15" i="45"/>
  <c r="P15" i="45"/>
  <c r="S15" i="45"/>
  <c r="D17" i="46"/>
  <c r="D20" i="46"/>
  <c r="D8" i="47"/>
  <c r="D11" i="47"/>
  <c r="D14" i="47"/>
  <c r="D17" i="47"/>
  <c r="D20" i="47"/>
  <c r="D8" i="48"/>
  <c r="D11" i="48"/>
  <c r="D14" i="48"/>
  <c r="D17" i="48"/>
  <c r="D20" i="48"/>
  <c r="F7" i="45"/>
  <c r="N7" i="45"/>
  <c r="M7" i="45"/>
  <c r="L7" i="45"/>
  <c r="F8" i="45"/>
  <c r="N8" i="45"/>
  <c r="L8" i="45"/>
  <c r="M8" i="45"/>
  <c r="F9" i="45"/>
  <c r="N9" i="45"/>
  <c r="L9" i="45"/>
  <c r="M9" i="45"/>
  <c r="F10" i="45"/>
  <c r="N10" i="45"/>
  <c r="L10" i="45"/>
  <c r="M10" i="45"/>
  <c r="F11" i="45"/>
  <c r="N11" i="45"/>
  <c r="L11" i="45"/>
  <c r="M11" i="45"/>
  <c r="F12" i="45"/>
  <c r="N12" i="45"/>
  <c r="L12" i="45"/>
  <c r="M12" i="45"/>
  <c r="F13" i="45"/>
  <c r="N13" i="45"/>
  <c r="L13" i="45"/>
  <c r="M13" i="45"/>
  <c r="F14" i="45"/>
  <c r="N14" i="45"/>
  <c r="L14" i="45"/>
  <c r="M14" i="45"/>
  <c r="F15" i="45"/>
  <c r="N15" i="45"/>
  <c r="L15" i="45"/>
  <c r="M15" i="45"/>
  <c r="D10" i="46"/>
  <c r="D13" i="46"/>
  <c r="D16" i="46"/>
  <c r="D19" i="46"/>
  <c r="D10" i="47"/>
  <c r="D13" i="47"/>
  <c r="D16" i="47"/>
  <c r="D19" i="47"/>
  <c r="D10" i="48"/>
  <c r="D13" i="48"/>
  <c r="D16" i="48"/>
  <c r="D19" i="48"/>
  <c r="C56" i="12"/>
  <c r="C53" i="12"/>
  <c r="C54" i="12"/>
  <c r="G17" i="2"/>
  <c r="J31" i="2"/>
  <c r="L79" i="3"/>
  <c r="K79" i="3"/>
  <c r="R6" i="6"/>
  <c r="N8" i="8"/>
  <c r="M227" i="8"/>
  <c r="N228" i="8" s="1"/>
  <c r="C55" i="12"/>
  <c r="V6" i="5"/>
  <c r="L152" i="3"/>
  <c r="J152" i="3"/>
  <c r="J6" i="2"/>
  <c r="L31" i="2"/>
  <c r="L58" i="2"/>
  <c r="K152" i="3"/>
  <c r="G161" i="17"/>
  <c r="G135" i="17"/>
  <c r="G133" i="17"/>
  <c r="G107" i="17"/>
  <c r="G105" i="17"/>
  <c r="G149" i="17"/>
  <c r="G119" i="17"/>
  <c r="G79" i="17"/>
  <c r="G77" i="17"/>
  <c r="G51" i="17"/>
  <c r="G49" i="17"/>
  <c r="G23" i="17"/>
  <c r="J7" i="17"/>
  <c r="G147" i="17"/>
  <c r="G121" i="17"/>
  <c r="I7" i="17"/>
  <c r="G93" i="17"/>
  <c r="G91" i="17"/>
  <c r="G65" i="17"/>
  <c r="G63" i="17"/>
  <c r="G37" i="17"/>
  <c r="G35" i="17"/>
  <c r="G21" i="17"/>
  <c r="G9" i="17"/>
  <c r="G18" i="2"/>
  <c r="K6" i="2"/>
  <c r="M6" i="5"/>
  <c r="L6" i="5"/>
  <c r="K6" i="5"/>
  <c r="I6" i="5"/>
  <c r="N59" i="8"/>
  <c r="N58" i="8"/>
  <c r="N57" i="8"/>
  <c r="N56" i="8"/>
  <c r="N55" i="8"/>
  <c r="N54" i="8"/>
  <c r="N53" i="8"/>
  <c r="E29" i="10"/>
  <c r="H43" i="10"/>
  <c r="H40" i="10"/>
  <c r="H39" i="10"/>
  <c r="H37" i="10"/>
  <c r="H34" i="10"/>
  <c r="H31" i="10"/>
  <c r="H30" i="10"/>
  <c r="H41" i="10"/>
  <c r="H36" i="10"/>
  <c r="H33" i="10"/>
  <c r="H42" i="10"/>
  <c r="H35" i="10"/>
  <c r="H32" i="10"/>
  <c r="K31" i="2"/>
  <c r="L6" i="2"/>
  <c r="E17" i="2"/>
  <c r="K58" i="2"/>
  <c r="J6" i="5"/>
  <c r="T6" i="5"/>
  <c r="N257" i="8"/>
  <c r="N256" i="8"/>
  <c r="N255" i="8"/>
  <c r="N254" i="8"/>
  <c r="N253" i="8"/>
  <c r="N252" i="8"/>
  <c r="N251" i="8"/>
  <c r="N191" i="8"/>
  <c r="N190" i="8"/>
  <c r="N189" i="8"/>
  <c r="N188" i="8"/>
  <c r="N187" i="8"/>
  <c r="N186" i="8"/>
  <c r="N185" i="8"/>
  <c r="N125" i="8"/>
  <c r="N124" i="8"/>
  <c r="N123" i="8"/>
  <c r="N122" i="8"/>
  <c r="N121" i="8"/>
  <c r="N120" i="8"/>
  <c r="N119" i="8"/>
  <c r="M73" i="8"/>
  <c r="M29" i="8"/>
  <c r="N30" i="8" s="1"/>
  <c r="M271" i="8"/>
  <c r="N272" i="8" s="1"/>
  <c r="M205" i="8"/>
  <c r="N206" i="8" s="1"/>
  <c r="M139" i="8"/>
  <c r="N140" i="8" s="1"/>
  <c r="N279" i="8"/>
  <c r="N278" i="8"/>
  <c r="N277" i="8"/>
  <c r="N276" i="8"/>
  <c r="N275" i="8"/>
  <c r="N274" i="8"/>
  <c r="N273" i="8"/>
  <c r="N213" i="8"/>
  <c r="N212" i="8"/>
  <c r="N211" i="8"/>
  <c r="N210" i="8"/>
  <c r="N209" i="8"/>
  <c r="N208" i="8"/>
  <c r="N207" i="8"/>
  <c r="N147" i="8"/>
  <c r="N146" i="8"/>
  <c r="N145" i="8"/>
  <c r="N144" i="8"/>
  <c r="N143" i="8"/>
  <c r="N142" i="8"/>
  <c r="N141" i="8"/>
  <c r="N235" i="8"/>
  <c r="N234" i="8"/>
  <c r="N233" i="8"/>
  <c r="N232" i="8"/>
  <c r="N231" i="8"/>
  <c r="N230" i="8"/>
  <c r="N229" i="8"/>
  <c r="N169" i="8"/>
  <c r="N168" i="8"/>
  <c r="N167" i="8"/>
  <c r="N166" i="8"/>
  <c r="N165" i="8"/>
  <c r="N164" i="8"/>
  <c r="N163" i="8"/>
  <c r="N103" i="8"/>
  <c r="N102" i="8"/>
  <c r="N101" i="8"/>
  <c r="N100" i="8"/>
  <c r="N99" i="8"/>
  <c r="N98" i="8"/>
  <c r="N97" i="8"/>
  <c r="K7" i="8"/>
  <c r="M161" i="8"/>
  <c r="N162" i="8" s="1"/>
  <c r="M183" i="8"/>
  <c r="N184" i="8" s="1"/>
  <c r="L6" i="3"/>
  <c r="U6" i="5"/>
  <c r="J6" i="6"/>
  <c r="L30" i="10"/>
  <c r="L31" i="10"/>
  <c r="N33" i="10"/>
  <c r="L34" i="10"/>
  <c r="L37" i="10"/>
  <c r="L63" i="10"/>
  <c r="L97" i="10"/>
  <c r="L98" i="10"/>
  <c r="L99" i="10"/>
  <c r="L100" i="10"/>
  <c r="L101" i="10"/>
  <c r="L102" i="10"/>
  <c r="L103" i="10"/>
  <c r="D54" i="12"/>
  <c r="D56" i="12"/>
  <c r="D53" i="12"/>
  <c r="D57" i="12" s="1"/>
  <c r="J5" i="12"/>
  <c r="D55" i="12"/>
  <c r="U8" i="12"/>
  <c r="U29" i="12"/>
  <c r="U38" i="12"/>
  <c r="U47" i="12"/>
  <c r="M7" i="15"/>
  <c r="L7" i="15"/>
  <c r="K7" i="15"/>
  <c r="J7" i="15"/>
  <c r="J41" i="10"/>
  <c r="J38" i="10"/>
  <c r="J37" i="10"/>
  <c r="J36" i="10"/>
  <c r="J35" i="10"/>
  <c r="J34" i="10"/>
  <c r="J33" i="10"/>
  <c r="J32" i="10"/>
  <c r="J31" i="10"/>
  <c r="J43" i="10"/>
  <c r="N59" i="10"/>
  <c r="N58" i="10"/>
  <c r="N57" i="10"/>
  <c r="N56" i="10"/>
  <c r="N55" i="10"/>
  <c r="N54" i="10"/>
  <c r="K51" i="10"/>
  <c r="E73" i="10"/>
  <c r="H87" i="10"/>
  <c r="H84" i="10"/>
  <c r="H83" i="10"/>
  <c r="D160" i="13"/>
  <c r="D132" i="13"/>
  <c r="D104" i="13"/>
  <c r="D76" i="13"/>
  <c r="D48" i="13"/>
  <c r="W6" i="13"/>
  <c r="V6" i="13"/>
  <c r="U6" i="13"/>
  <c r="P23" i="14"/>
  <c r="C91" i="15"/>
  <c r="C105" i="15"/>
  <c r="C133" i="15"/>
  <c r="C147" i="15"/>
  <c r="C63" i="15"/>
  <c r="C119" i="15"/>
  <c r="C49" i="15"/>
  <c r="C161" i="15"/>
  <c r="C35" i="15"/>
  <c r="C21" i="15"/>
  <c r="L108" i="10"/>
  <c r="L105" i="10"/>
  <c r="L64" i="10"/>
  <c r="L61" i="10"/>
  <c r="L109" i="10"/>
  <c r="L106" i="10"/>
  <c r="L65" i="10"/>
  <c r="L62" i="10"/>
  <c r="L86" i="10"/>
  <c r="L83" i="10"/>
  <c r="L42" i="10"/>
  <c r="L39" i="10"/>
  <c r="L32" i="10"/>
  <c r="L35" i="10"/>
  <c r="J42" i="10"/>
  <c r="L43" i="10"/>
  <c r="J74" i="10"/>
  <c r="J85" i="10"/>
  <c r="J82" i="10"/>
  <c r="J81" i="10"/>
  <c r="J80" i="10"/>
  <c r="J79" i="10"/>
  <c r="J78" i="10"/>
  <c r="J77" i="10"/>
  <c r="J76" i="10"/>
  <c r="J75" i="10"/>
  <c r="H75" i="10"/>
  <c r="H76" i="10"/>
  <c r="H77" i="10"/>
  <c r="H78" i="10"/>
  <c r="H79" i="10"/>
  <c r="H80" i="10"/>
  <c r="H81" i="10"/>
  <c r="H82" i="10"/>
  <c r="J83" i="10"/>
  <c r="L84" i="10"/>
  <c r="E160" i="13"/>
  <c r="E132" i="13"/>
  <c r="E104" i="13"/>
  <c r="E76" i="13"/>
  <c r="E48" i="13"/>
  <c r="E146" i="13"/>
  <c r="E118" i="13"/>
  <c r="E90" i="13"/>
  <c r="E62" i="13"/>
  <c r="E34" i="13"/>
  <c r="E20" i="13"/>
  <c r="Q23" i="14"/>
  <c r="Q21" i="15"/>
  <c r="N103" i="10"/>
  <c r="N102" i="10"/>
  <c r="N101" i="10"/>
  <c r="N100" i="10"/>
  <c r="N99" i="10"/>
  <c r="N98" i="10"/>
  <c r="N97" i="10"/>
  <c r="N53" i="10"/>
  <c r="L53" i="10"/>
  <c r="L54" i="10"/>
  <c r="L55" i="10"/>
  <c r="L56" i="10"/>
  <c r="L57" i="10"/>
  <c r="L58" i="10"/>
  <c r="L59" i="10"/>
  <c r="L60" i="10"/>
  <c r="L107" i="10"/>
  <c r="A15" i="12"/>
  <c r="A13" i="12"/>
  <c r="A11" i="12"/>
  <c r="A14" i="12"/>
  <c r="A12" i="12"/>
  <c r="G54" i="12"/>
  <c r="G57" i="12" s="1"/>
  <c r="J6" i="3"/>
  <c r="S6" i="5"/>
  <c r="N15" i="10"/>
  <c r="N14" i="10"/>
  <c r="N13" i="10"/>
  <c r="N12" i="10"/>
  <c r="N11" i="10"/>
  <c r="N10" i="10"/>
  <c r="N9" i="10"/>
  <c r="K7" i="10"/>
  <c r="N32" i="10"/>
  <c r="L33" i="10"/>
  <c r="N35" i="10"/>
  <c r="L36" i="10"/>
  <c r="J40" i="10"/>
  <c r="L41" i="10"/>
  <c r="N52" i="10"/>
  <c r="H74" i="10"/>
  <c r="L75" i="10"/>
  <c r="L76" i="10"/>
  <c r="L77" i="10"/>
  <c r="L78" i="10"/>
  <c r="L79" i="10"/>
  <c r="L80" i="10"/>
  <c r="L81" i="10"/>
  <c r="L82" i="10"/>
  <c r="H86" i="10"/>
  <c r="J87" i="10"/>
  <c r="K95" i="10"/>
  <c r="U14" i="12"/>
  <c r="U12" i="12"/>
  <c r="U10" i="12"/>
  <c r="U7" i="12"/>
  <c r="U55" i="12"/>
  <c r="U52" i="12"/>
  <c r="U49" i="12"/>
  <c r="U46" i="12"/>
  <c r="U43" i="12"/>
  <c r="U40" i="12"/>
  <c r="U37" i="12"/>
  <c r="U34" i="12"/>
  <c r="U31" i="12"/>
  <c r="U28" i="12"/>
  <c r="U25" i="12"/>
  <c r="U9" i="12"/>
  <c r="U6" i="12"/>
  <c r="U57" i="12"/>
  <c r="U54" i="12"/>
  <c r="U51" i="12"/>
  <c r="U48" i="12"/>
  <c r="U45" i="12"/>
  <c r="U42" i="12"/>
  <c r="U39" i="12"/>
  <c r="U36" i="12"/>
  <c r="U33" i="12"/>
  <c r="U30" i="12"/>
  <c r="U27" i="12"/>
  <c r="U24" i="12"/>
  <c r="U21" i="12"/>
  <c r="U18" i="12"/>
  <c r="U15" i="12"/>
  <c r="U13" i="12"/>
  <c r="U11" i="12"/>
  <c r="U16" i="12"/>
  <c r="U19" i="12"/>
  <c r="U22" i="12"/>
  <c r="U26" i="12"/>
  <c r="U35" i="12"/>
  <c r="U44" i="12"/>
  <c r="U53" i="12"/>
  <c r="D20" i="13"/>
  <c r="D34" i="13"/>
  <c r="D62" i="13"/>
  <c r="D90" i="13"/>
  <c r="D118" i="13"/>
  <c r="D146" i="13"/>
  <c r="J9" i="14"/>
  <c r="I9" i="14"/>
  <c r="G149" i="16"/>
  <c r="G147" i="16"/>
  <c r="G121" i="16"/>
  <c r="G119" i="16"/>
  <c r="G93" i="16"/>
  <c r="G91" i="16"/>
  <c r="G65" i="16"/>
  <c r="G63" i="16"/>
  <c r="G37" i="16"/>
  <c r="G35" i="16"/>
  <c r="G21" i="16"/>
  <c r="G9" i="16"/>
  <c r="G161" i="16"/>
  <c r="G135" i="16"/>
  <c r="G133" i="16"/>
  <c r="G107" i="16"/>
  <c r="G105" i="16"/>
  <c r="G79" i="16"/>
  <c r="G77" i="16"/>
  <c r="G51" i="16"/>
  <c r="G49" i="16"/>
  <c r="G23" i="16"/>
  <c r="J7" i="16"/>
  <c r="K5" i="12"/>
  <c r="E55" i="12"/>
  <c r="N23" i="14"/>
  <c r="D105" i="15"/>
  <c r="D119" i="15"/>
  <c r="D147" i="15"/>
  <c r="D63" i="15"/>
  <c r="D161" i="15"/>
  <c r="D77" i="15"/>
  <c r="Y7" i="15"/>
  <c r="E21" i="15"/>
  <c r="T21" i="15"/>
  <c r="S21" i="16"/>
  <c r="S9" i="16"/>
  <c r="L5" i="12"/>
  <c r="F55" i="12"/>
  <c r="F20" i="13"/>
  <c r="O20" i="13"/>
  <c r="F34" i="13"/>
  <c r="C48" i="13"/>
  <c r="F62" i="13"/>
  <c r="C76" i="13"/>
  <c r="F90" i="13"/>
  <c r="C104" i="13"/>
  <c r="F118" i="13"/>
  <c r="C132" i="13"/>
  <c r="F146" i="13"/>
  <c r="C160" i="13"/>
  <c r="O23" i="14"/>
  <c r="C65" i="14"/>
  <c r="C107" i="14"/>
  <c r="C149" i="14"/>
  <c r="E119" i="15"/>
  <c r="E133" i="15"/>
  <c r="E49" i="15"/>
  <c r="E161" i="15"/>
  <c r="E77" i="15"/>
  <c r="E91" i="15"/>
  <c r="F21" i="15"/>
  <c r="U21" i="15"/>
  <c r="G62" i="13"/>
  <c r="G90" i="13"/>
  <c r="G118" i="13"/>
  <c r="G146" i="13"/>
  <c r="F133" i="15"/>
  <c r="F49" i="15"/>
  <c r="F147" i="15"/>
  <c r="F63" i="15"/>
  <c r="F91" i="15"/>
  <c r="F105" i="15"/>
  <c r="D161" i="16"/>
  <c r="D135" i="16"/>
  <c r="D133" i="16"/>
  <c r="D107" i="16"/>
  <c r="D105" i="16"/>
  <c r="D79" i="16"/>
  <c r="D77" i="16"/>
  <c r="D51" i="16"/>
  <c r="D49" i="16"/>
  <c r="D23" i="16"/>
  <c r="D149" i="16"/>
  <c r="D147" i="16"/>
  <c r="D121" i="16"/>
  <c r="D119" i="16"/>
  <c r="D93" i="16"/>
  <c r="D91" i="16"/>
  <c r="D65" i="16"/>
  <c r="D63" i="16"/>
  <c r="D37" i="16"/>
  <c r="D35" i="16"/>
  <c r="D21" i="16"/>
  <c r="D9" i="16"/>
  <c r="T5" i="12"/>
  <c r="F53" i="12"/>
  <c r="F57" i="12" s="1"/>
  <c r="I6" i="13"/>
  <c r="Q20" i="13"/>
  <c r="C37" i="14"/>
  <c r="C79" i="14"/>
  <c r="C121" i="14"/>
  <c r="C163" i="14"/>
  <c r="G147" i="15"/>
  <c r="G63" i="15"/>
  <c r="G161" i="15"/>
  <c r="G77" i="15"/>
  <c r="G105" i="15"/>
  <c r="G119" i="15"/>
  <c r="F35" i="15"/>
  <c r="D133" i="15"/>
  <c r="E147" i="15"/>
  <c r="F161" i="15"/>
  <c r="P21" i="16"/>
  <c r="P9" i="16"/>
  <c r="P21" i="17"/>
  <c r="P9" i="17"/>
  <c r="K7" i="16"/>
  <c r="W7" i="17"/>
  <c r="D23" i="17"/>
  <c r="D49" i="17"/>
  <c r="D51" i="17"/>
  <c r="D77" i="17"/>
  <c r="D79" i="17"/>
  <c r="L148" i="18"/>
  <c r="L160" i="18"/>
  <c r="L78" i="18"/>
  <c r="L48" i="18"/>
  <c r="L134" i="18"/>
  <c r="L92" i="18"/>
  <c r="L62" i="18"/>
  <c r="L8" i="18"/>
  <c r="L106" i="18"/>
  <c r="L76" i="18"/>
  <c r="L22" i="18"/>
  <c r="L120" i="18"/>
  <c r="L90" i="18"/>
  <c r="L36" i="18"/>
  <c r="L146" i="18"/>
  <c r="L104" i="18"/>
  <c r="L50" i="18"/>
  <c r="L20" i="18"/>
  <c r="L34" i="18"/>
  <c r="L64" i="18"/>
  <c r="E147" i="22"/>
  <c r="E105" i="22"/>
  <c r="E63" i="22"/>
  <c r="E161" i="22"/>
  <c r="E119" i="22"/>
  <c r="E77" i="22"/>
  <c r="E35" i="22"/>
  <c r="E133" i="22"/>
  <c r="E91" i="22"/>
  <c r="E49" i="22"/>
  <c r="E21" i="22"/>
  <c r="U7" i="16"/>
  <c r="E9" i="16"/>
  <c r="E21" i="16"/>
  <c r="E35" i="16"/>
  <c r="E37" i="16"/>
  <c r="E63" i="16"/>
  <c r="E65" i="16"/>
  <c r="E91" i="16"/>
  <c r="E93" i="16"/>
  <c r="E119" i="16"/>
  <c r="E121" i="16"/>
  <c r="E147" i="16"/>
  <c r="E149" i="16"/>
  <c r="C161" i="17"/>
  <c r="C135" i="17"/>
  <c r="C133" i="17"/>
  <c r="C107" i="17"/>
  <c r="C105" i="17"/>
  <c r="C149" i="17"/>
  <c r="C147" i="17"/>
  <c r="C121" i="17"/>
  <c r="C119" i="17"/>
  <c r="Q9" i="17"/>
  <c r="Q21" i="17"/>
  <c r="E23" i="17"/>
  <c r="E49" i="17"/>
  <c r="E51" i="17"/>
  <c r="E77" i="17"/>
  <c r="E79" i="17"/>
  <c r="V161" i="19"/>
  <c r="V149" i="19"/>
  <c r="V147" i="19"/>
  <c r="V135" i="19"/>
  <c r="V119" i="19"/>
  <c r="V107" i="19"/>
  <c r="V105" i="19"/>
  <c r="V93" i="19"/>
  <c r="V91" i="19"/>
  <c r="V79" i="19"/>
  <c r="V77" i="19"/>
  <c r="V65" i="19"/>
  <c r="V63" i="19"/>
  <c r="V51" i="19"/>
  <c r="V49" i="19"/>
  <c r="V37" i="19"/>
  <c r="V35" i="19"/>
  <c r="V23" i="19"/>
  <c r="V21" i="19"/>
  <c r="V9" i="19"/>
  <c r="V133" i="19"/>
  <c r="V121" i="19"/>
  <c r="U7" i="19"/>
  <c r="X7" i="19"/>
  <c r="F37" i="16"/>
  <c r="C49" i="16"/>
  <c r="C51" i="16"/>
  <c r="F63" i="16"/>
  <c r="F65" i="16"/>
  <c r="C77" i="16"/>
  <c r="C79" i="16"/>
  <c r="F91" i="16"/>
  <c r="F93" i="16"/>
  <c r="C105" i="16"/>
  <c r="C107" i="16"/>
  <c r="F119" i="16"/>
  <c r="F121" i="16"/>
  <c r="C133" i="16"/>
  <c r="C135" i="16"/>
  <c r="F147" i="16"/>
  <c r="F149" i="16"/>
  <c r="C161" i="16"/>
  <c r="D149" i="17"/>
  <c r="D147" i="17"/>
  <c r="D121" i="17"/>
  <c r="D119" i="17"/>
  <c r="C9" i="17"/>
  <c r="R9" i="17"/>
  <c r="C21" i="17"/>
  <c r="R21" i="17"/>
  <c r="F23" i="17"/>
  <c r="C35" i="17"/>
  <c r="C37" i="17"/>
  <c r="F49" i="17"/>
  <c r="F51" i="17"/>
  <c r="C63" i="17"/>
  <c r="C65" i="17"/>
  <c r="F77" i="17"/>
  <c r="F79" i="17"/>
  <c r="C91" i="17"/>
  <c r="C93" i="17"/>
  <c r="D105" i="17"/>
  <c r="D135" i="17"/>
  <c r="D161" i="17"/>
  <c r="F148" i="18"/>
  <c r="F160" i="18"/>
  <c r="F78" i="18"/>
  <c r="F48" i="18"/>
  <c r="F92" i="18"/>
  <c r="F62" i="18"/>
  <c r="F8" i="18"/>
  <c r="F146" i="18"/>
  <c r="F106" i="18"/>
  <c r="F76" i="18"/>
  <c r="F22" i="18"/>
  <c r="F132" i="18"/>
  <c r="F120" i="18"/>
  <c r="F90" i="18"/>
  <c r="F36" i="18"/>
  <c r="F104" i="18"/>
  <c r="F50" i="18"/>
  <c r="F20" i="18"/>
  <c r="E149" i="17"/>
  <c r="E147" i="17"/>
  <c r="E121" i="17"/>
  <c r="E119" i="17"/>
  <c r="E161" i="17"/>
  <c r="E135" i="17"/>
  <c r="E133" i="17"/>
  <c r="E107" i="17"/>
  <c r="E105" i="17"/>
  <c r="D9" i="17"/>
  <c r="S9" i="17"/>
  <c r="D21" i="17"/>
  <c r="S21" i="17"/>
  <c r="D35" i="17"/>
  <c r="D37" i="17"/>
  <c r="D63" i="17"/>
  <c r="D65" i="17"/>
  <c r="D91" i="17"/>
  <c r="D93" i="17"/>
  <c r="L132" i="18"/>
  <c r="I7" i="16"/>
  <c r="Q9" i="16"/>
  <c r="Q21" i="16"/>
  <c r="E23" i="16"/>
  <c r="E49" i="16"/>
  <c r="E51" i="16"/>
  <c r="E77" i="16"/>
  <c r="E79" i="16"/>
  <c r="E105" i="16"/>
  <c r="E107" i="16"/>
  <c r="E133" i="16"/>
  <c r="E135" i="16"/>
  <c r="E161" i="16"/>
  <c r="F149" i="17"/>
  <c r="F147" i="17"/>
  <c r="F121" i="17"/>
  <c r="F119" i="17"/>
  <c r="F161" i="17"/>
  <c r="F135" i="17"/>
  <c r="F133" i="17"/>
  <c r="F107" i="17"/>
  <c r="F105" i="17"/>
  <c r="U7" i="17"/>
  <c r="E9" i="17"/>
  <c r="E21" i="17"/>
  <c r="E35" i="17"/>
  <c r="E37" i="17"/>
  <c r="E63" i="17"/>
  <c r="E65" i="17"/>
  <c r="E91" i="17"/>
  <c r="E93" i="17"/>
  <c r="F118" i="18"/>
  <c r="F134" i="18"/>
  <c r="G134" i="18"/>
  <c r="M120" i="18"/>
  <c r="M134" i="18"/>
  <c r="S120" i="18"/>
  <c r="S134" i="18"/>
  <c r="Y6" i="18"/>
  <c r="C8" i="18"/>
  <c r="O8" i="18"/>
  <c r="U8" i="18"/>
  <c r="D22" i="18"/>
  <c r="V22" i="18"/>
  <c r="G34" i="18"/>
  <c r="M34" i="18"/>
  <c r="S34" i="18"/>
  <c r="E36" i="18"/>
  <c r="K36" i="18"/>
  <c r="N48" i="18"/>
  <c r="T48" i="18"/>
  <c r="C62" i="18"/>
  <c r="O62" i="18"/>
  <c r="U62" i="18"/>
  <c r="G64" i="18"/>
  <c r="M64" i="18"/>
  <c r="S64" i="18"/>
  <c r="D76" i="18"/>
  <c r="V76" i="18"/>
  <c r="N78" i="18"/>
  <c r="T78" i="18"/>
  <c r="E90" i="18"/>
  <c r="K90" i="18"/>
  <c r="C92" i="18"/>
  <c r="O92" i="18"/>
  <c r="U92" i="18"/>
  <c r="D106" i="18"/>
  <c r="V106" i="18"/>
  <c r="G118" i="18"/>
  <c r="M118" i="18"/>
  <c r="S118" i="18"/>
  <c r="E120" i="18"/>
  <c r="K120" i="18"/>
  <c r="T120" i="18"/>
  <c r="E132" i="18"/>
  <c r="M132" i="18"/>
  <c r="T146" i="18"/>
  <c r="G148" i="18"/>
  <c r="F23" i="19"/>
  <c r="F35" i="19"/>
  <c r="N160" i="18"/>
  <c r="N134" i="18"/>
  <c r="N148" i="18"/>
  <c r="T160" i="18"/>
  <c r="T134" i="18"/>
  <c r="T148" i="18"/>
  <c r="D8" i="18"/>
  <c r="V8" i="18"/>
  <c r="G20" i="18"/>
  <c r="M20" i="18"/>
  <c r="S20" i="18"/>
  <c r="E22" i="18"/>
  <c r="K22" i="18"/>
  <c r="N34" i="18"/>
  <c r="T34" i="18"/>
  <c r="C48" i="18"/>
  <c r="O48" i="18"/>
  <c r="U48" i="18"/>
  <c r="G50" i="18"/>
  <c r="M50" i="18"/>
  <c r="S50" i="18"/>
  <c r="D62" i="18"/>
  <c r="V62" i="18"/>
  <c r="N64" i="18"/>
  <c r="T64" i="18"/>
  <c r="E76" i="18"/>
  <c r="K76" i="18"/>
  <c r="C78" i="18"/>
  <c r="O78" i="18"/>
  <c r="U78" i="18"/>
  <c r="D92" i="18"/>
  <c r="V92" i="18"/>
  <c r="G104" i="18"/>
  <c r="M104" i="18"/>
  <c r="S104" i="18"/>
  <c r="E106" i="18"/>
  <c r="K106" i="18"/>
  <c r="N118" i="18"/>
  <c r="T118" i="18"/>
  <c r="U120" i="18"/>
  <c r="N132" i="18"/>
  <c r="C146" i="18"/>
  <c r="M146" i="18"/>
  <c r="U146" i="18"/>
  <c r="M160" i="18"/>
  <c r="F37" i="19"/>
  <c r="F49" i="19"/>
  <c r="F79" i="19"/>
  <c r="F91" i="19"/>
  <c r="C160" i="18"/>
  <c r="C148" i="18"/>
  <c r="C132" i="18"/>
  <c r="I6" i="18"/>
  <c r="O160" i="18"/>
  <c r="O148" i="18"/>
  <c r="O132" i="18"/>
  <c r="U160" i="18"/>
  <c r="U148" i="18"/>
  <c r="U132" i="18"/>
  <c r="E8" i="18"/>
  <c r="K8" i="18"/>
  <c r="N20" i="18"/>
  <c r="T20" i="18"/>
  <c r="C34" i="18"/>
  <c r="O34" i="18"/>
  <c r="U34" i="18"/>
  <c r="G36" i="18"/>
  <c r="M36" i="18"/>
  <c r="S36" i="18"/>
  <c r="D48" i="18"/>
  <c r="V48" i="18"/>
  <c r="N50" i="18"/>
  <c r="T50" i="18"/>
  <c r="E62" i="18"/>
  <c r="K62" i="18"/>
  <c r="C64" i="18"/>
  <c r="O64" i="18"/>
  <c r="U64" i="18"/>
  <c r="D78" i="18"/>
  <c r="V78" i="18"/>
  <c r="G90" i="18"/>
  <c r="M90" i="18"/>
  <c r="S90" i="18"/>
  <c r="E92" i="18"/>
  <c r="K92" i="18"/>
  <c r="N104" i="18"/>
  <c r="T104" i="18"/>
  <c r="C118" i="18"/>
  <c r="O118" i="18"/>
  <c r="U118" i="18"/>
  <c r="G120" i="18"/>
  <c r="N120" i="18"/>
  <c r="V120" i="18"/>
  <c r="G132" i="18"/>
  <c r="C134" i="18"/>
  <c r="K134" i="18"/>
  <c r="U134" i="18"/>
  <c r="N146" i="18"/>
  <c r="M148" i="18"/>
  <c r="P7" i="19"/>
  <c r="N7" i="19"/>
  <c r="D132" i="18"/>
  <c r="D146" i="18"/>
  <c r="J6" i="18"/>
  <c r="V132" i="18"/>
  <c r="V146" i="18"/>
  <c r="C20" i="18"/>
  <c r="O20" i="18"/>
  <c r="U20" i="18"/>
  <c r="G22" i="18"/>
  <c r="M22" i="18"/>
  <c r="S22" i="18"/>
  <c r="D34" i="18"/>
  <c r="V34" i="18"/>
  <c r="N36" i="18"/>
  <c r="T36" i="18"/>
  <c r="E48" i="18"/>
  <c r="K48" i="18"/>
  <c r="C50" i="18"/>
  <c r="O50" i="18"/>
  <c r="U50" i="18"/>
  <c r="D64" i="18"/>
  <c r="V64" i="18"/>
  <c r="G76" i="18"/>
  <c r="M76" i="18"/>
  <c r="S76" i="18"/>
  <c r="E78" i="18"/>
  <c r="K78" i="18"/>
  <c r="N90" i="18"/>
  <c r="T90" i="18"/>
  <c r="C104" i="18"/>
  <c r="O104" i="18"/>
  <c r="U104" i="18"/>
  <c r="G106" i="18"/>
  <c r="M106" i="18"/>
  <c r="S106" i="18"/>
  <c r="D118" i="18"/>
  <c r="V118" i="18"/>
  <c r="O120" i="18"/>
  <c r="D134" i="18"/>
  <c r="V134" i="18"/>
  <c r="G146" i="18"/>
  <c r="O146" i="18"/>
  <c r="S160" i="18"/>
  <c r="E7" i="19"/>
  <c r="F133" i="19"/>
  <c r="F121" i="19"/>
  <c r="F161" i="19"/>
  <c r="F149" i="19"/>
  <c r="F147" i="19"/>
  <c r="F135" i="19"/>
  <c r="R7" i="19"/>
  <c r="F65" i="19"/>
  <c r="F77" i="19"/>
  <c r="F107" i="19"/>
  <c r="F119" i="19"/>
  <c r="E148" i="18"/>
  <c r="E146" i="18"/>
  <c r="E160" i="18"/>
  <c r="K148" i="18"/>
  <c r="K146" i="18"/>
  <c r="K160" i="18"/>
  <c r="Q6" i="18"/>
  <c r="G8" i="18"/>
  <c r="M8" i="18"/>
  <c r="S8" i="18"/>
  <c r="D20" i="18"/>
  <c r="V20" i="18"/>
  <c r="N22" i="18"/>
  <c r="T22" i="18"/>
  <c r="E34" i="18"/>
  <c r="K34" i="18"/>
  <c r="C36" i="18"/>
  <c r="O36" i="18"/>
  <c r="U36" i="18"/>
  <c r="D50" i="18"/>
  <c r="V50" i="18"/>
  <c r="G62" i="18"/>
  <c r="M62" i="18"/>
  <c r="S62" i="18"/>
  <c r="E64" i="18"/>
  <c r="K64" i="18"/>
  <c r="N76" i="18"/>
  <c r="T76" i="18"/>
  <c r="C90" i="18"/>
  <c r="O90" i="18"/>
  <c r="U90" i="18"/>
  <c r="G92" i="18"/>
  <c r="M92" i="18"/>
  <c r="S92" i="18"/>
  <c r="D104" i="18"/>
  <c r="V104" i="18"/>
  <c r="N106" i="18"/>
  <c r="T106" i="18"/>
  <c r="E118" i="18"/>
  <c r="K118" i="18"/>
  <c r="C120" i="18"/>
  <c r="K132" i="18"/>
  <c r="S132" i="18"/>
  <c r="E134" i="18"/>
  <c r="O134" i="18"/>
  <c r="S148" i="18"/>
  <c r="D160" i="18"/>
  <c r="V160" i="18"/>
  <c r="F9" i="19"/>
  <c r="F21" i="19"/>
  <c r="H7" i="19"/>
  <c r="L22" i="21"/>
  <c r="I7" i="24"/>
  <c r="L8" i="24" s="1"/>
  <c r="K253" i="24"/>
  <c r="K183" i="24"/>
  <c r="K117" i="24"/>
  <c r="K73" i="24"/>
  <c r="K29" i="24"/>
  <c r="K205" i="24"/>
  <c r="K139" i="24"/>
  <c r="K227" i="24"/>
  <c r="K161" i="24"/>
  <c r="K51" i="24"/>
  <c r="D148" i="21"/>
  <c r="D64" i="21"/>
  <c r="D22" i="21"/>
  <c r="D134" i="21"/>
  <c r="D50" i="21"/>
  <c r="D120" i="21"/>
  <c r="D36" i="21"/>
  <c r="D106" i="21"/>
  <c r="D162" i="21"/>
  <c r="D92" i="21"/>
  <c r="P21" i="22"/>
  <c r="E162" i="21"/>
  <c r="F22" i="21"/>
  <c r="N22" i="21"/>
  <c r="F64" i="21"/>
  <c r="E78" i="21"/>
  <c r="C106" i="21"/>
  <c r="F148" i="21"/>
  <c r="F78" i="21"/>
  <c r="E92" i="21"/>
  <c r="C120" i="21"/>
  <c r="F162" i="21"/>
  <c r="G161" i="22"/>
  <c r="G119" i="22"/>
  <c r="G77" i="22"/>
  <c r="G35" i="22"/>
  <c r="G133" i="22"/>
  <c r="G91" i="22"/>
  <c r="G49" i="22"/>
  <c r="G147" i="22"/>
  <c r="G105" i="22"/>
  <c r="G63" i="22"/>
  <c r="L109" i="25"/>
  <c r="L106" i="25"/>
  <c r="L65" i="25"/>
  <c r="L62" i="25"/>
  <c r="L86" i="25"/>
  <c r="L107" i="25"/>
  <c r="L104" i="25"/>
  <c r="L103" i="25"/>
  <c r="L102" i="25"/>
  <c r="L101" i="25"/>
  <c r="L100" i="25"/>
  <c r="L99" i="25"/>
  <c r="L98" i="25"/>
  <c r="L97" i="25"/>
  <c r="L63" i="25"/>
  <c r="L60" i="25"/>
  <c r="L59" i="25"/>
  <c r="L58" i="25"/>
  <c r="L57" i="25"/>
  <c r="L56" i="25"/>
  <c r="L55" i="25"/>
  <c r="L54" i="25"/>
  <c r="L53" i="25"/>
  <c r="L87" i="25"/>
  <c r="L84" i="25"/>
  <c r="L43" i="25"/>
  <c r="L40" i="25"/>
  <c r="L108" i="25"/>
  <c r="L105" i="25"/>
  <c r="L64" i="25"/>
  <c r="L61" i="25"/>
  <c r="L80" i="25"/>
  <c r="L77" i="25"/>
  <c r="L39" i="25"/>
  <c r="L83" i="25"/>
  <c r="L81" i="25"/>
  <c r="L78" i="25"/>
  <c r="L75" i="25"/>
  <c r="L42" i="25"/>
  <c r="L30" i="25"/>
  <c r="L85" i="25"/>
  <c r="L38" i="25"/>
  <c r="L37" i="25"/>
  <c r="L36" i="25"/>
  <c r="L35" i="25"/>
  <c r="L34" i="25"/>
  <c r="L33" i="25"/>
  <c r="L32" i="25"/>
  <c r="L31" i="25"/>
  <c r="L82" i="25"/>
  <c r="L79" i="25"/>
  <c r="L76" i="25"/>
  <c r="C50" i="21"/>
  <c r="F92" i="21"/>
  <c r="E106" i="21"/>
  <c r="C134" i="21"/>
  <c r="C148" i="21"/>
  <c r="I95" i="25"/>
  <c r="I73" i="25"/>
  <c r="I29" i="25"/>
  <c r="G7" i="25"/>
  <c r="I51" i="25"/>
  <c r="H8" i="21"/>
  <c r="C64" i="21"/>
  <c r="F106" i="21"/>
  <c r="E120" i="21"/>
  <c r="E148" i="21"/>
  <c r="C133" i="22"/>
  <c r="C91" i="22"/>
  <c r="C49" i="22"/>
  <c r="C147" i="22"/>
  <c r="C105" i="22"/>
  <c r="C63" i="22"/>
  <c r="C161" i="22"/>
  <c r="C119" i="22"/>
  <c r="C77" i="22"/>
  <c r="C35" i="22"/>
  <c r="L7" i="22"/>
  <c r="J7" i="22"/>
  <c r="C162" i="21"/>
  <c r="I8" i="21"/>
  <c r="Q8" i="21"/>
  <c r="F36" i="21"/>
  <c r="E50" i="21"/>
  <c r="C78" i="21"/>
  <c r="F120" i="21"/>
  <c r="E134" i="21"/>
  <c r="K7" i="22"/>
  <c r="C21" i="22"/>
  <c r="R21" i="22"/>
  <c r="E146" i="26"/>
  <c r="E118" i="26"/>
  <c r="E76" i="26"/>
  <c r="E48" i="26"/>
  <c r="E20" i="26"/>
  <c r="E160" i="26"/>
  <c r="E132" i="26"/>
  <c r="E104" i="26"/>
  <c r="E62" i="26"/>
  <c r="E90" i="26"/>
  <c r="E34" i="26"/>
  <c r="D21" i="22"/>
  <c r="S21" i="22"/>
  <c r="N8" i="24"/>
  <c r="M51" i="24"/>
  <c r="M95" i="24"/>
  <c r="M161" i="24"/>
  <c r="M227" i="24"/>
  <c r="K95" i="25"/>
  <c r="N96" i="25" s="1"/>
  <c r="K51" i="25"/>
  <c r="K73" i="25"/>
  <c r="L74" i="25" s="1"/>
  <c r="L8" i="25"/>
  <c r="G34" i="27"/>
  <c r="F91" i="22"/>
  <c r="H105" i="22"/>
  <c r="D119" i="22"/>
  <c r="F133" i="22"/>
  <c r="H147" i="22"/>
  <c r="D161" i="22"/>
  <c r="H141" i="24"/>
  <c r="N141" i="24"/>
  <c r="H142" i="24"/>
  <c r="N142" i="24"/>
  <c r="H143" i="24"/>
  <c r="N143" i="24"/>
  <c r="H144" i="24"/>
  <c r="N144" i="24"/>
  <c r="H145" i="24"/>
  <c r="N145" i="24"/>
  <c r="H146" i="24"/>
  <c r="N146" i="24"/>
  <c r="H147" i="24"/>
  <c r="N147" i="24"/>
  <c r="H148" i="24"/>
  <c r="J149" i="24"/>
  <c r="L150" i="24"/>
  <c r="H151" i="24"/>
  <c r="J152" i="24"/>
  <c r="L153" i="24"/>
  <c r="J167" i="24"/>
  <c r="J168" i="24"/>
  <c r="J169" i="24"/>
  <c r="J170" i="24"/>
  <c r="L171" i="24"/>
  <c r="H172" i="24"/>
  <c r="J173" i="24"/>
  <c r="L174" i="24"/>
  <c r="H175" i="24"/>
  <c r="L185" i="24"/>
  <c r="L186" i="24"/>
  <c r="L187" i="24"/>
  <c r="L188" i="24"/>
  <c r="L189" i="24"/>
  <c r="L190" i="24"/>
  <c r="L191" i="24"/>
  <c r="L192" i="24"/>
  <c r="H193" i="24"/>
  <c r="J194" i="24"/>
  <c r="L195" i="24"/>
  <c r="H196" i="24"/>
  <c r="H207" i="24"/>
  <c r="N207" i="24"/>
  <c r="H208" i="24"/>
  <c r="N208" i="24"/>
  <c r="H209" i="24"/>
  <c r="N209" i="24"/>
  <c r="H210" i="24"/>
  <c r="N210" i="24"/>
  <c r="H211" i="24"/>
  <c r="N211" i="24"/>
  <c r="H212" i="24"/>
  <c r="N212" i="24"/>
  <c r="H213" i="24"/>
  <c r="N213" i="24"/>
  <c r="H214" i="24"/>
  <c r="J215" i="24"/>
  <c r="L216" i="24"/>
  <c r="H217" i="24"/>
  <c r="J218" i="24"/>
  <c r="L219" i="24"/>
  <c r="J229" i="24"/>
  <c r="J230" i="24"/>
  <c r="J231" i="24"/>
  <c r="J232" i="24"/>
  <c r="J233" i="24"/>
  <c r="J234" i="24"/>
  <c r="J235" i="24"/>
  <c r="J236" i="24"/>
  <c r="L237" i="24"/>
  <c r="H238" i="24"/>
  <c r="J239" i="24"/>
  <c r="L240" i="24"/>
  <c r="H241" i="24"/>
  <c r="L255" i="24"/>
  <c r="L256" i="24"/>
  <c r="L257" i="24"/>
  <c r="L258" i="24"/>
  <c r="L259" i="24"/>
  <c r="L260" i="24"/>
  <c r="L261" i="24"/>
  <c r="L262" i="24"/>
  <c r="H263" i="24"/>
  <c r="J264" i="24"/>
  <c r="L265" i="24"/>
  <c r="H266" i="24"/>
  <c r="J267" i="24"/>
  <c r="M73" i="25"/>
  <c r="N74" i="25" s="1"/>
  <c r="M29" i="25"/>
  <c r="N8" i="25"/>
  <c r="F21" i="22"/>
  <c r="N75" i="24"/>
  <c r="N76" i="24"/>
  <c r="N77" i="24"/>
  <c r="N78" i="24"/>
  <c r="N79" i="24"/>
  <c r="N80" i="24"/>
  <c r="N81" i="24"/>
  <c r="M139" i="24"/>
  <c r="M205" i="24"/>
  <c r="G160" i="27"/>
  <c r="G146" i="27"/>
  <c r="G132" i="27"/>
  <c r="G118" i="27"/>
  <c r="G104" i="27"/>
  <c r="G76" i="27"/>
  <c r="G62" i="27"/>
  <c r="G48" i="27"/>
  <c r="G90" i="27"/>
  <c r="J6" i="27"/>
  <c r="G20" i="27"/>
  <c r="J213" i="24"/>
  <c r="J214" i="24"/>
  <c r="L215" i="24"/>
  <c r="H216" i="24"/>
  <c r="J217" i="24"/>
  <c r="L218" i="24"/>
  <c r="H219" i="24"/>
  <c r="H255" i="24"/>
  <c r="N255" i="24"/>
  <c r="H256" i="24"/>
  <c r="N256" i="24"/>
  <c r="H257" i="24"/>
  <c r="N257" i="24"/>
  <c r="H258" i="24"/>
  <c r="N258" i="24"/>
  <c r="H259" i="24"/>
  <c r="N259" i="24"/>
  <c r="H260" i="24"/>
  <c r="N260" i="24"/>
  <c r="H261" i="24"/>
  <c r="N261" i="24"/>
  <c r="H262" i="24"/>
  <c r="J263" i="24"/>
  <c r="L264" i="24"/>
  <c r="H265" i="24"/>
  <c r="J266" i="24"/>
  <c r="W7" i="22"/>
  <c r="H21" i="22"/>
  <c r="Q21" i="22"/>
  <c r="M117" i="24"/>
  <c r="M183" i="24"/>
  <c r="F146" i="26"/>
  <c r="F118" i="26"/>
  <c r="C20" i="26"/>
  <c r="F34" i="26"/>
  <c r="C48" i="26"/>
  <c r="F62" i="26"/>
  <c r="C76" i="26"/>
  <c r="F90" i="26"/>
  <c r="C118" i="26"/>
  <c r="C146" i="26"/>
  <c r="K6" i="27"/>
  <c r="E132" i="28"/>
  <c r="E90" i="28"/>
  <c r="E118" i="28"/>
  <c r="E76" i="28"/>
  <c r="E20" i="28"/>
  <c r="L6" i="28"/>
  <c r="E146" i="28"/>
  <c r="E48" i="28"/>
  <c r="E160" i="28"/>
  <c r="E62" i="28"/>
  <c r="E34" i="28"/>
  <c r="E104" i="28"/>
  <c r="G146" i="26"/>
  <c r="G118" i="26"/>
  <c r="D20" i="26"/>
  <c r="G34" i="26"/>
  <c r="D48" i="26"/>
  <c r="G62" i="26"/>
  <c r="D76" i="26"/>
  <c r="G90" i="26"/>
  <c r="D118" i="26"/>
  <c r="D146" i="26"/>
  <c r="C146" i="27"/>
  <c r="C118" i="27"/>
  <c r="C90" i="27"/>
  <c r="C160" i="27"/>
  <c r="C132" i="27"/>
  <c r="C104" i="27"/>
  <c r="C76" i="27"/>
  <c r="C20" i="27"/>
  <c r="I6" i="27"/>
  <c r="D90" i="27"/>
  <c r="F104" i="26"/>
  <c r="F132" i="26"/>
  <c r="F160" i="26"/>
  <c r="D48" i="27"/>
  <c r="D160" i="27"/>
  <c r="D146" i="27"/>
  <c r="D132" i="27"/>
  <c r="D118" i="27"/>
  <c r="D104" i="27"/>
  <c r="D76" i="27"/>
  <c r="D20" i="27"/>
  <c r="D62" i="27"/>
  <c r="C160" i="26"/>
  <c r="C132" i="26"/>
  <c r="C104" i="26"/>
  <c r="C34" i="26"/>
  <c r="C62" i="26"/>
  <c r="C90" i="26"/>
  <c r="G104" i="26"/>
  <c r="G132" i="26"/>
  <c r="G160" i="26"/>
  <c r="D160" i="26"/>
  <c r="D132" i="26"/>
  <c r="D104" i="26"/>
  <c r="J6" i="26"/>
  <c r="G20" i="26"/>
  <c r="D34" i="26"/>
  <c r="G48" i="26"/>
  <c r="D62" i="26"/>
  <c r="G76" i="26"/>
  <c r="D90" i="26"/>
  <c r="D34" i="27"/>
  <c r="E146" i="27"/>
  <c r="E118" i="27"/>
  <c r="E90" i="27"/>
  <c r="E62" i="27"/>
  <c r="E34" i="27"/>
  <c r="F48" i="27"/>
  <c r="F160" i="27"/>
  <c r="F132" i="27"/>
  <c r="F104" i="27"/>
  <c r="F62" i="27"/>
  <c r="G146" i="28"/>
  <c r="G160" i="28"/>
  <c r="G118" i="28"/>
  <c r="G20" i="28"/>
  <c r="G48" i="28"/>
  <c r="G104" i="28"/>
  <c r="G76" i="28"/>
  <c r="G90" i="28"/>
  <c r="C104" i="28"/>
  <c r="C146" i="28"/>
  <c r="C160" i="28"/>
  <c r="C90" i="28"/>
  <c r="C48" i="28"/>
  <c r="C118" i="28"/>
  <c r="C62" i="28"/>
  <c r="C132" i="28"/>
  <c r="C76" i="28"/>
  <c r="C20" i="28"/>
  <c r="C34" i="28"/>
  <c r="D118" i="28"/>
  <c r="D160" i="28"/>
  <c r="J6" i="28"/>
  <c r="D34" i="28"/>
  <c r="F62" i="28"/>
  <c r="F90" i="28"/>
  <c r="F160" i="28"/>
  <c r="F146" i="28"/>
  <c r="F104" i="28"/>
  <c r="F34" i="28"/>
  <c r="F8" i="30"/>
  <c r="J30" i="30"/>
  <c r="N59" i="30"/>
  <c r="N58" i="30"/>
  <c r="N57" i="30"/>
  <c r="N56" i="30"/>
  <c r="N55" i="30"/>
  <c r="N54" i="30"/>
  <c r="N53" i="30"/>
  <c r="N80" i="30"/>
  <c r="N77" i="30"/>
  <c r="N81" i="30"/>
  <c r="N78" i="30"/>
  <c r="N75" i="30"/>
  <c r="N74" i="30"/>
  <c r="F132" i="28"/>
  <c r="N30" i="30"/>
  <c r="N52" i="30"/>
  <c r="D52" i="30"/>
  <c r="L62" i="30"/>
  <c r="F64" i="30"/>
  <c r="J65" i="30"/>
  <c r="F74" i="30"/>
  <c r="F75" i="30"/>
  <c r="H76" i="30"/>
  <c r="F78" i="30"/>
  <c r="H79" i="30"/>
  <c r="H82" i="30"/>
  <c r="N118" i="30"/>
  <c r="L163" i="30"/>
  <c r="F165" i="30"/>
  <c r="L166" i="30"/>
  <c r="F168" i="30"/>
  <c r="L169" i="30"/>
  <c r="H171" i="30"/>
  <c r="F173" i="30"/>
  <c r="F206" i="30"/>
  <c r="F229" i="30"/>
  <c r="L230" i="30"/>
  <c r="F232" i="30"/>
  <c r="L233" i="30"/>
  <c r="F235" i="30"/>
  <c r="L236" i="30"/>
  <c r="J238" i="30"/>
  <c r="F86" i="30"/>
  <c r="F83" i="30"/>
  <c r="F52" i="30"/>
  <c r="H61" i="30"/>
  <c r="F62" i="30"/>
  <c r="H175" i="30"/>
  <c r="L174" i="30"/>
  <c r="F174" i="30"/>
  <c r="J173" i="30"/>
  <c r="H172" i="30"/>
  <c r="L171" i="30"/>
  <c r="F171" i="30"/>
  <c r="J170" i="30"/>
  <c r="J169" i="30"/>
  <c r="J168" i="30"/>
  <c r="J167" i="30"/>
  <c r="J166" i="30"/>
  <c r="J165" i="30"/>
  <c r="J164" i="30"/>
  <c r="J163" i="30"/>
  <c r="L175" i="30"/>
  <c r="F175" i="30"/>
  <c r="J174" i="30"/>
  <c r="H173" i="30"/>
  <c r="L172" i="30"/>
  <c r="F172" i="30"/>
  <c r="J171" i="30"/>
  <c r="H170" i="30"/>
  <c r="N169" i="30"/>
  <c r="H169" i="30"/>
  <c r="N168" i="30"/>
  <c r="H168" i="30"/>
  <c r="N167" i="30"/>
  <c r="H167" i="30"/>
  <c r="N166" i="30"/>
  <c r="H166" i="30"/>
  <c r="N165" i="30"/>
  <c r="H165" i="30"/>
  <c r="N164" i="30"/>
  <c r="H164" i="30"/>
  <c r="N163" i="30"/>
  <c r="H163" i="30"/>
  <c r="H87" i="30"/>
  <c r="H84" i="30"/>
  <c r="H52" i="30"/>
  <c r="F53" i="30"/>
  <c r="F54" i="30"/>
  <c r="F55" i="30"/>
  <c r="F56" i="30"/>
  <c r="F57" i="30"/>
  <c r="F58" i="30"/>
  <c r="F59" i="30"/>
  <c r="F60" i="30"/>
  <c r="H64" i="30"/>
  <c r="F65" i="30"/>
  <c r="H75" i="30"/>
  <c r="F77" i="30"/>
  <c r="H78" i="30"/>
  <c r="F80" i="30"/>
  <c r="H81" i="30"/>
  <c r="H83" i="30"/>
  <c r="N140" i="30"/>
  <c r="F164" i="30"/>
  <c r="L165" i="30"/>
  <c r="F167" i="30"/>
  <c r="L168" i="30"/>
  <c r="F170" i="30"/>
  <c r="L173" i="30"/>
  <c r="J175" i="30"/>
  <c r="H184" i="30"/>
  <c r="F272" i="30"/>
  <c r="F8" i="31"/>
  <c r="J85" i="30"/>
  <c r="J82" i="30"/>
  <c r="J81" i="30"/>
  <c r="J80" i="30"/>
  <c r="J79" i="30"/>
  <c r="J78" i="30"/>
  <c r="J77" i="30"/>
  <c r="J76" i="30"/>
  <c r="J75" i="30"/>
  <c r="J52" i="30"/>
  <c r="H62" i="30"/>
  <c r="L63" i="30"/>
  <c r="J64" i="30"/>
  <c r="L76" i="30"/>
  <c r="L79" i="30"/>
  <c r="L82" i="30"/>
  <c r="F84" i="30"/>
  <c r="H86" i="30"/>
  <c r="L206" i="30"/>
  <c r="H241" i="30"/>
  <c r="L240" i="30"/>
  <c r="F240" i="30"/>
  <c r="J239" i="30"/>
  <c r="H238" i="30"/>
  <c r="L237" i="30"/>
  <c r="F237" i="30"/>
  <c r="J236" i="30"/>
  <c r="J235" i="30"/>
  <c r="J234" i="30"/>
  <c r="J233" i="30"/>
  <c r="J232" i="30"/>
  <c r="J231" i="30"/>
  <c r="J230" i="30"/>
  <c r="J229" i="30"/>
  <c r="L241" i="30"/>
  <c r="F241" i="30"/>
  <c r="J240" i="30"/>
  <c r="H239" i="30"/>
  <c r="L238" i="30"/>
  <c r="F238" i="30"/>
  <c r="J237" i="30"/>
  <c r="H236" i="30"/>
  <c r="N235" i="30"/>
  <c r="H235" i="30"/>
  <c r="N234" i="30"/>
  <c r="H234" i="30"/>
  <c r="N233" i="30"/>
  <c r="H233" i="30"/>
  <c r="N232" i="30"/>
  <c r="H232" i="30"/>
  <c r="N231" i="30"/>
  <c r="H231" i="30"/>
  <c r="N230" i="30"/>
  <c r="H230" i="30"/>
  <c r="N229" i="30"/>
  <c r="H229" i="30"/>
  <c r="F86" i="31"/>
  <c r="F83" i="31"/>
  <c r="F107" i="31"/>
  <c r="F104" i="31"/>
  <c r="F103" i="31"/>
  <c r="F102" i="31"/>
  <c r="F101" i="31"/>
  <c r="F100" i="31"/>
  <c r="F99" i="31"/>
  <c r="F98" i="31"/>
  <c r="F97" i="31"/>
  <c r="F87" i="31"/>
  <c r="F81" i="31"/>
  <c r="F64" i="31"/>
  <c r="F61" i="31"/>
  <c r="F85" i="31"/>
  <c r="F84" i="31"/>
  <c r="F80" i="31"/>
  <c r="F65" i="31"/>
  <c r="F82" i="31"/>
  <c r="F63" i="31"/>
  <c r="F60" i="31"/>
  <c r="F59" i="31"/>
  <c r="F58" i="31"/>
  <c r="F57" i="31"/>
  <c r="F56" i="31"/>
  <c r="F55" i="31"/>
  <c r="F54" i="31"/>
  <c r="F53" i="31"/>
  <c r="F42" i="31"/>
  <c r="F41" i="31"/>
  <c r="F36" i="31"/>
  <c r="F33" i="31"/>
  <c r="F109" i="31"/>
  <c r="F62" i="31"/>
  <c r="F40" i="31"/>
  <c r="F30" i="31"/>
  <c r="F108" i="31"/>
  <c r="F79" i="31"/>
  <c r="F78" i="31"/>
  <c r="F77" i="31"/>
  <c r="F76" i="31"/>
  <c r="F75" i="31"/>
  <c r="F37" i="31"/>
  <c r="F34" i="31"/>
  <c r="F31" i="31"/>
  <c r="F106" i="31"/>
  <c r="F43" i="31"/>
  <c r="L86" i="30"/>
  <c r="L83" i="30"/>
  <c r="L52" i="30"/>
  <c r="H53" i="30"/>
  <c r="H54" i="30"/>
  <c r="H55" i="30"/>
  <c r="H56" i="30"/>
  <c r="H57" i="30"/>
  <c r="H58" i="30"/>
  <c r="H59" i="30"/>
  <c r="H60" i="30"/>
  <c r="L61" i="30"/>
  <c r="F63" i="30"/>
  <c r="H65" i="30"/>
  <c r="F76" i="30"/>
  <c r="H77" i="30"/>
  <c r="F79" i="30"/>
  <c r="H80" i="30"/>
  <c r="F82" i="30"/>
  <c r="L85" i="30"/>
  <c r="F87" i="30"/>
  <c r="F163" i="30"/>
  <c r="L164" i="30"/>
  <c r="F166" i="30"/>
  <c r="L167" i="30"/>
  <c r="F169" i="30"/>
  <c r="L170" i="30"/>
  <c r="J172" i="30"/>
  <c r="H174" i="30"/>
  <c r="L86" i="31"/>
  <c r="L83" i="31"/>
  <c r="L107" i="31"/>
  <c r="L104" i="31"/>
  <c r="L103" i="31"/>
  <c r="L102" i="31"/>
  <c r="L101" i="31"/>
  <c r="L100" i="31"/>
  <c r="L99" i="31"/>
  <c r="L98" i="31"/>
  <c r="L97" i="31"/>
  <c r="L82" i="31"/>
  <c r="L64" i="31"/>
  <c r="L61" i="31"/>
  <c r="L87" i="31"/>
  <c r="L81" i="31"/>
  <c r="L65" i="31"/>
  <c r="L85" i="31"/>
  <c r="L84" i="31"/>
  <c r="L80" i="31"/>
  <c r="L63" i="31"/>
  <c r="L60" i="31"/>
  <c r="L59" i="31"/>
  <c r="L58" i="31"/>
  <c r="L57" i="31"/>
  <c r="L56" i="31"/>
  <c r="L55" i="31"/>
  <c r="L54" i="31"/>
  <c r="L53" i="31"/>
  <c r="L109" i="31"/>
  <c r="J100" i="33"/>
  <c r="J107" i="33"/>
  <c r="J105" i="33"/>
  <c r="J101" i="33"/>
  <c r="J85" i="33"/>
  <c r="J83" i="33"/>
  <c r="J79" i="33"/>
  <c r="J63" i="33"/>
  <c r="J61" i="33"/>
  <c r="J102" i="33"/>
  <c r="J103" i="33"/>
  <c r="J81" i="33"/>
  <c r="J59" i="33"/>
  <c r="J53" i="33"/>
  <c r="J37" i="33"/>
  <c r="J31" i="33"/>
  <c r="J19" i="33"/>
  <c r="J16" i="33"/>
  <c r="J15" i="33"/>
  <c r="J14" i="33"/>
  <c r="J13" i="33"/>
  <c r="J12" i="33"/>
  <c r="J11" i="33"/>
  <c r="J10" i="33"/>
  <c r="J9" i="33"/>
  <c r="J108" i="33"/>
  <c r="J106" i="33"/>
  <c r="J104" i="33"/>
  <c r="J98" i="33"/>
  <c r="J86" i="33"/>
  <c r="J84" i="33"/>
  <c r="J82" i="33"/>
  <c r="J76" i="33"/>
  <c r="J64" i="33"/>
  <c r="J62" i="33"/>
  <c r="J60" i="33"/>
  <c r="J54" i="33"/>
  <c r="J42" i="33"/>
  <c r="J40" i="33"/>
  <c r="J38" i="33"/>
  <c r="J32" i="33"/>
  <c r="J80" i="33"/>
  <c r="J56" i="33"/>
  <c r="J35" i="33"/>
  <c r="J55" i="33"/>
  <c r="I51" i="33"/>
  <c r="J34" i="33"/>
  <c r="J41" i="33"/>
  <c r="J39" i="33"/>
  <c r="J33" i="33"/>
  <c r="I29" i="33"/>
  <c r="J8" i="33"/>
  <c r="J21" i="33"/>
  <c r="J20" i="33"/>
  <c r="J99" i="33"/>
  <c r="I95" i="33"/>
  <c r="J96" i="33" s="1"/>
  <c r="J77" i="33"/>
  <c r="I73" i="33"/>
  <c r="J74" i="33" s="1"/>
  <c r="J58" i="33"/>
  <c r="J78" i="33"/>
  <c r="L32" i="31"/>
  <c r="L35" i="31"/>
  <c r="L38" i="31"/>
  <c r="L39" i="31"/>
  <c r="J74" i="31"/>
  <c r="F96" i="31"/>
  <c r="H106" i="31"/>
  <c r="J17" i="33"/>
  <c r="F61" i="33"/>
  <c r="H197" i="30"/>
  <c r="F207" i="30"/>
  <c r="L207" i="30"/>
  <c r="F208" i="30"/>
  <c r="L208" i="30"/>
  <c r="F209" i="30"/>
  <c r="L209" i="30"/>
  <c r="F210" i="30"/>
  <c r="L210" i="30"/>
  <c r="F211" i="30"/>
  <c r="L211" i="30"/>
  <c r="F212" i="30"/>
  <c r="L212" i="30"/>
  <c r="F213" i="30"/>
  <c r="L213" i="30"/>
  <c r="F214" i="30"/>
  <c r="L214" i="30"/>
  <c r="H215" i="30"/>
  <c r="J216" i="30"/>
  <c r="F217" i="30"/>
  <c r="L217" i="30"/>
  <c r="H218" i="30"/>
  <c r="J219" i="30"/>
  <c r="J251" i="30"/>
  <c r="J252" i="30"/>
  <c r="J253" i="30"/>
  <c r="J254" i="30"/>
  <c r="J255" i="30"/>
  <c r="J256" i="30"/>
  <c r="J257" i="30"/>
  <c r="J258" i="30"/>
  <c r="F259" i="30"/>
  <c r="L259" i="30"/>
  <c r="H260" i="30"/>
  <c r="J261" i="30"/>
  <c r="F262" i="30"/>
  <c r="L262" i="30"/>
  <c r="H263" i="30"/>
  <c r="F273" i="30"/>
  <c r="L273" i="30"/>
  <c r="F274" i="30"/>
  <c r="L274" i="30"/>
  <c r="F275" i="30"/>
  <c r="L275" i="30"/>
  <c r="F276" i="30"/>
  <c r="L276" i="30"/>
  <c r="F277" i="30"/>
  <c r="L277" i="30"/>
  <c r="F278" i="30"/>
  <c r="L278" i="30"/>
  <c r="F279" i="30"/>
  <c r="L279" i="30"/>
  <c r="F280" i="30"/>
  <c r="L280" i="30"/>
  <c r="H281" i="30"/>
  <c r="J282" i="30"/>
  <c r="F283" i="30"/>
  <c r="L283" i="30"/>
  <c r="H284" i="30"/>
  <c r="J285" i="30"/>
  <c r="M95" i="31"/>
  <c r="N96" i="31" s="1"/>
  <c r="M73" i="31"/>
  <c r="N74" i="31" s="1"/>
  <c r="M29" i="31"/>
  <c r="N8" i="31"/>
  <c r="L40" i="31"/>
  <c r="H53" i="31"/>
  <c r="H56" i="31"/>
  <c r="H59" i="31"/>
  <c r="L62" i="31"/>
  <c r="H75" i="31"/>
  <c r="H76" i="31"/>
  <c r="H77" i="31"/>
  <c r="H78" i="31"/>
  <c r="H79" i="31"/>
  <c r="H97" i="31"/>
  <c r="H100" i="31"/>
  <c r="L106" i="31"/>
  <c r="J18" i="33"/>
  <c r="H196" i="30"/>
  <c r="H207" i="30"/>
  <c r="N207" i="30"/>
  <c r="H208" i="30"/>
  <c r="N208" i="30"/>
  <c r="H209" i="30"/>
  <c r="N209" i="30"/>
  <c r="H210" i="30"/>
  <c r="N210" i="30"/>
  <c r="H211" i="30"/>
  <c r="N211" i="30"/>
  <c r="H212" i="30"/>
  <c r="N212" i="30"/>
  <c r="H213" i="30"/>
  <c r="N213" i="30"/>
  <c r="H214" i="30"/>
  <c r="J215" i="30"/>
  <c r="F216" i="30"/>
  <c r="L216" i="30"/>
  <c r="H217" i="30"/>
  <c r="J218" i="30"/>
  <c r="F219" i="30"/>
  <c r="L219" i="30"/>
  <c r="F251" i="30"/>
  <c r="L251" i="30"/>
  <c r="F252" i="30"/>
  <c r="L252" i="30"/>
  <c r="F253" i="30"/>
  <c r="L253" i="30"/>
  <c r="F254" i="30"/>
  <c r="L254" i="30"/>
  <c r="F255" i="30"/>
  <c r="L255" i="30"/>
  <c r="F256" i="30"/>
  <c r="L256" i="30"/>
  <c r="F257" i="30"/>
  <c r="L257" i="30"/>
  <c r="F258" i="30"/>
  <c r="L258" i="30"/>
  <c r="H259" i="30"/>
  <c r="J260" i="30"/>
  <c r="F261" i="30"/>
  <c r="L261" i="30"/>
  <c r="H262" i="30"/>
  <c r="H273" i="30"/>
  <c r="N273" i="30"/>
  <c r="H274" i="30"/>
  <c r="N274" i="30"/>
  <c r="H275" i="30"/>
  <c r="N275" i="30"/>
  <c r="H276" i="30"/>
  <c r="N276" i="30"/>
  <c r="H277" i="30"/>
  <c r="N277" i="30"/>
  <c r="H278" i="30"/>
  <c r="N278" i="30"/>
  <c r="H279" i="30"/>
  <c r="N279" i="30"/>
  <c r="H280" i="30"/>
  <c r="J281" i="30"/>
  <c r="F282" i="30"/>
  <c r="L282" i="30"/>
  <c r="H283" i="30"/>
  <c r="J284" i="30"/>
  <c r="F285" i="30"/>
  <c r="L285" i="30"/>
  <c r="H87" i="31"/>
  <c r="H84" i="31"/>
  <c r="H108" i="31"/>
  <c r="H105" i="31"/>
  <c r="H86" i="31"/>
  <c r="H85" i="31"/>
  <c r="H80" i="31"/>
  <c r="H65" i="31"/>
  <c r="H62" i="31"/>
  <c r="H83" i="31"/>
  <c r="H82" i="31"/>
  <c r="H81" i="31"/>
  <c r="H64" i="31"/>
  <c r="H61" i="31"/>
  <c r="L30" i="31"/>
  <c r="H32" i="31"/>
  <c r="H35" i="31"/>
  <c r="H38" i="31"/>
  <c r="L43" i="31"/>
  <c r="H52" i="31"/>
  <c r="H54" i="31"/>
  <c r="H57" i="31"/>
  <c r="H60" i="31"/>
  <c r="L75" i="31"/>
  <c r="L76" i="31"/>
  <c r="L77" i="31"/>
  <c r="L78" i="31"/>
  <c r="L79" i="31"/>
  <c r="H99" i="31"/>
  <c r="H102" i="31"/>
  <c r="H107" i="31"/>
  <c r="F102" i="33"/>
  <c r="F103" i="33"/>
  <c r="E95" i="33"/>
  <c r="F96" i="33" s="1"/>
  <c r="F81" i="33"/>
  <c r="E73" i="33"/>
  <c r="F74" i="33" s="1"/>
  <c r="F108" i="33"/>
  <c r="F106" i="33"/>
  <c r="F104" i="33"/>
  <c r="F99" i="33"/>
  <c r="F77" i="33"/>
  <c r="F55" i="33"/>
  <c r="F33" i="33"/>
  <c r="F20" i="33"/>
  <c r="F17" i="33"/>
  <c r="F100" i="33"/>
  <c r="F78" i="33"/>
  <c r="F56" i="33"/>
  <c r="F34" i="33"/>
  <c r="F86" i="33"/>
  <c r="F84" i="33"/>
  <c r="F82" i="33"/>
  <c r="F76" i="33"/>
  <c r="F58" i="33"/>
  <c r="F54" i="33"/>
  <c r="F37" i="33"/>
  <c r="F107" i="33"/>
  <c r="F79" i="33"/>
  <c r="F62" i="33"/>
  <c r="F57" i="33"/>
  <c r="F53" i="33"/>
  <c r="F36" i="33"/>
  <c r="F32" i="33"/>
  <c r="F19" i="33"/>
  <c r="F18" i="33"/>
  <c r="F14" i="33"/>
  <c r="F80" i="33"/>
  <c r="F63" i="33"/>
  <c r="F35" i="33"/>
  <c r="F31" i="33"/>
  <c r="F98" i="33"/>
  <c r="F85" i="33"/>
  <c r="F83" i="33"/>
  <c r="E51" i="33"/>
  <c r="F16" i="33"/>
  <c r="F13" i="33"/>
  <c r="F105" i="33"/>
  <c r="F64" i="33"/>
  <c r="F60" i="33"/>
  <c r="F41" i="33"/>
  <c r="F39" i="33"/>
  <c r="E29" i="33"/>
  <c r="F8" i="33"/>
  <c r="L8" i="33"/>
  <c r="F15" i="33"/>
  <c r="J36" i="33"/>
  <c r="F42" i="33"/>
  <c r="F101" i="33"/>
  <c r="N16" i="35"/>
  <c r="N15" i="35"/>
  <c r="N14" i="35"/>
  <c r="N13" i="35"/>
  <c r="N17" i="35"/>
  <c r="N18" i="35"/>
  <c r="N7" i="35"/>
  <c r="N11" i="35"/>
  <c r="N10" i="35"/>
  <c r="N9" i="35"/>
  <c r="N8" i="35"/>
  <c r="L31" i="31"/>
  <c r="L34" i="31"/>
  <c r="L37" i="31"/>
  <c r="L105" i="31"/>
  <c r="J62" i="31"/>
  <c r="J65" i="31"/>
  <c r="J86" i="31"/>
  <c r="L31" i="33"/>
  <c r="H33" i="33"/>
  <c r="L35" i="33"/>
  <c r="H37" i="33"/>
  <c r="H54" i="33"/>
  <c r="L62" i="33"/>
  <c r="L79" i="33"/>
  <c r="L82" i="33"/>
  <c r="L84" i="33"/>
  <c r="L86" i="33"/>
  <c r="L101" i="33"/>
  <c r="H16" i="35"/>
  <c r="H15" i="35"/>
  <c r="H14" i="35"/>
  <c r="H17" i="35"/>
  <c r="H7" i="35"/>
  <c r="H8" i="35"/>
  <c r="AB11" i="35"/>
  <c r="H34" i="33"/>
  <c r="H38" i="33"/>
  <c r="H40" i="33"/>
  <c r="H42" i="33"/>
  <c r="H55" i="33"/>
  <c r="L57" i="33"/>
  <c r="H59" i="33"/>
  <c r="H60" i="33"/>
  <c r="H64" i="33"/>
  <c r="L76" i="33"/>
  <c r="L105" i="33"/>
  <c r="H108" i="33"/>
  <c r="H106" i="33"/>
  <c r="H104" i="33"/>
  <c r="H98" i="33"/>
  <c r="G95" i="33"/>
  <c r="H86" i="33"/>
  <c r="H84" i="33"/>
  <c r="H82" i="33"/>
  <c r="H99" i="33"/>
  <c r="H77" i="33"/>
  <c r="H107" i="33"/>
  <c r="H105" i="33"/>
  <c r="H101" i="33"/>
  <c r="H85" i="33"/>
  <c r="H83" i="33"/>
  <c r="H79" i="33"/>
  <c r="H63" i="33"/>
  <c r="H61" i="33"/>
  <c r="H57" i="33"/>
  <c r="H41" i="33"/>
  <c r="H39" i="33"/>
  <c r="H35" i="33"/>
  <c r="H21" i="33"/>
  <c r="H18" i="33"/>
  <c r="H102" i="33"/>
  <c r="H80" i="33"/>
  <c r="H58" i="33"/>
  <c r="H36" i="33"/>
  <c r="G51" i="33"/>
  <c r="H56" i="33"/>
  <c r="L61" i="33"/>
  <c r="AL7" i="35"/>
  <c r="AK7" i="35"/>
  <c r="AJ7" i="35"/>
  <c r="L83" i="33"/>
  <c r="L85" i="33"/>
  <c r="H100" i="33"/>
  <c r="H103" i="33"/>
  <c r="AB18" i="35"/>
  <c r="AB16" i="35"/>
  <c r="AB15" i="35"/>
  <c r="AB14" i="35"/>
  <c r="AB13" i="35"/>
  <c r="AB17" i="35"/>
  <c r="AB7" i="35"/>
  <c r="AB8" i="35"/>
  <c r="J85" i="31"/>
  <c r="J82" i="31"/>
  <c r="J81" i="31"/>
  <c r="J80" i="31"/>
  <c r="J109" i="31"/>
  <c r="J106" i="31"/>
  <c r="J30" i="31"/>
  <c r="J53" i="31"/>
  <c r="J54" i="31"/>
  <c r="J55" i="31"/>
  <c r="J56" i="31"/>
  <c r="J57" i="31"/>
  <c r="J58" i="31"/>
  <c r="J59" i="31"/>
  <c r="J60" i="31"/>
  <c r="J63" i="31"/>
  <c r="J83" i="31"/>
  <c r="J84" i="31"/>
  <c r="L102" i="33"/>
  <c r="L80" i="33"/>
  <c r="L103" i="33"/>
  <c r="L81" i="33"/>
  <c r="L108" i="33"/>
  <c r="L106" i="33"/>
  <c r="L104" i="33"/>
  <c r="L99" i="33"/>
  <c r="L77" i="33"/>
  <c r="L55" i="33"/>
  <c r="L33" i="33"/>
  <c r="L20" i="33"/>
  <c r="L17" i="33"/>
  <c r="L100" i="33"/>
  <c r="K95" i="33"/>
  <c r="L96" i="33" s="1"/>
  <c r="L78" i="33"/>
  <c r="K73" i="33"/>
  <c r="L74" i="33" s="1"/>
  <c r="L56" i="33"/>
  <c r="K51" i="33"/>
  <c r="L34" i="33"/>
  <c r="K29" i="33"/>
  <c r="H31" i="33"/>
  <c r="L39" i="33"/>
  <c r="L41" i="33"/>
  <c r="H62" i="33"/>
  <c r="H78" i="33"/>
  <c r="L107" i="33"/>
  <c r="V16" i="35"/>
  <c r="V15" i="35"/>
  <c r="V14" i="35"/>
  <c r="V13" i="35"/>
  <c r="V17" i="35"/>
  <c r="V7" i="35"/>
  <c r="AB9" i="35"/>
  <c r="V10" i="35"/>
  <c r="Q5" i="36"/>
  <c r="P5" i="36"/>
  <c r="N8" i="33"/>
  <c r="N102" i="33"/>
  <c r="AV7" i="35"/>
  <c r="W29" i="35"/>
  <c r="J5" i="36"/>
  <c r="D8" i="33"/>
  <c r="M29" i="33"/>
  <c r="M51" i="33"/>
  <c r="M73" i="33"/>
  <c r="M95" i="33"/>
  <c r="H29" i="35"/>
  <c r="AL29" i="35"/>
  <c r="AK29" i="35"/>
  <c r="Q5" i="37"/>
  <c r="I5" i="37"/>
  <c r="E129" i="39"/>
  <c r="G123" i="39"/>
  <c r="Q5" i="41"/>
  <c r="P5" i="41"/>
  <c r="T5" i="41"/>
  <c r="S5" i="41"/>
  <c r="R5" i="41"/>
  <c r="L133" i="40"/>
  <c r="K133" i="40"/>
  <c r="O133" i="40"/>
  <c r="N133" i="40"/>
  <c r="M133" i="40"/>
  <c r="F5" i="40"/>
  <c r="F10" i="40"/>
  <c r="F7" i="40"/>
  <c r="F9" i="40"/>
  <c r="F8" i="40"/>
  <c r="F6" i="40"/>
  <c r="H5" i="42"/>
  <c r="J5" i="42"/>
  <c r="I5" i="42"/>
  <c r="R5" i="39"/>
  <c r="Q5" i="39"/>
  <c r="M123" i="39"/>
  <c r="L5" i="42"/>
  <c r="N5" i="42"/>
  <c r="Q5" i="42"/>
  <c r="M5" i="42"/>
  <c r="I5" i="40"/>
  <c r="H5" i="40"/>
  <c r="P5" i="43"/>
  <c r="T5" i="43"/>
  <c r="R5" i="43"/>
  <c r="S5" i="43"/>
  <c r="Q5" i="43"/>
  <c r="M5" i="44"/>
  <c r="J5" i="44"/>
  <c r="I5" i="44"/>
  <c r="H5" i="44"/>
  <c r="L5" i="39"/>
  <c r="K5" i="39"/>
  <c r="L123" i="39"/>
  <c r="O123" i="39"/>
  <c r="N123" i="39"/>
  <c r="L5" i="40"/>
  <c r="N5" i="40"/>
  <c r="H123" i="39"/>
  <c r="T5" i="40"/>
  <c r="G133" i="40"/>
  <c r="L5" i="41"/>
  <c r="H133" i="41"/>
  <c r="N5" i="43"/>
  <c r="L5" i="43"/>
  <c r="F8" i="43"/>
  <c r="F10" i="43"/>
  <c r="F12" i="43"/>
  <c r="I123" i="39"/>
  <c r="O133" i="41"/>
  <c r="R5" i="42"/>
  <c r="T5" i="42"/>
  <c r="F6" i="42"/>
  <c r="F7" i="42"/>
  <c r="F8" i="42"/>
  <c r="F9" i="42"/>
  <c r="F10" i="42"/>
  <c r="M5" i="43"/>
  <c r="F14" i="43"/>
  <c r="F5" i="43"/>
  <c r="F7" i="43"/>
  <c r="F9" i="43"/>
  <c r="F11" i="43"/>
  <c r="F13" i="43"/>
  <c r="M133" i="41"/>
  <c r="J5" i="43"/>
  <c r="H5" i="43"/>
  <c r="O135" i="43"/>
  <c r="N135" i="43"/>
  <c r="F6" i="41"/>
  <c r="F7" i="41"/>
  <c r="F8" i="41"/>
  <c r="F9" i="41"/>
  <c r="L135" i="43"/>
  <c r="D146" i="43"/>
  <c r="R5" i="44"/>
  <c r="Q5" i="44"/>
  <c r="E146" i="43"/>
  <c r="N135" i="45"/>
  <c r="K135" i="45"/>
  <c r="O135" i="45"/>
  <c r="M135" i="45"/>
  <c r="L135" i="45"/>
  <c r="E146" i="44"/>
  <c r="D146" i="44"/>
  <c r="G135" i="43"/>
  <c r="L5" i="44"/>
  <c r="T5" i="45"/>
  <c r="P5" i="45"/>
  <c r="S5" i="45"/>
  <c r="R5" i="45"/>
  <c r="D16" i="43"/>
  <c r="H135" i="43"/>
  <c r="G135" i="44"/>
  <c r="Q5" i="45"/>
  <c r="L135" i="44"/>
  <c r="O135" i="44"/>
  <c r="N135" i="44"/>
  <c r="H5" i="45"/>
  <c r="I5" i="45"/>
  <c r="K135" i="44"/>
  <c r="J5" i="45"/>
  <c r="H135" i="44"/>
  <c r="H135" i="45"/>
  <c r="I135" i="45"/>
  <c r="I135" i="44"/>
  <c r="L5" i="45"/>
  <c r="G135" i="45"/>
  <c r="D146" i="45"/>
  <c r="H96" i="33" l="1"/>
  <c r="C57" i="12"/>
  <c r="K139" i="43"/>
  <c r="K144" i="44"/>
  <c r="J47" i="18"/>
  <c r="J130" i="18"/>
  <c r="J41" i="18"/>
  <c r="K145" i="43"/>
  <c r="K141" i="43"/>
  <c r="K137" i="43"/>
  <c r="K138" i="43"/>
  <c r="N96" i="33"/>
  <c r="H74" i="33"/>
  <c r="K143" i="43"/>
  <c r="J159" i="18"/>
  <c r="J86" i="18"/>
  <c r="J156" i="18"/>
  <c r="J28" i="18"/>
  <c r="L96" i="25"/>
  <c r="J93" i="18"/>
  <c r="J54" i="18"/>
  <c r="I145" i="44"/>
  <c r="H145" i="44"/>
  <c r="K145" i="44" s="1"/>
  <c r="G145" i="44"/>
  <c r="G136" i="45"/>
  <c r="F146" i="45"/>
  <c r="H136" i="45"/>
  <c r="K136" i="45" s="1"/>
  <c r="I136" i="45"/>
  <c r="H138" i="45"/>
  <c r="I138" i="45"/>
  <c r="G138" i="45"/>
  <c r="H144" i="45"/>
  <c r="K144" i="45" s="1"/>
  <c r="I144" i="45"/>
  <c r="G144" i="45"/>
  <c r="I140" i="45"/>
  <c r="H140" i="45"/>
  <c r="G140" i="45"/>
  <c r="I137" i="45"/>
  <c r="G137" i="45"/>
  <c r="H137" i="45"/>
  <c r="K137" i="45" s="1"/>
  <c r="I143" i="45"/>
  <c r="G143" i="45"/>
  <c r="H143" i="45"/>
  <c r="K143" i="45" s="1"/>
  <c r="G137" i="44"/>
  <c r="I137" i="44"/>
  <c r="H137" i="44"/>
  <c r="K137" i="44" s="1"/>
  <c r="L144" i="44"/>
  <c r="O144" i="44"/>
  <c r="N144" i="44"/>
  <c r="M144" i="44"/>
  <c r="N136" i="44"/>
  <c r="J146" i="44"/>
  <c r="M136" i="44"/>
  <c r="L136" i="44"/>
  <c r="O136" i="44"/>
  <c r="N139" i="44"/>
  <c r="O139" i="44"/>
  <c r="M139" i="44"/>
  <c r="L139" i="44"/>
  <c r="N141" i="44"/>
  <c r="O141" i="44"/>
  <c r="M141" i="44"/>
  <c r="L141" i="44"/>
  <c r="O140" i="44"/>
  <c r="M140" i="44"/>
  <c r="L140" i="44"/>
  <c r="N140" i="44"/>
  <c r="M137" i="44"/>
  <c r="L137" i="44"/>
  <c r="O137" i="44"/>
  <c r="N137" i="44"/>
  <c r="L143" i="44"/>
  <c r="N143" i="44"/>
  <c r="M143" i="44"/>
  <c r="O143" i="44"/>
  <c r="M145" i="44"/>
  <c r="O145" i="44"/>
  <c r="L145" i="44"/>
  <c r="N145" i="44"/>
  <c r="L137" i="45"/>
  <c r="O137" i="45"/>
  <c r="M137" i="45"/>
  <c r="N137" i="45"/>
  <c r="N141" i="45"/>
  <c r="O141" i="45"/>
  <c r="M141" i="45"/>
  <c r="L141" i="45"/>
  <c r="L143" i="45"/>
  <c r="O143" i="45"/>
  <c r="M143" i="45"/>
  <c r="N143" i="45"/>
  <c r="N144" i="45"/>
  <c r="L144" i="45"/>
  <c r="O144" i="45"/>
  <c r="M144" i="45"/>
  <c r="N138" i="45"/>
  <c r="L138" i="45"/>
  <c r="O138" i="45"/>
  <c r="M138" i="45"/>
  <c r="O140" i="45"/>
  <c r="L140" i="45"/>
  <c r="N140" i="45"/>
  <c r="M140" i="45"/>
  <c r="M136" i="45"/>
  <c r="J146" i="45"/>
  <c r="N136" i="45"/>
  <c r="L136" i="45"/>
  <c r="O136" i="45"/>
  <c r="M142" i="45"/>
  <c r="N142" i="45"/>
  <c r="L142" i="45"/>
  <c r="O142" i="45"/>
  <c r="M139" i="45"/>
  <c r="O139" i="45"/>
  <c r="N139" i="45"/>
  <c r="L139" i="45"/>
  <c r="M145" i="45"/>
  <c r="O145" i="45"/>
  <c r="N145" i="45"/>
  <c r="L145" i="45"/>
  <c r="N145" i="43"/>
  <c r="O145" i="43"/>
  <c r="M145" i="43"/>
  <c r="L145" i="43"/>
  <c r="M140" i="43"/>
  <c r="O140" i="43"/>
  <c r="N140" i="43"/>
  <c r="L140" i="43"/>
  <c r="O137" i="43"/>
  <c r="N137" i="43"/>
  <c r="M137" i="43"/>
  <c r="L137" i="43"/>
  <c r="L143" i="43"/>
  <c r="O143" i="43"/>
  <c r="N143" i="43"/>
  <c r="M143" i="43"/>
  <c r="L9" i="41"/>
  <c r="N9" i="41"/>
  <c r="N8" i="41"/>
  <c r="L8" i="41"/>
  <c r="M7" i="41"/>
  <c r="L7" i="41"/>
  <c r="N7" i="41"/>
  <c r="M6" i="41"/>
  <c r="N6" i="41"/>
  <c r="L6" i="41"/>
  <c r="J13" i="43"/>
  <c r="H13" i="43"/>
  <c r="I13" i="43"/>
  <c r="J11" i="43"/>
  <c r="H11" i="43"/>
  <c r="I11" i="43"/>
  <c r="J9" i="43"/>
  <c r="H9" i="43"/>
  <c r="I9" i="43"/>
  <c r="J7" i="43"/>
  <c r="H7" i="43"/>
  <c r="I7" i="43"/>
  <c r="I15" i="43"/>
  <c r="J15" i="43"/>
  <c r="H15" i="43"/>
  <c r="J10" i="43"/>
  <c r="H10" i="43"/>
  <c r="I10" i="43"/>
  <c r="J8" i="43"/>
  <c r="H8" i="43"/>
  <c r="I8" i="43"/>
  <c r="J6" i="43"/>
  <c r="H6" i="43"/>
  <c r="G16" i="43"/>
  <c r="I6" i="43"/>
  <c r="R10" i="42"/>
  <c r="T10" i="42"/>
  <c r="S10" i="42"/>
  <c r="Q10" i="42"/>
  <c r="AA20" i="42"/>
  <c r="P10" i="42"/>
  <c r="R9" i="42"/>
  <c r="T9" i="42"/>
  <c r="S9" i="42"/>
  <c r="Q9" i="42"/>
  <c r="P9" i="42"/>
  <c r="R8" i="42"/>
  <c r="T8" i="42"/>
  <c r="S8" i="42"/>
  <c r="Q8" i="42"/>
  <c r="P8" i="42"/>
  <c r="R7" i="42"/>
  <c r="T7" i="42"/>
  <c r="S7" i="42"/>
  <c r="Q7" i="42"/>
  <c r="P7" i="42"/>
  <c r="AA19" i="42"/>
  <c r="R6" i="42"/>
  <c r="T6" i="42"/>
  <c r="S6" i="42"/>
  <c r="Q6" i="42"/>
  <c r="P6" i="42"/>
  <c r="T8" i="40"/>
  <c r="R8" i="40"/>
  <c r="Q8" i="40"/>
  <c r="S8" i="40"/>
  <c r="P8" i="40"/>
  <c r="R7" i="40"/>
  <c r="AA19" i="40"/>
  <c r="T7" i="40"/>
  <c r="S7" i="40"/>
  <c r="Q7" i="40"/>
  <c r="P7" i="40"/>
  <c r="R6" i="40"/>
  <c r="T6" i="40"/>
  <c r="Q6" i="40"/>
  <c r="S6" i="40"/>
  <c r="P6" i="40"/>
  <c r="I128" i="39"/>
  <c r="G128" i="39"/>
  <c r="H128" i="39"/>
  <c r="J14" i="43"/>
  <c r="H14" i="43"/>
  <c r="I14" i="43"/>
  <c r="N13" i="43"/>
  <c r="L13" i="43"/>
  <c r="M13" i="43"/>
  <c r="N11" i="43"/>
  <c r="L11" i="43"/>
  <c r="M11" i="43"/>
  <c r="N9" i="43"/>
  <c r="L9" i="43"/>
  <c r="M9" i="43"/>
  <c r="N7" i="43"/>
  <c r="L7" i="43"/>
  <c r="M7" i="43"/>
  <c r="E16" i="43"/>
  <c r="F16" i="43" s="1"/>
  <c r="F6" i="43"/>
  <c r="L15" i="43"/>
  <c r="N15" i="43"/>
  <c r="M15" i="43"/>
  <c r="G127" i="39"/>
  <c r="F129" i="39"/>
  <c r="H127" i="39"/>
  <c r="I127" i="39"/>
  <c r="I7" i="40"/>
  <c r="H7" i="40"/>
  <c r="J7" i="40"/>
  <c r="N9" i="40"/>
  <c r="L9" i="40"/>
  <c r="N10" i="40"/>
  <c r="M10" i="40"/>
  <c r="L10" i="40"/>
  <c r="L125" i="39"/>
  <c r="O125" i="39"/>
  <c r="N125" i="39"/>
  <c r="M125" i="39"/>
  <c r="K125" i="39"/>
  <c r="M124" i="39"/>
  <c r="O124" i="39"/>
  <c r="N124" i="39"/>
  <c r="L124" i="39"/>
  <c r="M127" i="39"/>
  <c r="J129" i="39"/>
  <c r="L127" i="39"/>
  <c r="O127" i="39"/>
  <c r="K127" i="39"/>
  <c r="N127" i="39"/>
  <c r="Q43" i="37"/>
  <c r="P43" i="37"/>
  <c r="Q38" i="37"/>
  <c r="P38" i="37"/>
  <c r="Q36" i="37"/>
  <c r="P36" i="37"/>
  <c r="Q34" i="37"/>
  <c r="P34" i="37"/>
  <c r="R13" i="43"/>
  <c r="P13" i="43"/>
  <c r="S13" i="43"/>
  <c r="T13" i="43"/>
  <c r="Q13" i="43"/>
  <c r="P11" i="43"/>
  <c r="T11" i="43"/>
  <c r="R11" i="43"/>
  <c r="S11" i="43"/>
  <c r="Q11" i="43"/>
  <c r="P9" i="43"/>
  <c r="T9" i="43"/>
  <c r="R9" i="43"/>
  <c r="S9" i="43"/>
  <c r="Q9" i="43"/>
  <c r="P7" i="43"/>
  <c r="T7" i="43"/>
  <c r="R7" i="43"/>
  <c r="S7" i="43"/>
  <c r="Q7" i="43"/>
  <c r="R14" i="43"/>
  <c r="T14" i="43"/>
  <c r="Q14" i="43"/>
  <c r="P14" i="43"/>
  <c r="S14" i="43"/>
  <c r="R15" i="43"/>
  <c r="P15" i="43"/>
  <c r="S15" i="43"/>
  <c r="T15" i="43"/>
  <c r="Q15" i="43"/>
  <c r="H10" i="40"/>
  <c r="J10" i="40"/>
  <c r="I10" i="40"/>
  <c r="H9" i="40"/>
  <c r="J9" i="40"/>
  <c r="I9" i="40"/>
  <c r="M9" i="40"/>
  <c r="P10" i="43"/>
  <c r="T10" i="43"/>
  <c r="R10" i="43"/>
  <c r="S10" i="43"/>
  <c r="Q10" i="43"/>
  <c r="P8" i="43"/>
  <c r="T8" i="43"/>
  <c r="R8" i="43"/>
  <c r="S8" i="43"/>
  <c r="Q8" i="43"/>
  <c r="P6" i="43"/>
  <c r="T6" i="43"/>
  <c r="O16" i="43"/>
  <c r="R6" i="43"/>
  <c r="S6" i="43"/>
  <c r="Q6" i="43"/>
  <c r="Q51" i="37"/>
  <c r="P51" i="37"/>
  <c r="Q45" i="37"/>
  <c r="P45" i="37"/>
  <c r="Q15" i="37"/>
  <c r="P15" i="37"/>
  <c r="P13" i="37"/>
  <c r="Q13" i="37"/>
  <c r="Q11" i="37"/>
  <c r="P11" i="37"/>
  <c r="Q9" i="37"/>
  <c r="P9" i="37"/>
  <c r="P7" i="37"/>
  <c r="Q7" i="37"/>
  <c r="H8" i="42"/>
  <c r="J8" i="42"/>
  <c r="I8" i="42"/>
  <c r="M8" i="42"/>
  <c r="H7" i="42"/>
  <c r="J7" i="42"/>
  <c r="I7" i="42"/>
  <c r="H10" i="42"/>
  <c r="J10" i="42"/>
  <c r="I10" i="42"/>
  <c r="H6" i="42"/>
  <c r="J6" i="42"/>
  <c r="I6" i="42"/>
  <c r="H9" i="42"/>
  <c r="J9" i="42"/>
  <c r="I9" i="42"/>
  <c r="M9" i="42"/>
  <c r="K134" i="40"/>
  <c r="M134" i="40"/>
  <c r="O134" i="40"/>
  <c r="N134" i="40"/>
  <c r="L134" i="40"/>
  <c r="W37" i="35"/>
  <c r="V37" i="35"/>
  <c r="W35" i="35"/>
  <c r="V35" i="35"/>
  <c r="W33" i="35"/>
  <c r="V33" i="35"/>
  <c r="W31" i="35"/>
  <c r="V31" i="35"/>
  <c r="Q7" i="41"/>
  <c r="P7" i="41"/>
  <c r="T7" i="41"/>
  <c r="S7" i="41"/>
  <c r="AA19" i="41"/>
  <c r="R7" i="41"/>
  <c r="Q6" i="41"/>
  <c r="T6" i="41"/>
  <c r="P6" i="41"/>
  <c r="S6" i="41"/>
  <c r="R6" i="41"/>
  <c r="Q8" i="41"/>
  <c r="T8" i="41"/>
  <c r="P8" i="41"/>
  <c r="R8" i="41"/>
  <c r="S8" i="41"/>
  <c r="Q10" i="41"/>
  <c r="T10" i="41"/>
  <c r="AA20" i="41" s="1"/>
  <c r="S10" i="41"/>
  <c r="P10" i="41"/>
  <c r="R10" i="41"/>
  <c r="J43" i="37"/>
  <c r="I43" i="37"/>
  <c r="I30" i="37"/>
  <c r="J30" i="37"/>
  <c r="I26" i="37"/>
  <c r="J26" i="37"/>
  <c r="I18" i="37"/>
  <c r="J18" i="37"/>
  <c r="Q19" i="37"/>
  <c r="P19" i="37"/>
  <c r="Q16" i="37"/>
  <c r="P16" i="37"/>
  <c r="Q18" i="37"/>
  <c r="P18" i="37"/>
  <c r="Q20" i="37"/>
  <c r="P20" i="37"/>
  <c r="J8" i="37"/>
  <c r="I8" i="37"/>
  <c r="I11" i="37"/>
  <c r="J11" i="37"/>
  <c r="J14" i="37"/>
  <c r="I14" i="37"/>
  <c r="I20" i="37"/>
  <c r="J20" i="37"/>
  <c r="J40" i="37"/>
  <c r="I40" i="37"/>
  <c r="J45" i="37"/>
  <c r="I45" i="37"/>
  <c r="I9" i="37"/>
  <c r="J9" i="37"/>
  <c r="J12" i="37"/>
  <c r="I12" i="37"/>
  <c r="I15" i="37"/>
  <c r="J15" i="37"/>
  <c r="J49" i="37"/>
  <c r="I49" i="37"/>
  <c r="I28" i="37"/>
  <c r="J28" i="37"/>
  <c r="I32" i="37"/>
  <c r="J32" i="37"/>
  <c r="J51" i="37"/>
  <c r="I51" i="37"/>
  <c r="I17" i="37"/>
  <c r="J17" i="37"/>
  <c r="J19" i="37"/>
  <c r="I19" i="37"/>
  <c r="J21" i="37"/>
  <c r="I21" i="37"/>
  <c r="J23" i="37"/>
  <c r="I23" i="37"/>
  <c r="J25" i="37"/>
  <c r="I25" i="37"/>
  <c r="J27" i="37"/>
  <c r="I27" i="37"/>
  <c r="J29" i="37"/>
  <c r="I29" i="37"/>
  <c r="J31" i="37"/>
  <c r="I31" i="37"/>
  <c r="J33" i="37"/>
  <c r="I33" i="37"/>
  <c r="J35" i="37"/>
  <c r="I35" i="37"/>
  <c r="J37" i="37"/>
  <c r="I37" i="37"/>
  <c r="J39" i="37"/>
  <c r="I39" i="37"/>
  <c r="J41" i="37"/>
  <c r="I41" i="37"/>
  <c r="I36" i="37"/>
  <c r="J36" i="37"/>
  <c r="I38" i="37"/>
  <c r="J38" i="37"/>
  <c r="J47" i="37"/>
  <c r="I47" i="37"/>
  <c r="J42" i="37"/>
  <c r="I42" i="37"/>
  <c r="J44" i="37"/>
  <c r="I44" i="37"/>
  <c r="J46" i="37"/>
  <c r="I46" i="37"/>
  <c r="J48" i="37"/>
  <c r="I48" i="37"/>
  <c r="J50" i="37"/>
  <c r="I50" i="37"/>
  <c r="J14" i="36"/>
  <c r="I14" i="36"/>
  <c r="J6" i="36"/>
  <c r="I6" i="36"/>
  <c r="J10" i="36"/>
  <c r="I10" i="36"/>
  <c r="I11" i="36"/>
  <c r="J11" i="36"/>
  <c r="I17" i="36"/>
  <c r="J17" i="36"/>
  <c r="I21" i="36"/>
  <c r="J21" i="36"/>
  <c r="J36" i="36"/>
  <c r="I36" i="36"/>
  <c r="J40" i="36"/>
  <c r="I40" i="36"/>
  <c r="J50" i="36"/>
  <c r="I50" i="36"/>
  <c r="J12" i="36"/>
  <c r="I12" i="36"/>
  <c r="J13" i="36"/>
  <c r="I13" i="36"/>
  <c r="J24" i="36"/>
  <c r="I24" i="36"/>
  <c r="J28" i="36"/>
  <c r="I28" i="36"/>
  <c r="J32" i="36"/>
  <c r="I32" i="36"/>
  <c r="J39" i="36"/>
  <c r="I39" i="36"/>
  <c r="J43" i="36"/>
  <c r="I43" i="36"/>
  <c r="J48" i="36"/>
  <c r="I48" i="36"/>
  <c r="J27" i="36"/>
  <c r="I27" i="36"/>
  <c r="J31" i="36"/>
  <c r="I31" i="36"/>
  <c r="J51" i="36"/>
  <c r="I51" i="36"/>
  <c r="J38" i="36"/>
  <c r="I38" i="36"/>
  <c r="J42" i="36"/>
  <c r="I42" i="36"/>
  <c r="I49" i="36"/>
  <c r="J49" i="36"/>
  <c r="J26" i="36"/>
  <c r="I26" i="36"/>
  <c r="J30" i="36"/>
  <c r="I30" i="36"/>
  <c r="J37" i="36"/>
  <c r="I37" i="36"/>
  <c r="J41" i="36"/>
  <c r="I41" i="36"/>
  <c r="J44" i="36"/>
  <c r="I44" i="36"/>
  <c r="I45" i="36"/>
  <c r="J45" i="36"/>
  <c r="J22" i="36"/>
  <c r="I22" i="36"/>
  <c r="J23" i="36"/>
  <c r="I23" i="36"/>
  <c r="J34" i="36"/>
  <c r="I34" i="36"/>
  <c r="J35" i="36"/>
  <c r="I35" i="36"/>
  <c r="J46" i="36"/>
  <c r="I46" i="36"/>
  <c r="J47" i="36"/>
  <c r="I47" i="36"/>
  <c r="AL30" i="35"/>
  <c r="AK30" i="35"/>
  <c r="AK39" i="35"/>
  <c r="AL39" i="35"/>
  <c r="AL40" i="35"/>
  <c r="AK40" i="35"/>
  <c r="AK37" i="35"/>
  <c r="AL37" i="35"/>
  <c r="AL38" i="35"/>
  <c r="AK38" i="35"/>
  <c r="H40" i="35"/>
  <c r="I40" i="35"/>
  <c r="I38" i="35"/>
  <c r="H38" i="35"/>
  <c r="H39" i="35"/>
  <c r="I39" i="35"/>
  <c r="AT12" i="35"/>
  <c r="AS12" i="35"/>
  <c r="AR12" i="35"/>
  <c r="AV12" i="35"/>
  <c r="AU12" i="35"/>
  <c r="AQ22" i="35"/>
  <c r="AT11" i="35"/>
  <c r="AS11" i="35"/>
  <c r="AR11" i="35"/>
  <c r="AV11" i="35"/>
  <c r="AU11" i="35"/>
  <c r="AT10" i="35"/>
  <c r="AS10" i="35"/>
  <c r="AR10" i="35"/>
  <c r="AV10" i="35"/>
  <c r="AU10" i="35"/>
  <c r="AT9" i="35"/>
  <c r="AS9" i="35"/>
  <c r="AR9" i="35"/>
  <c r="AV9" i="35"/>
  <c r="AU9" i="35"/>
  <c r="AT8" i="35"/>
  <c r="AS8" i="35"/>
  <c r="AR8" i="35"/>
  <c r="AV8" i="35"/>
  <c r="AU8" i="35"/>
  <c r="AV16" i="35"/>
  <c r="AU16" i="35"/>
  <c r="AT16" i="35"/>
  <c r="AS16" i="35"/>
  <c r="AR16" i="35"/>
  <c r="AV17" i="35"/>
  <c r="AU17" i="35"/>
  <c r="AT17" i="35"/>
  <c r="AS17" i="35"/>
  <c r="AR17" i="35"/>
  <c r="AR18" i="35"/>
  <c r="AV18" i="35"/>
  <c r="AU18" i="35"/>
  <c r="AT18" i="35"/>
  <c r="AS18" i="35"/>
  <c r="N77" i="33"/>
  <c r="N79" i="33"/>
  <c r="N74" i="33"/>
  <c r="N80" i="33"/>
  <c r="N81" i="33"/>
  <c r="N75" i="33"/>
  <c r="N76" i="33"/>
  <c r="N78" i="33"/>
  <c r="N57" i="33"/>
  <c r="N52" i="33"/>
  <c r="N58" i="33"/>
  <c r="N54" i="33"/>
  <c r="N53" i="33"/>
  <c r="N56" i="33"/>
  <c r="N55" i="33"/>
  <c r="N59" i="33"/>
  <c r="N35" i="33"/>
  <c r="N30" i="33"/>
  <c r="N36" i="33"/>
  <c r="N37" i="33"/>
  <c r="N33" i="33"/>
  <c r="N32" i="33"/>
  <c r="N31" i="33"/>
  <c r="N34" i="33"/>
  <c r="I33" i="36"/>
  <c r="J33" i="36"/>
  <c r="J29" i="36"/>
  <c r="I29" i="36"/>
  <c r="J20" i="36"/>
  <c r="I20" i="36"/>
  <c r="J15" i="36"/>
  <c r="I15" i="36"/>
  <c r="J7" i="36"/>
  <c r="I7" i="36"/>
  <c r="P36" i="36"/>
  <c r="Q36" i="36"/>
  <c r="P8" i="36"/>
  <c r="Q8" i="36"/>
  <c r="Q17" i="36"/>
  <c r="P17" i="36"/>
  <c r="P40" i="36"/>
  <c r="Q40" i="36"/>
  <c r="P48" i="36"/>
  <c r="Q48" i="36"/>
  <c r="P6" i="36"/>
  <c r="Q6" i="36"/>
  <c r="P14" i="36"/>
  <c r="Q14" i="36"/>
  <c r="P18" i="36"/>
  <c r="Q18" i="36"/>
  <c r="Q19" i="36"/>
  <c r="P19" i="36"/>
  <c r="Q9" i="36"/>
  <c r="P9" i="36"/>
  <c r="P26" i="36"/>
  <c r="Q26" i="36"/>
  <c r="Q7" i="36"/>
  <c r="P7" i="36"/>
  <c r="P10" i="36"/>
  <c r="Q10" i="36"/>
  <c r="P11" i="36"/>
  <c r="Q11" i="36"/>
  <c r="P24" i="36"/>
  <c r="Q24" i="36"/>
  <c r="P28" i="36"/>
  <c r="Q28" i="36"/>
  <c r="P32" i="36"/>
  <c r="Q32" i="36"/>
  <c r="Q39" i="36"/>
  <c r="P39" i="36"/>
  <c r="Q43" i="36"/>
  <c r="P43" i="36"/>
  <c r="P12" i="36"/>
  <c r="Q12" i="36"/>
  <c r="Q13" i="36"/>
  <c r="P13" i="36"/>
  <c r="P15" i="36"/>
  <c r="Q15" i="36"/>
  <c r="P16" i="36"/>
  <c r="Q16" i="36"/>
  <c r="P20" i="36"/>
  <c r="Q20" i="36"/>
  <c r="P27" i="36"/>
  <c r="Q27" i="36"/>
  <c r="Q31" i="36"/>
  <c r="P31" i="36"/>
  <c r="Q49" i="36"/>
  <c r="P49" i="36"/>
  <c r="P38" i="36"/>
  <c r="Q38" i="36"/>
  <c r="P42" i="36"/>
  <c r="Q42" i="36"/>
  <c r="P37" i="36"/>
  <c r="Q37" i="36"/>
  <c r="P41" i="36"/>
  <c r="Q41" i="36"/>
  <c r="Q25" i="36"/>
  <c r="P25" i="36"/>
  <c r="Q29" i="36"/>
  <c r="P29" i="36"/>
  <c r="P33" i="36"/>
  <c r="Q33" i="36"/>
  <c r="P50" i="36"/>
  <c r="Q50" i="36"/>
  <c r="P44" i="36"/>
  <c r="Q44" i="36"/>
  <c r="P45" i="36"/>
  <c r="Q45" i="36"/>
  <c r="P22" i="36"/>
  <c r="Q22" i="36"/>
  <c r="Q23" i="36"/>
  <c r="P23" i="36"/>
  <c r="P34" i="36"/>
  <c r="Q34" i="36"/>
  <c r="Q35" i="36"/>
  <c r="P35" i="36"/>
  <c r="P46" i="36"/>
  <c r="Q46" i="36"/>
  <c r="Q47" i="36"/>
  <c r="P47" i="36"/>
  <c r="AL8" i="35"/>
  <c r="AK8" i="35"/>
  <c r="AJ8" i="35"/>
  <c r="G109" i="33"/>
  <c r="H97" i="33"/>
  <c r="L30" i="33"/>
  <c r="L43" i="33"/>
  <c r="L52" i="33"/>
  <c r="L65" i="33"/>
  <c r="K87" i="33"/>
  <c r="L75" i="33"/>
  <c r="L97" i="33"/>
  <c r="K109" i="33"/>
  <c r="AL12" i="35"/>
  <c r="AK12" i="35"/>
  <c r="AJ12" i="35"/>
  <c r="AK18" i="35"/>
  <c r="AJ18" i="35"/>
  <c r="AL18" i="35"/>
  <c r="AL13" i="35"/>
  <c r="AK13" i="35"/>
  <c r="AJ13" i="35"/>
  <c r="AL14" i="35"/>
  <c r="AK14" i="35"/>
  <c r="AJ14" i="35"/>
  <c r="AK15" i="35"/>
  <c r="AJ15" i="35"/>
  <c r="AL15" i="35"/>
  <c r="AL16" i="35"/>
  <c r="AK16" i="35"/>
  <c r="AJ16" i="35"/>
  <c r="AK17" i="35"/>
  <c r="AL17" i="35"/>
  <c r="AJ17" i="35"/>
  <c r="H65" i="33"/>
  <c r="H52" i="33"/>
  <c r="AL10" i="35"/>
  <c r="AK10" i="35"/>
  <c r="AJ10" i="35"/>
  <c r="G87" i="33"/>
  <c r="H75" i="33"/>
  <c r="F30" i="33"/>
  <c r="F43" i="33"/>
  <c r="H30" i="33"/>
  <c r="F65" i="33"/>
  <c r="F52" i="33"/>
  <c r="E87" i="33"/>
  <c r="F87" i="33" s="1"/>
  <c r="F75" i="33"/>
  <c r="F97" i="33"/>
  <c r="E109" i="33"/>
  <c r="F109" i="33" s="1"/>
  <c r="N81" i="31"/>
  <c r="N80" i="31"/>
  <c r="N30" i="31"/>
  <c r="N79" i="31"/>
  <c r="N78" i="31"/>
  <c r="N77" i="31"/>
  <c r="N76" i="31"/>
  <c r="N75" i="31"/>
  <c r="N103" i="31"/>
  <c r="N100" i="31"/>
  <c r="N97" i="31"/>
  <c r="N58" i="31"/>
  <c r="N55" i="31"/>
  <c r="N36" i="31"/>
  <c r="N33" i="31"/>
  <c r="N101" i="31"/>
  <c r="N98" i="31"/>
  <c r="N57" i="31"/>
  <c r="N54" i="31"/>
  <c r="N35" i="31"/>
  <c r="N32" i="31"/>
  <c r="N102" i="31"/>
  <c r="N99" i="31"/>
  <c r="N59" i="31"/>
  <c r="N56" i="31"/>
  <c r="N53" i="31"/>
  <c r="N37" i="31"/>
  <c r="N34" i="31"/>
  <c r="N31" i="31"/>
  <c r="J43" i="33"/>
  <c r="J30" i="33"/>
  <c r="J65" i="33"/>
  <c r="J52" i="33"/>
  <c r="I87" i="33"/>
  <c r="J87" i="33" s="1"/>
  <c r="J75" i="33"/>
  <c r="I109" i="33"/>
  <c r="J109" i="33" s="1"/>
  <c r="J97" i="33"/>
  <c r="M157" i="28"/>
  <c r="L157" i="28"/>
  <c r="I157" i="28"/>
  <c r="K157" i="28"/>
  <c r="J157" i="28"/>
  <c r="M144" i="28"/>
  <c r="L144" i="28"/>
  <c r="I144" i="28"/>
  <c r="K144" i="28"/>
  <c r="J144" i="28"/>
  <c r="M131" i="28"/>
  <c r="L131" i="28"/>
  <c r="I131" i="28"/>
  <c r="K131" i="28"/>
  <c r="J131" i="28"/>
  <c r="J123" i="28"/>
  <c r="M123" i="28"/>
  <c r="L123" i="28"/>
  <c r="K123" i="28"/>
  <c r="I123" i="28"/>
  <c r="M113" i="28"/>
  <c r="J113" i="28"/>
  <c r="K113" i="28"/>
  <c r="L113" i="28"/>
  <c r="I113" i="28"/>
  <c r="J103" i="28"/>
  <c r="M103" i="28"/>
  <c r="K103" i="28"/>
  <c r="L103" i="28"/>
  <c r="I103" i="28"/>
  <c r="M94" i="28"/>
  <c r="J94" i="28"/>
  <c r="K94" i="28"/>
  <c r="I94" i="28"/>
  <c r="L94" i="28"/>
  <c r="J84" i="28"/>
  <c r="M84" i="28"/>
  <c r="K84" i="28"/>
  <c r="L84" i="28"/>
  <c r="I84" i="28"/>
  <c r="M74" i="28"/>
  <c r="J74" i="28"/>
  <c r="K74" i="28"/>
  <c r="L74" i="28"/>
  <c r="I74" i="28"/>
  <c r="M71" i="28"/>
  <c r="L71" i="28"/>
  <c r="J71" i="28"/>
  <c r="I71" i="28"/>
  <c r="K71" i="28"/>
  <c r="M65" i="28"/>
  <c r="L65" i="28"/>
  <c r="J65" i="28"/>
  <c r="K65" i="28"/>
  <c r="I65" i="28"/>
  <c r="M58" i="28"/>
  <c r="L58" i="28"/>
  <c r="J58" i="28"/>
  <c r="K58" i="28"/>
  <c r="I58" i="28"/>
  <c r="M52" i="28"/>
  <c r="L52" i="28"/>
  <c r="J52" i="28"/>
  <c r="I52" i="28"/>
  <c r="K52" i="28"/>
  <c r="M45" i="28"/>
  <c r="L45" i="28"/>
  <c r="J45" i="28"/>
  <c r="K45" i="28"/>
  <c r="I45" i="28"/>
  <c r="M39" i="28"/>
  <c r="L39" i="28"/>
  <c r="J39" i="28"/>
  <c r="K39" i="28"/>
  <c r="I39" i="28"/>
  <c r="L32" i="28"/>
  <c r="J32" i="28"/>
  <c r="K32" i="28"/>
  <c r="I32" i="28"/>
  <c r="M32" i="28"/>
  <c r="H34" i="28"/>
  <c r="L26" i="28"/>
  <c r="J26" i="28"/>
  <c r="M26" i="28"/>
  <c r="K26" i="28"/>
  <c r="I26" i="28"/>
  <c r="L19" i="28"/>
  <c r="J19" i="28"/>
  <c r="K19" i="28"/>
  <c r="I19" i="28"/>
  <c r="M19" i="28"/>
  <c r="L13" i="28"/>
  <c r="J13" i="28"/>
  <c r="M13" i="28"/>
  <c r="K13" i="28"/>
  <c r="I13" i="28"/>
  <c r="K79" i="28"/>
  <c r="I79" i="28"/>
  <c r="L79" i="28"/>
  <c r="M79" i="28"/>
  <c r="J79" i="28"/>
  <c r="K85" i="28"/>
  <c r="M85" i="28"/>
  <c r="L85" i="28"/>
  <c r="I85" i="28"/>
  <c r="J85" i="28"/>
  <c r="K92" i="28"/>
  <c r="L92" i="28"/>
  <c r="J92" i="28"/>
  <c r="I92" i="28"/>
  <c r="M92" i="28"/>
  <c r="K98" i="28"/>
  <c r="I98" i="28"/>
  <c r="L98" i="28"/>
  <c r="M98" i="28"/>
  <c r="J98" i="28"/>
  <c r="K111" i="28"/>
  <c r="L111" i="28"/>
  <c r="J111" i="28"/>
  <c r="I111" i="28"/>
  <c r="M111" i="28"/>
  <c r="K117" i="28"/>
  <c r="I117" i="28"/>
  <c r="M117" i="28"/>
  <c r="L117" i="28"/>
  <c r="J117" i="28"/>
  <c r="H132" i="28"/>
  <c r="K124" i="28"/>
  <c r="M124" i="28"/>
  <c r="L124" i="28"/>
  <c r="J124" i="28"/>
  <c r="I124" i="28"/>
  <c r="L130" i="28"/>
  <c r="K130" i="28"/>
  <c r="M130" i="28"/>
  <c r="J130" i="28"/>
  <c r="I130" i="28"/>
  <c r="L137" i="28"/>
  <c r="K137" i="28"/>
  <c r="M137" i="28"/>
  <c r="J137" i="28"/>
  <c r="I137" i="28"/>
  <c r="L143" i="28"/>
  <c r="K143" i="28"/>
  <c r="M143" i="28"/>
  <c r="J143" i="28"/>
  <c r="I143" i="28"/>
  <c r="L150" i="28"/>
  <c r="K150" i="28"/>
  <c r="M150" i="28"/>
  <c r="J150" i="28"/>
  <c r="I150" i="28"/>
  <c r="L156" i="28"/>
  <c r="K156" i="28"/>
  <c r="M156" i="28"/>
  <c r="J156" i="28"/>
  <c r="I156" i="28"/>
  <c r="K75" i="28"/>
  <c r="M75" i="28"/>
  <c r="L75" i="28"/>
  <c r="I75" i="28"/>
  <c r="J75" i="28"/>
  <c r="K82" i="28"/>
  <c r="L82" i="28"/>
  <c r="J82" i="28"/>
  <c r="I82" i="28"/>
  <c r="H90" i="28"/>
  <c r="M82" i="28"/>
  <c r="K88" i="28"/>
  <c r="I88" i="28"/>
  <c r="L88" i="28"/>
  <c r="J88" i="28"/>
  <c r="M88" i="28"/>
  <c r="K95" i="28"/>
  <c r="M95" i="28"/>
  <c r="L95" i="28"/>
  <c r="I95" i="28"/>
  <c r="J95" i="28"/>
  <c r="K101" i="28"/>
  <c r="L101" i="28"/>
  <c r="J101" i="28"/>
  <c r="I101" i="28"/>
  <c r="M101" i="28"/>
  <c r="K108" i="28"/>
  <c r="I108" i="28"/>
  <c r="L108" i="28"/>
  <c r="M108" i="28"/>
  <c r="J108" i="28"/>
  <c r="K114" i="28"/>
  <c r="M114" i="28"/>
  <c r="L114" i="28"/>
  <c r="I114" i="28"/>
  <c r="J114" i="28"/>
  <c r="K121" i="28"/>
  <c r="L121" i="28"/>
  <c r="J121" i="28"/>
  <c r="I121" i="28"/>
  <c r="M121" i="28"/>
  <c r="K127" i="28"/>
  <c r="I127" i="28"/>
  <c r="M127" i="28"/>
  <c r="L127" i="28"/>
  <c r="J127" i="28"/>
  <c r="I134" i="28"/>
  <c r="K134" i="28"/>
  <c r="J134" i="28"/>
  <c r="M134" i="28"/>
  <c r="L134" i="28"/>
  <c r="I140" i="28"/>
  <c r="K140" i="28"/>
  <c r="M140" i="28"/>
  <c r="L140" i="28"/>
  <c r="J140" i="28"/>
  <c r="I153" i="28"/>
  <c r="K153" i="28"/>
  <c r="M153" i="28"/>
  <c r="L153" i="28"/>
  <c r="J153" i="28"/>
  <c r="I159" i="28"/>
  <c r="K159" i="28"/>
  <c r="J159" i="28"/>
  <c r="M159" i="28"/>
  <c r="L159" i="28"/>
  <c r="M139" i="28"/>
  <c r="J139" i="28"/>
  <c r="L139" i="28"/>
  <c r="K139" i="28"/>
  <c r="I139" i="28"/>
  <c r="M145" i="28"/>
  <c r="J145" i="28"/>
  <c r="I145" i="28"/>
  <c r="L145" i="28"/>
  <c r="K145" i="28"/>
  <c r="M152" i="28"/>
  <c r="J152" i="28"/>
  <c r="H160" i="28"/>
  <c r="L152" i="28"/>
  <c r="K152" i="28"/>
  <c r="I152" i="28"/>
  <c r="M158" i="28"/>
  <c r="J158" i="28"/>
  <c r="I158" i="28"/>
  <c r="L158" i="28"/>
  <c r="K158" i="28"/>
  <c r="J135" i="28"/>
  <c r="I135" i="28"/>
  <c r="L135" i="28"/>
  <c r="K135" i="28"/>
  <c r="M135" i="28"/>
  <c r="I122" i="28"/>
  <c r="L122" i="28"/>
  <c r="J122" i="28"/>
  <c r="M122" i="28"/>
  <c r="K122" i="28"/>
  <c r="L112" i="28"/>
  <c r="I112" i="28"/>
  <c r="J112" i="28"/>
  <c r="M112" i="28"/>
  <c r="K112" i="28"/>
  <c r="I102" i="28"/>
  <c r="L102" i="28"/>
  <c r="J102" i="28"/>
  <c r="M102" i="28"/>
  <c r="K102" i="28"/>
  <c r="L93" i="28"/>
  <c r="I93" i="28"/>
  <c r="J93" i="28"/>
  <c r="M93" i="28"/>
  <c r="K93" i="28"/>
  <c r="K149" i="28"/>
  <c r="J149" i="28"/>
  <c r="M149" i="28"/>
  <c r="L149" i="28"/>
  <c r="I149" i="28"/>
  <c r="K136" i="28"/>
  <c r="J136" i="28"/>
  <c r="M136" i="28"/>
  <c r="L136" i="28"/>
  <c r="I136" i="28"/>
  <c r="M126" i="28"/>
  <c r="J126" i="28"/>
  <c r="K126" i="28"/>
  <c r="I126" i="28"/>
  <c r="L126" i="28"/>
  <c r="J116" i="28"/>
  <c r="M116" i="28"/>
  <c r="K116" i="28"/>
  <c r="I116" i="28"/>
  <c r="L116" i="28"/>
  <c r="M107" i="28"/>
  <c r="J107" i="28"/>
  <c r="K107" i="28"/>
  <c r="I107" i="28"/>
  <c r="L107" i="28"/>
  <c r="J97" i="28"/>
  <c r="M97" i="28"/>
  <c r="K97" i="28"/>
  <c r="I97" i="28"/>
  <c r="L97" i="28"/>
  <c r="M87" i="28"/>
  <c r="J87" i="28"/>
  <c r="K87" i="28"/>
  <c r="I87" i="28"/>
  <c r="L87" i="28"/>
  <c r="J78" i="28"/>
  <c r="M78" i="28"/>
  <c r="K78" i="28"/>
  <c r="I78" i="28"/>
  <c r="L78" i="28"/>
  <c r="L73" i="28"/>
  <c r="J73" i="28"/>
  <c r="I73" i="28"/>
  <c r="M73" i="28"/>
  <c r="K73" i="28"/>
  <c r="J67" i="28"/>
  <c r="I67" i="28"/>
  <c r="L67" i="28"/>
  <c r="M67" i="28"/>
  <c r="K67" i="28"/>
  <c r="J60" i="28"/>
  <c r="I60" i="28"/>
  <c r="L60" i="28"/>
  <c r="K60" i="28"/>
  <c r="M60" i="28"/>
  <c r="J154" i="28"/>
  <c r="I154" i="28"/>
  <c r="L154" i="28"/>
  <c r="M154" i="28"/>
  <c r="K154" i="28"/>
  <c r="J141" i="28"/>
  <c r="I141" i="28"/>
  <c r="L141" i="28"/>
  <c r="M141" i="28"/>
  <c r="K141" i="28"/>
  <c r="M120" i="28"/>
  <c r="J120" i="28"/>
  <c r="L120" i="28"/>
  <c r="K120" i="28"/>
  <c r="I120" i="28"/>
  <c r="J110" i="28"/>
  <c r="M110" i="28"/>
  <c r="L110" i="28"/>
  <c r="K110" i="28"/>
  <c r="H118" i="28"/>
  <c r="I110" i="28"/>
  <c r="M100" i="28"/>
  <c r="J100" i="28"/>
  <c r="L100" i="28"/>
  <c r="K100" i="28"/>
  <c r="I100" i="28"/>
  <c r="M81" i="28"/>
  <c r="J81" i="28"/>
  <c r="L81" i="28"/>
  <c r="K81" i="28"/>
  <c r="I81" i="28"/>
  <c r="L69" i="28"/>
  <c r="K69" i="28"/>
  <c r="J69" i="28"/>
  <c r="M69" i="28"/>
  <c r="I69" i="28"/>
  <c r="L56" i="28"/>
  <c r="K56" i="28"/>
  <c r="J56" i="28"/>
  <c r="M56" i="28"/>
  <c r="I56" i="28"/>
  <c r="L50" i="28"/>
  <c r="K50" i="28"/>
  <c r="J50" i="28"/>
  <c r="M50" i="28"/>
  <c r="I50" i="28"/>
  <c r="L43" i="28"/>
  <c r="K43" i="28"/>
  <c r="J43" i="28"/>
  <c r="M43" i="28"/>
  <c r="I43" i="28"/>
  <c r="L37" i="28"/>
  <c r="K37" i="28"/>
  <c r="J37" i="28"/>
  <c r="M37" i="28"/>
  <c r="I37" i="28"/>
  <c r="L30" i="28"/>
  <c r="J30" i="28"/>
  <c r="I30" i="28"/>
  <c r="M30" i="28"/>
  <c r="K30" i="28"/>
  <c r="L24" i="28"/>
  <c r="J24" i="28"/>
  <c r="M24" i="28"/>
  <c r="K24" i="28"/>
  <c r="I24" i="28"/>
  <c r="L17" i="28"/>
  <c r="J17" i="28"/>
  <c r="I17" i="28"/>
  <c r="M17" i="28"/>
  <c r="K17" i="28"/>
  <c r="L11" i="28"/>
  <c r="J11" i="28"/>
  <c r="M11" i="28"/>
  <c r="K11" i="28"/>
  <c r="I11" i="28"/>
  <c r="I155" i="27"/>
  <c r="K155" i="27"/>
  <c r="J155" i="27"/>
  <c r="I149" i="27"/>
  <c r="K149" i="27"/>
  <c r="J149" i="27"/>
  <c r="I142" i="27"/>
  <c r="K142" i="27"/>
  <c r="J142" i="27"/>
  <c r="I136" i="27"/>
  <c r="K136" i="27"/>
  <c r="J136" i="27"/>
  <c r="I129" i="27"/>
  <c r="K129" i="27"/>
  <c r="J129" i="27"/>
  <c r="I123" i="27"/>
  <c r="K123" i="27"/>
  <c r="J123" i="27"/>
  <c r="I114" i="27"/>
  <c r="K114" i="27"/>
  <c r="J114" i="27"/>
  <c r="I108" i="27"/>
  <c r="K108" i="27"/>
  <c r="J108" i="27"/>
  <c r="I101" i="27"/>
  <c r="K101" i="27"/>
  <c r="J101" i="27"/>
  <c r="I95" i="27"/>
  <c r="K95" i="27"/>
  <c r="J95" i="27"/>
  <c r="I88" i="27"/>
  <c r="K88" i="27"/>
  <c r="J88" i="27"/>
  <c r="J156" i="26"/>
  <c r="I156" i="26"/>
  <c r="K156" i="26"/>
  <c r="J154" i="26"/>
  <c r="I154" i="26"/>
  <c r="K154" i="26"/>
  <c r="J152" i="26"/>
  <c r="I152" i="26"/>
  <c r="H160" i="26"/>
  <c r="K152" i="26"/>
  <c r="J150" i="26"/>
  <c r="I150" i="26"/>
  <c r="K150" i="26"/>
  <c r="J148" i="26"/>
  <c r="I148" i="26"/>
  <c r="K148" i="26"/>
  <c r="J145" i="26"/>
  <c r="I145" i="26"/>
  <c r="K145" i="26"/>
  <c r="J143" i="26"/>
  <c r="I143" i="26"/>
  <c r="K143" i="26"/>
  <c r="J141" i="26"/>
  <c r="I141" i="26"/>
  <c r="K141" i="26"/>
  <c r="J139" i="26"/>
  <c r="I139" i="26"/>
  <c r="K139" i="26"/>
  <c r="J137" i="26"/>
  <c r="I137" i="26"/>
  <c r="K137" i="26"/>
  <c r="J135" i="26"/>
  <c r="I135" i="26"/>
  <c r="K135" i="26"/>
  <c r="J130" i="26"/>
  <c r="I130" i="26"/>
  <c r="K130" i="26"/>
  <c r="J128" i="26"/>
  <c r="I128" i="26"/>
  <c r="K128" i="26"/>
  <c r="J126" i="26"/>
  <c r="I126" i="26"/>
  <c r="K126" i="26"/>
  <c r="J124" i="26"/>
  <c r="I124" i="26"/>
  <c r="H132" i="26"/>
  <c r="K124" i="26"/>
  <c r="J122" i="26"/>
  <c r="I122" i="26"/>
  <c r="K122" i="26"/>
  <c r="J120" i="26"/>
  <c r="I120" i="26"/>
  <c r="K120" i="26"/>
  <c r="J117" i="26"/>
  <c r="I117" i="26"/>
  <c r="K117" i="26"/>
  <c r="J115" i="26"/>
  <c r="I115" i="26"/>
  <c r="K115" i="26"/>
  <c r="J113" i="26"/>
  <c r="I113" i="26"/>
  <c r="K113" i="26"/>
  <c r="J111" i="26"/>
  <c r="I111" i="26"/>
  <c r="K111" i="26"/>
  <c r="J109" i="26"/>
  <c r="I109" i="26"/>
  <c r="K109" i="26"/>
  <c r="J107" i="26"/>
  <c r="I107" i="26"/>
  <c r="K107" i="26"/>
  <c r="J102" i="26"/>
  <c r="I102" i="26"/>
  <c r="K102" i="26"/>
  <c r="J100" i="26"/>
  <c r="I100" i="26"/>
  <c r="K100" i="26"/>
  <c r="J98" i="26"/>
  <c r="I98" i="26"/>
  <c r="K98" i="26"/>
  <c r="J96" i="26"/>
  <c r="I96" i="26"/>
  <c r="H104" i="26"/>
  <c r="K96" i="26"/>
  <c r="J94" i="26"/>
  <c r="I94" i="26"/>
  <c r="K94" i="26"/>
  <c r="J92" i="26"/>
  <c r="I92" i="26"/>
  <c r="K92" i="26"/>
  <c r="J89" i="26"/>
  <c r="I89" i="26"/>
  <c r="K89" i="26"/>
  <c r="J87" i="26"/>
  <c r="I87" i="26"/>
  <c r="K87" i="26"/>
  <c r="J85" i="26"/>
  <c r="I85" i="26"/>
  <c r="K85" i="26"/>
  <c r="J83" i="26"/>
  <c r="I83" i="26"/>
  <c r="K83" i="26"/>
  <c r="I159" i="26"/>
  <c r="K159" i="26"/>
  <c r="J159" i="26"/>
  <c r="I157" i="26"/>
  <c r="K157" i="26"/>
  <c r="J157" i="26"/>
  <c r="I155" i="26"/>
  <c r="K155" i="26"/>
  <c r="J155" i="26"/>
  <c r="I153" i="26"/>
  <c r="K153" i="26"/>
  <c r="J153" i="26"/>
  <c r="I151" i="26"/>
  <c r="K151" i="26"/>
  <c r="J151" i="26"/>
  <c r="I149" i="26"/>
  <c r="K149" i="26"/>
  <c r="J149" i="26"/>
  <c r="I144" i="26"/>
  <c r="K144" i="26"/>
  <c r="J144" i="26"/>
  <c r="I142" i="26"/>
  <c r="K142" i="26"/>
  <c r="J142" i="26"/>
  <c r="I140" i="26"/>
  <c r="K140" i="26"/>
  <c r="J140" i="26"/>
  <c r="I138" i="26"/>
  <c r="H146" i="26"/>
  <c r="K138" i="26"/>
  <c r="J138" i="26"/>
  <c r="I136" i="26"/>
  <c r="K136" i="26"/>
  <c r="J136" i="26"/>
  <c r="I134" i="26"/>
  <c r="K134" i="26"/>
  <c r="J134" i="26"/>
  <c r="I131" i="26"/>
  <c r="K131" i="26"/>
  <c r="J131" i="26"/>
  <c r="I129" i="26"/>
  <c r="K129" i="26"/>
  <c r="J129" i="26"/>
  <c r="I127" i="26"/>
  <c r="K127" i="26"/>
  <c r="J127" i="26"/>
  <c r="I125" i="26"/>
  <c r="K125" i="26"/>
  <c r="J125" i="26"/>
  <c r="I123" i="26"/>
  <c r="K123" i="26"/>
  <c r="J123" i="26"/>
  <c r="I121" i="26"/>
  <c r="K121" i="26"/>
  <c r="J121" i="26"/>
  <c r="I116" i="26"/>
  <c r="K116" i="26"/>
  <c r="J116" i="26"/>
  <c r="I114" i="26"/>
  <c r="K114" i="26"/>
  <c r="J114" i="26"/>
  <c r="I112" i="26"/>
  <c r="K112" i="26"/>
  <c r="J112" i="26"/>
  <c r="I110" i="26"/>
  <c r="H118" i="26"/>
  <c r="K110" i="26"/>
  <c r="J110" i="26"/>
  <c r="I108" i="26"/>
  <c r="K108" i="26"/>
  <c r="J108" i="26"/>
  <c r="I106" i="26"/>
  <c r="K106" i="26"/>
  <c r="J106" i="26"/>
  <c r="I103" i="26"/>
  <c r="K103" i="26"/>
  <c r="J103" i="26"/>
  <c r="I101" i="26"/>
  <c r="K101" i="26"/>
  <c r="J101" i="26"/>
  <c r="I99" i="26"/>
  <c r="K99" i="26"/>
  <c r="J99" i="26"/>
  <c r="I97" i="26"/>
  <c r="K97" i="26"/>
  <c r="J97" i="26"/>
  <c r="I95" i="26"/>
  <c r="K95" i="26"/>
  <c r="J95" i="26"/>
  <c r="I93" i="26"/>
  <c r="K93" i="26"/>
  <c r="J93" i="26"/>
  <c r="I88" i="26"/>
  <c r="K88" i="26"/>
  <c r="J88" i="26"/>
  <c r="I86" i="26"/>
  <c r="K86" i="26"/>
  <c r="J86" i="26"/>
  <c r="I84" i="26"/>
  <c r="K84" i="26"/>
  <c r="J84" i="26"/>
  <c r="I153" i="27"/>
  <c r="K153" i="27"/>
  <c r="J153" i="27"/>
  <c r="I140" i="27"/>
  <c r="K140" i="27"/>
  <c r="J140" i="27"/>
  <c r="I134" i="27"/>
  <c r="K134" i="27"/>
  <c r="J134" i="27"/>
  <c r="I127" i="27"/>
  <c r="K127" i="27"/>
  <c r="J127" i="27"/>
  <c r="I121" i="27"/>
  <c r="K121" i="27"/>
  <c r="J121" i="27"/>
  <c r="I116" i="27"/>
  <c r="K116" i="27"/>
  <c r="J116" i="27"/>
  <c r="I110" i="27"/>
  <c r="K110" i="27"/>
  <c r="J110" i="27"/>
  <c r="H118" i="27"/>
  <c r="I103" i="27"/>
  <c r="K103" i="27"/>
  <c r="J103" i="27"/>
  <c r="I97" i="27"/>
  <c r="K97" i="27"/>
  <c r="J97" i="27"/>
  <c r="J82" i="26"/>
  <c r="H90" i="26"/>
  <c r="I82" i="26"/>
  <c r="K82" i="26"/>
  <c r="J80" i="26"/>
  <c r="I80" i="26"/>
  <c r="K80" i="26"/>
  <c r="J78" i="26"/>
  <c r="I78" i="26"/>
  <c r="K78" i="26"/>
  <c r="J75" i="26"/>
  <c r="I75" i="26"/>
  <c r="K75" i="26"/>
  <c r="J73" i="26"/>
  <c r="I73" i="26"/>
  <c r="K73" i="26"/>
  <c r="J71" i="26"/>
  <c r="I71" i="26"/>
  <c r="K71" i="26"/>
  <c r="J69" i="26"/>
  <c r="I69" i="26"/>
  <c r="K69" i="26"/>
  <c r="J67" i="26"/>
  <c r="I67" i="26"/>
  <c r="K67" i="26"/>
  <c r="J65" i="26"/>
  <c r="I65" i="26"/>
  <c r="K65" i="26"/>
  <c r="J60" i="26"/>
  <c r="I60" i="26"/>
  <c r="K60" i="26"/>
  <c r="J58" i="26"/>
  <c r="I58" i="26"/>
  <c r="K58" i="26"/>
  <c r="J56" i="26"/>
  <c r="I56" i="26"/>
  <c r="K56" i="26"/>
  <c r="J54" i="26"/>
  <c r="I54" i="26"/>
  <c r="H62" i="26"/>
  <c r="K54" i="26"/>
  <c r="J52" i="26"/>
  <c r="I52" i="26"/>
  <c r="K52" i="26"/>
  <c r="J50" i="26"/>
  <c r="I50" i="26"/>
  <c r="K50" i="26"/>
  <c r="J47" i="26"/>
  <c r="I47" i="26"/>
  <c r="K47" i="26"/>
  <c r="J45" i="26"/>
  <c r="I45" i="26"/>
  <c r="K45" i="26"/>
  <c r="J43" i="26"/>
  <c r="I43" i="26"/>
  <c r="K43" i="26"/>
  <c r="J41" i="26"/>
  <c r="I41" i="26"/>
  <c r="K41" i="26"/>
  <c r="J39" i="26"/>
  <c r="I39" i="26"/>
  <c r="K39" i="26"/>
  <c r="J37" i="26"/>
  <c r="I37" i="26"/>
  <c r="K37" i="26"/>
  <c r="J32" i="26"/>
  <c r="I32" i="26"/>
  <c r="K32" i="26"/>
  <c r="J30" i="26"/>
  <c r="I30" i="26"/>
  <c r="K30" i="26"/>
  <c r="J28" i="26"/>
  <c r="I28" i="26"/>
  <c r="K28" i="26"/>
  <c r="J26" i="26"/>
  <c r="I26" i="26"/>
  <c r="H34" i="26"/>
  <c r="K26" i="26"/>
  <c r="J24" i="26"/>
  <c r="I24" i="26"/>
  <c r="K24" i="26"/>
  <c r="J22" i="26"/>
  <c r="I22" i="26"/>
  <c r="K22" i="26"/>
  <c r="J19" i="26"/>
  <c r="I19" i="26"/>
  <c r="K19" i="26"/>
  <c r="J17" i="26"/>
  <c r="I17" i="26"/>
  <c r="K17" i="26"/>
  <c r="J15" i="26"/>
  <c r="I15" i="26"/>
  <c r="K15" i="26"/>
  <c r="J13" i="26"/>
  <c r="I13" i="26"/>
  <c r="K13" i="26"/>
  <c r="J11" i="26"/>
  <c r="I11" i="26"/>
  <c r="K11" i="26"/>
  <c r="J9" i="26"/>
  <c r="I9" i="26"/>
  <c r="K9" i="26"/>
  <c r="K84" i="27"/>
  <c r="I84" i="27"/>
  <c r="J84" i="27"/>
  <c r="K71" i="27"/>
  <c r="I71" i="27"/>
  <c r="J71" i="27"/>
  <c r="K58" i="27"/>
  <c r="I58" i="27"/>
  <c r="J58" i="27"/>
  <c r="K45" i="27"/>
  <c r="I45" i="27"/>
  <c r="J45" i="27"/>
  <c r="K28" i="27"/>
  <c r="I28" i="27"/>
  <c r="J28" i="27"/>
  <c r="I151" i="27"/>
  <c r="K151" i="27"/>
  <c r="J151" i="27"/>
  <c r="I144" i="27"/>
  <c r="K144" i="27"/>
  <c r="J144" i="27"/>
  <c r="I138" i="27"/>
  <c r="K138" i="27"/>
  <c r="J138" i="27"/>
  <c r="H146" i="27"/>
  <c r="I131" i="27"/>
  <c r="K131" i="27"/>
  <c r="J131" i="27"/>
  <c r="I125" i="27"/>
  <c r="K125" i="27"/>
  <c r="J125" i="27"/>
  <c r="I112" i="27"/>
  <c r="K112" i="27"/>
  <c r="J112" i="27"/>
  <c r="I106" i="27"/>
  <c r="K106" i="27"/>
  <c r="J106" i="27"/>
  <c r="I99" i="27"/>
  <c r="K99" i="27"/>
  <c r="J99" i="27"/>
  <c r="I93" i="27"/>
  <c r="K93" i="27"/>
  <c r="J93" i="27"/>
  <c r="I86" i="27"/>
  <c r="K86" i="27"/>
  <c r="J86" i="27"/>
  <c r="K19" i="27"/>
  <c r="J19" i="27"/>
  <c r="I19" i="27"/>
  <c r="K9" i="27"/>
  <c r="I9" i="27"/>
  <c r="J9" i="27"/>
  <c r="K13" i="27"/>
  <c r="I13" i="27"/>
  <c r="J13" i="27"/>
  <c r="K17" i="27"/>
  <c r="I17" i="27"/>
  <c r="J17" i="27"/>
  <c r="K22" i="27"/>
  <c r="I22" i="27"/>
  <c r="J22" i="27"/>
  <c r="K26" i="27"/>
  <c r="I26" i="27"/>
  <c r="H34" i="27"/>
  <c r="J26" i="27"/>
  <c r="K30" i="27"/>
  <c r="I30" i="27"/>
  <c r="J30" i="27"/>
  <c r="K39" i="27"/>
  <c r="J39" i="27"/>
  <c r="I39" i="27"/>
  <c r="K43" i="27"/>
  <c r="J43" i="27"/>
  <c r="I43" i="27"/>
  <c r="K47" i="27"/>
  <c r="J47" i="27"/>
  <c r="I47" i="27"/>
  <c r="K52" i="27"/>
  <c r="J52" i="27"/>
  <c r="I52" i="27"/>
  <c r="K56" i="27"/>
  <c r="J56" i="27"/>
  <c r="I56" i="27"/>
  <c r="K60" i="27"/>
  <c r="J60" i="27"/>
  <c r="I60" i="27"/>
  <c r="K65" i="27"/>
  <c r="J65" i="27"/>
  <c r="I65" i="27"/>
  <c r="K69" i="27"/>
  <c r="J69" i="27"/>
  <c r="I69" i="27"/>
  <c r="K73" i="27"/>
  <c r="J73" i="27"/>
  <c r="I73" i="27"/>
  <c r="K78" i="27"/>
  <c r="J78" i="27"/>
  <c r="I78" i="27"/>
  <c r="K82" i="27"/>
  <c r="J82" i="27"/>
  <c r="I82" i="27"/>
  <c r="H90" i="27"/>
  <c r="I159" i="27"/>
  <c r="K159" i="27"/>
  <c r="J159" i="27"/>
  <c r="I157" i="27"/>
  <c r="K157" i="27"/>
  <c r="J157" i="27"/>
  <c r="K8" i="27"/>
  <c r="J8" i="27"/>
  <c r="I8" i="27"/>
  <c r="J10" i="27"/>
  <c r="I10" i="27"/>
  <c r="K10" i="27"/>
  <c r="H20" i="27"/>
  <c r="K12" i="27"/>
  <c r="J12" i="27"/>
  <c r="I12" i="27"/>
  <c r="K14" i="27"/>
  <c r="J14" i="27"/>
  <c r="I14" i="27"/>
  <c r="K16" i="27"/>
  <c r="J16" i="27"/>
  <c r="I16" i="27"/>
  <c r="K18" i="27"/>
  <c r="J18" i="27"/>
  <c r="I18" i="27"/>
  <c r="J23" i="27"/>
  <c r="I23" i="27"/>
  <c r="K23" i="27"/>
  <c r="K25" i="27"/>
  <c r="J25" i="27"/>
  <c r="I25" i="27"/>
  <c r="K27" i="27"/>
  <c r="J27" i="27"/>
  <c r="I27" i="27"/>
  <c r="K29" i="27"/>
  <c r="J29" i="27"/>
  <c r="I29" i="27"/>
  <c r="K31" i="27"/>
  <c r="J31" i="27"/>
  <c r="I31" i="27"/>
  <c r="K33" i="27"/>
  <c r="J33" i="27"/>
  <c r="I33" i="27"/>
  <c r="K36" i="27"/>
  <c r="I36" i="27"/>
  <c r="J36" i="27"/>
  <c r="K38" i="27"/>
  <c r="J38" i="27"/>
  <c r="I38" i="27"/>
  <c r="H48" i="27"/>
  <c r="K40" i="27"/>
  <c r="I40" i="27"/>
  <c r="J40" i="27"/>
  <c r="K42" i="27"/>
  <c r="J42" i="27"/>
  <c r="I42" i="27"/>
  <c r="K44" i="27"/>
  <c r="I44" i="27"/>
  <c r="J44" i="27"/>
  <c r="K46" i="27"/>
  <c r="J46" i="27"/>
  <c r="I46" i="27"/>
  <c r="K51" i="27"/>
  <c r="J51" i="27"/>
  <c r="I51" i="27"/>
  <c r="K53" i="27"/>
  <c r="I53" i="27"/>
  <c r="J53" i="27"/>
  <c r="K55" i="27"/>
  <c r="J55" i="27"/>
  <c r="I55" i="27"/>
  <c r="K57" i="27"/>
  <c r="I57" i="27"/>
  <c r="J57" i="27"/>
  <c r="K59" i="27"/>
  <c r="J59" i="27"/>
  <c r="I59" i="27"/>
  <c r="K61" i="27"/>
  <c r="I61" i="27"/>
  <c r="J61" i="27"/>
  <c r="K64" i="27"/>
  <c r="J64" i="27"/>
  <c r="I64" i="27"/>
  <c r="K66" i="27"/>
  <c r="I66" i="27"/>
  <c r="J66" i="27"/>
  <c r="H76" i="27"/>
  <c r="K68" i="27"/>
  <c r="J68" i="27"/>
  <c r="I68" i="27"/>
  <c r="K70" i="27"/>
  <c r="I70" i="27"/>
  <c r="J70" i="27"/>
  <c r="K72" i="27"/>
  <c r="J72" i="27"/>
  <c r="I72" i="27"/>
  <c r="K74" i="27"/>
  <c r="I74" i="27"/>
  <c r="J74" i="27"/>
  <c r="K79" i="27"/>
  <c r="I79" i="27"/>
  <c r="J79" i="27"/>
  <c r="K81" i="27"/>
  <c r="J81" i="27"/>
  <c r="I81" i="27"/>
  <c r="K83" i="27"/>
  <c r="I83" i="27"/>
  <c r="J83" i="27"/>
  <c r="K85" i="27"/>
  <c r="J85" i="27"/>
  <c r="I85" i="27"/>
  <c r="K87" i="27"/>
  <c r="J87" i="27"/>
  <c r="I87" i="27"/>
  <c r="K89" i="27"/>
  <c r="J89" i="27"/>
  <c r="I89" i="27"/>
  <c r="K92" i="27"/>
  <c r="J92" i="27"/>
  <c r="I92" i="27"/>
  <c r="K94" i="27"/>
  <c r="J94" i="27"/>
  <c r="I94" i="27"/>
  <c r="H104" i="27"/>
  <c r="K96" i="27"/>
  <c r="J96" i="27"/>
  <c r="I96" i="27"/>
  <c r="K98" i="27"/>
  <c r="J98" i="27"/>
  <c r="I98" i="27"/>
  <c r="K100" i="27"/>
  <c r="J100" i="27"/>
  <c r="I100" i="27"/>
  <c r="K102" i="27"/>
  <c r="J102" i="27"/>
  <c r="I102" i="27"/>
  <c r="K107" i="27"/>
  <c r="J107" i="27"/>
  <c r="I107" i="27"/>
  <c r="K109" i="27"/>
  <c r="J109" i="27"/>
  <c r="I109" i="27"/>
  <c r="K111" i="27"/>
  <c r="J111" i="27"/>
  <c r="I111" i="27"/>
  <c r="K113" i="27"/>
  <c r="J113" i="27"/>
  <c r="I113" i="27"/>
  <c r="K115" i="27"/>
  <c r="J115" i="27"/>
  <c r="I115" i="27"/>
  <c r="K117" i="27"/>
  <c r="J117" i="27"/>
  <c r="I117" i="27"/>
  <c r="K120" i="27"/>
  <c r="J120" i="27"/>
  <c r="I120" i="27"/>
  <c r="K122" i="27"/>
  <c r="J122" i="27"/>
  <c r="I122" i="27"/>
  <c r="H132" i="27"/>
  <c r="K124" i="27"/>
  <c r="J124" i="27"/>
  <c r="I124" i="27"/>
  <c r="K126" i="27"/>
  <c r="J126" i="27"/>
  <c r="I126" i="27"/>
  <c r="K128" i="27"/>
  <c r="J128" i="27"/>
  <c r="I128" i="27"/>
  <c r="K130" i="27"/>
  <c r="J130" i="27"/>
  <c r="I130" i="27"/>
  <c r="K135" i="27"/>
  <c r="J135" i="27"/>
  <c r="I135" i="27"/>
  <c r="K137" i="27"/>
  <c r="J137" i="27"/>
  <c r="I137" i="27"/>
  <c r="K139" i="27"/>
  <c r="J139" i="27"/>
  <c r="I139" i="27"/>
  <c r="K141" i="27"/>
  <c r="J141" i="27"/>
  <c r="I141" i="27"/>
  <c r="K143" i="27"/>
  <c r="J143" i="27"/>
  <c r="I143" i="27"/>
  <c r="K145" i="27"/>
  <c r="J145" i="27"/>
  <c r="I145" i="27"/>
  <c r="K148" i="27"/>
  <c r="J148" i="27"/>
  <c r="I148" i="27"/>
  <c r="K150" i="27"/>
  <c r="J150" i="27"/>
  <c r="I150" i="27"/>
  <c r="H160" i="27"/>
  <c r="K152" i="27"/>
  <c r="J152" i="27"/>
  <c r="I152" i="27"/>
  <c r="K154" i="27"/>
  <c r="J154" i="27"/>
  <c r="I154" i="27"/>
  <c r="K156" i="27"/>
  <c r="J156" i="27"/>
  <c r="I156" i="27"/>
  <c r="J158" i="27"/>
  <c r="K158" i="27"/>
  <c r="I158" i="27"/>
  <c r="W9" i="22"/>
  <c r="V9" i="22"/>
  <c r="X9" i="22"/>
  <c r="W19" i="22"/>
  <c r="X19" i="22"/>
  <c r="V19" i="22"/>
  <c r="U21" i="22"/>
  <c r="W13" i="22"/>
  <c r="X13" i="22"/>
  <c r="V13" i="22"/>
  <c r="N103" i="25"/>
  <c r="N102" i="25"/>
  <c r="N101" i="25"/>
  <c r="N100" i="25"/>
  <c r="N99" i="25"/>
  <c r="N98" i="25"/>
  <c r="N97" i="25"/>
  <c r="N59" i="25"/>
  <c r="N58" i="25"/>
  <c r="N57" i="25"/>
  <c r="N56" i="25"/>
  <c r="N55" i="25"/>
  <c r="N54" i="25"/>
  <c r="N53" i="25"/>
  <c r="N30" i="25"/>
  <c r="N81" i="25"/>
  <c r="N80" i="25"/>
  <c r="N79" i="25"/>
  <c r="N78" i="25"/>
  <c r="N77" i="25"/>
  <c r="N76" i="25"/>
  <c r="N75" i="25"/>
  <c r="N37" i="25"/>
  <c r="N36" i="25"/>
  <c r="N35" i="25"/>
  <c r="N34" i="25"/>
  <c r="N33" i="25"/>
  <c r="N32" i="25"/>
  <c r="N31" i="25"/>
  <c r="L52" i="25"/>
  <c r="N52" i="25"/>
  <c r="N57" i="24"/>
  <c r="N54" i="24"/>
  <c r="N59" i="24"/>
  <c r="N56" i="24"/>
  <c r="N53" i="24"/>
  <c r="N58" i="24"/>
  <c r="N55" i="24"/>
  <c r="W17" i="22"/>
  <c r="X17" i="22"/>
  <c r="V17" i="22"/>
  <c r="W11" i="22"/>
  <c r="X11" i="22"/>
  <c r="V11" i="22"/>
  <c r="L19" i="22"/>
  <c r="J19" i="22"/>
  <c r="K19" i="22"/>
  <c r="H153" i="21"/>
  <c r="I153" i="21"/>
  <c r="H140" i="21"/>
  <c r="G148" i="21"/>
  <c r="I140" i="21"/>
  <c r="I132" i="21"/>
  <c r="H132" i="21"/>
  <c r="I130" i="21"/>
  <c r="H130" i="21"/>
  <c r="I124" i="21"/>
  <c r="H124" i="21"/>
  <c r="I117" i="21"/>
  <c r="H117" i="21"/>
  <c r="I111" i="21"/>
  <c r="H111" i="21"/>
  <c r="I104" i="21"/>
  <c r="H104" i="21"/>
  <c r="G106" i="21"/>
  <c r="I98" i="21"/>
  <c r="H98" i="21"/>
  <c r="I91" i="21"/>
  <c r="H91" i="21"/>
  <c r="I85" i="21"/>
  <c r="H85" i="21"/>
  <c r="I72" i="21"/>
  <c r="H72" i="21"/>
  <c r="I66" i="21"/>
  <c r="H66" i="21"/>
  <c r="I59" i="21"/>
  <c r="H59" i="21"/>
  <c r="I53" i="21"/>
  <c r="H53" i="21"/>
  <c r="I46" i="21"/>
  <c r="H46" i="21"/>
  <c r="I40" i="21"/>
  <c r="H40" i="21"/>
  <c r="I33" i="21"/>
  <c r="H33" i="21"/>
  <c r="I27" i="21"/>
  <c r="H27" i="21"/>
  <c r="R18" i="21"/>
  <c r="Q18" i="21"/>
  <c r="R15" i="21"/>
  <c r="Q15" i="21"/>
  <c r="R12" i="21"/>
  <c r="Q12" i="21"/>
  <c r="J17" i="22"/>
  <c r="L17" i="22"/>
  <c r="K17" i="22"/>
  <c r="K14" i="22"/>
  <c r="L14" i="22"/>
  <c r="J14" i="22"/>
  <c r="K20" i="22"/>
  <c r="L20" i="22"/>
  <c r="J20" i="22"/>
  <c r="K24" i="22"/>
  <c r="L24" i="22"/>
  <c r="J24" i="22"/>
  <c r="I35" i="22"/>
  <c r="K27" i="22"/>
  <c r="L27" i="22"/>
  <c r="J27" i="22"/>
  <c r="K30" i="22"/>
  <c r="L30" i="22"/>
  <c r="J30" i="22"/>
  <c r="K33" i="22"/>
  <c r="L33" i="22"/>
  <c r="J33" i="22"/>
  <c r="K37" i="22"/>
  <c r="L37" i="22"/>
  <c r="J37" i="22"/>
  <c r="K40" i="22"/>
  <c r="L40" i="22"/>
  <c r="J40" i="22"/>
  <c r="K43" i="22"/>
  <c r="L43" i="22"/>
  <c r="J43" i="22"/>
  <c r="K46" i="22"/>
  <c r="L46" i="22"/>
  <c r="J46" i="22"/>
  <c r="K53" i="22"/>
  <c r="L53" i="22"/>
  <c r="J53" i="22"/>
  <c r="K56" i="22"/>
  <c r="L56" i="22"/>
  <c r="J56" i="22"/>
  <c r="K59" i="22"/>
  <c r="J59" i="22"/>
  <c r="L59" i="22"/>
  <c r="K62" i="22"/>
  <c r="J62" i="22"/>
  <c r="L62" i="22"/>
  <c r="K66" i="22"/>
  <c r="J66" i="22"/>
  <c r="L66" i="22"/>
  <c r="I77" i="22"/>
  <c r="K69" i="22"/>
  <c r="J69" i="22"/>
  <c r="L69" i="22"/>
  <c r="K72" i="22"/>
  <c r="J72" i="22"/>
  <c r="L72" i="22"/>
  <c r="K75" i="22"/>
  <c r="J75" i="22"/>
  <c r="L75" i="22"/>
  <c r="K79" i="22"/>
  <c r="J79" i="22"/>
  <c r="L79" i="22"/>
  <c r="K82" i="22"/>
  <c r="J82" i="22"/>
  <c r="L82" i="22"/>
  <c r="K85" i="22"/>
  <c r="J85" i="22"/>
  <c r="L85" i="22"/>
  <c r="K88" i="22"/>
  <c r="J88" i="22"/>
  <c r="L88" i="22"/>
  <c r="K95" i="22"/>
  <c r="J95" i="22"/>
  <c r="L95" i="22"/>
  <c r="K98" i="22"/>
  <c r="J98" i="22"/>
  <c r="L98" i="22"/>
  <c r="K101" i="22"/>
  <c r="J101" i="22"/>
  <c r="L101" i="22"/>
  <c r="K104" i="22"/>
  <c r="J104" i="22"/>
  <c r="L104" i="22"/>
  <c r="K108" i="22"/>
  <c r="J108" i="22"/>
  <c r="L108" i="22"/>
  <c r="I119" i="22"/>
  <c r="K111" i="22"/>
  <c r="J111" i="22"/>
  <c r="L111" i="22"/>
  <c r="K114" i="22"/>
  <c r="J114" i="22"/>
  <c r="L114" i="22"/>
  <c r="K117" i="22"/>
  <c r="J117" i="22"/>
  <c r="L117" i="22"/>
  <c r="K121" i="22"/>
  <c r="J121" i="22"/>
  <c r="L121" i="22"/>
  <c r="K124" i="22"/>
  <c r="J124" i="22"/>
  <c r="L124" i="22"/>
  <c r="K127" i="22"/>
  <c r="J127" i="22"/>
  <c r="L127" i="22"/>
  <c r="K130" i="22"/>
  <c r="J130" i="22"/>
  <c r="L130" i="22"/>
  <c r="K137" i="22"/>
  <c r="J137" i="22"/>
  <c r="L137" i="22"/>
  <c r="K140" i="22"/>
  <c r="J140" i="22"/>
  <c r="L140" i="22"/>
  <c r="K143" i="22"/>
  <c r="J143" i="22"/>
  <c r="L143" i="22"/>
  <c r="K146" i="22"/>
  <c r="J146" i="22"/>
  <c r="L146" i="22"/>
  <c r="K150" i="22"/>
  <c r="J150" i="22"/>
  <c r="L150" i="22"/>
  <c r="I161" i="22"/>
  <c r="K153" i="22"/>
  <c r="J153" i="22"/>
  <c r="L153" i="22"/>
  <c r="K156" i="22"/>
  <c r="J156" i="22"/>
  <c r="L156" i="22"/>
  <c r="K159" i="22"/>
  <c r="J159" i="22"/>
  <c r="L159" i="22"/>
  <c r="K10" i="22"/>
  <c r="L10" i="22"/>
  <c r="J10" i="22"/>
  <c r="K16" i="22"/>
  <c r="L16" i="22"/>
  <c r="J16" i="22"/>
  <c r="K23" i="22"/>
  <c r="L23" i="22"/>
  <c r="J23" i="22"/>
  <c r="K26" i="22"/>
  <c r="L26" i="22"/>
  <c r="J26" i="22"/>
  <c r="K29" i="22"/>
  <c r="L29" i="22"/>
  <c r="J29" i="22"/>
  <c r="K32" i="22"/>
  <c r="L32" i="22"/>
  <c r="J32" i="22"/>
  <c r="K39" i="22"/>
  <c r="L39" i="22"/>
  <c r="J39" i="22"/>
  <c r="K42" i="22"/>
  <c r="L42" i="22"/>
  <c r="J42" i="22"/>
  <c r="K45" i="22"/>
  <c r="L45" i="22"/>
  <c r="J45" i="22"/>
  <c r="K48" i="22"/>
  <c r="L48" i="22"/>
  <c r="J48" i="22"/>
  <c r="K52" i="22"/>
  <c r="L52" i="22"/>
  <c r="J52" i="22"/>
  <c r="I63" i="22"/>
  <c r="K55" i="22"/>
  <c r="L55" i="22"/>
  <c r="J55" i="22"/>
  <c r="K58" i="22"/>
  <c r="L58" i="22"/>
  <c r="J58" i="22"/>
  <c r="K61" i="22"/>
  <c r="L61" i="22"/>
  <c r="J61" i="22"/>
  <c r="K65" i="22"/>
  <c r="L65" i="22"/>
  <c r="J65" i="22"/>
  <c r="K68" i="22"/>
  <c r="L68" i="22"/>
  <c r="J68" i="22"/>
  <c r="K71" i="22"/>
  <c r="L71" i="22"/>
  <c r="J71" i="22"/>
  <c r="K74" i="22"/>
  <c r="L74" i="22"/>
  <c r="J74" i="22"/>
  <c r="K81" i="22"/>
  <c r="L81" i="22"/>
  <c r="J81" i="22"/>
  <c r="K84" i="22"/>
  <c r="L84" i="22"/>
  <c r="J84" i="22"/>
  <c r="K87" i="22"/>
  <c r="L87" i="22"/>
  <c r="J87" i="22"/>
  <c r="K90" i="22"/>
  <c r="L90" i="22"/>
  <c r="J90" i="22"/>
  <c r="K94" i="22"/>
  <c r="L94" i="22"/>
  <c r="J94" i="22"/>
  <c r="I105" i="22"/>
  <c r="K97" i="22"/>
  <c r="L97" i="22"/>
  <c r="J97" i="22"/>
  <c r="K100" i="22"/>
  <c r="L100" i="22"/>
  <c r="J100" i="22"/>
  <c r="K103" i="22"/>
  <c r="L103" i="22"/>
  <c r="J103" i="22"/>
  <c r="K107" i="22"/>
  <c r="L107" i="22"/>
  <c r="J107" i="22"/>
  <c r="K110" i="22"/>
  <c r="L110" i="22"/>
  <c r="J110" i="22"/>
  <c r="K113" i="22"/>
  <c r="L113" i="22"/>
  <c r="J113" i="22"/>
  <c r="K116" i="22"/>
  <c r="L116" i="22"/>
  <c r="J116" i="22"/>
  <c r="K123" i="22"/>
  <c r="L123" i="22"/>
  <c r="J123" i="22"/>
  <c r="K126" i="22"/>
  <c r="L126" i="22"/>
  <c r="J126" i="22"/>
  <c r="K129" i="22"/>
  <c r="L129" i="22"/>
  <c r="J129" i="22"/>
  <c r="K132" i="22"/>
  <c r="L132" i="22"/>
  <c r="J132" i="22"/>
  <c r="K136" i="22"/>
  <c r="L136" i="22"/>
  <c r="J136" i="22"/>
  <c r="I147" i="22"/>
  <c r="K139" i="22"/>
  <c r="L139" i="22"/>
  <c r="J139" i="22"/>
  <c r="K142" i="22"/>
  <c r="L142" i="22"/>
  <c r="J142" i="22"/>
  <c r="K145" i="22"/>
  <c r="L145" i="22"/>
  <c r="J145" i="22"/>
  <c r="K149" i="22"/>
  <c r="L149" i="22"/>
  <c r="J149" i="22"/>
  <c r="K152" i="22"/>
  <c r="L152" i="22"/>
  <c r="J152" i="22"/>
  <c r="K155" i="22"/>
  <c r="L155" i="22"/>
  <c r="J155" i="22"/>
  <c r="K158" i="22"/>
  <c r="L158" i="22"/>
  <c r="J158" i="22"/>
  <c r="K12" i="22"/>
  <c r="J12" i="22"/>
  <c r="L12" i="22"/>
  <c r="K18" i="22"/>
  <c r="L18" i="22"/>
  <c r="J18" i="22"/>
  <c r="K25" i="22"/>
  <c r="L25" i="22"/>
  <c r="J25" i="22"/>
  <c r="K28" i="22"/>
  <c r="J28" i="22"/>
  <c r="L28" i="22"/>
  <c r="K31" i="22"/>
  <c r="L31" i="22"/>
  <c r="J31" i="22"/>
  <c r="K34" i="22"/>
  <c r="J34" i="22"/>
  <c r="L34" i="22"/>
  <c r="K38" i="22"/>
  <c r="L38" i="22"/>
  <c r="J38" i="22"/>
  <c r="I49" i="22"/>
  <c r="K41" i="22"/>
  <c r="J41" i="22"/>
  <c r="L41" i="22"/>
  <c r="K44" i="22"/>
  <c r="L44" i="22"/>
  <c r="J44" i="22"/>
  <c r="K47" i="22"/>
  <c r="J47" i="22"/>
  <c r="L47" i="22"/>
  <c r="K51" i="22"/>
  <c r="L51" i="22"/>
  <c r="J51" i="22"/>
  <c r="K54" i="22"/>
  <c r="J54" i="22"/>
  <c r="L54" i="22"/>
  <c r="K57" i="22"/>
  <c r="L57" i="22"/>
  <c r="J57" i="22"/>
  <c r="L60" i="22"/>
  <c r="K60" i="22"/>
  <c r="J60" i="22"/>
  <c r="L67" i="22"/>
  <c r="K67" i="22"/>
  <c r="J67" i="22"/>
  <c r="L70" i="22"/>
  <c r="K70" i="22"/>
  <c r="J70" i="22"/>
  <c r="L73" i="22"/>
  <c r="K73" i="22"/>
  <c r="J73" i="22"/>
  <c r="L76" i="22"/>
  <c r="K76" i="22"/>
  <c r="J76" i="22"/>
  <c r="L80" i="22"/>
  <c r="K80" i="22"/>
  <c r="J80" i="22"/>
  <c r="L83" i="22"/>
  <c r="I91" i="22"/>
  <c r="K83" i="22"/>
  <c r="J83" i="22"/>
  <c r="L86" i="22"/>
  <c r="K86" i="22"/>
  <c r="J86" i="22"/>
  <c r="L89" i="22"/>
  <c r="K89" i="22"/>
  <c r="J89" i="22"/>
  <c r="L93" i="22"/>
  <c r="K93" i="22"/>
  <c r="J93" i="22"/>
  <c r="L96" i="22"/>
  <c r="K96" i="22"/>
  <c r="J96" i="22"/>
  <c r="L99" i="22"/>
  <c r="K99" i="22"/>
  <c r="J99" i="22"/>
  <c r="L102" i="22"/>
  <c r="K102" i="22"/>
  <c r="J102" i="22"/>
  <c r="L109" i="22"/>
  <c r="K109" i="22"/>
  <c r="J109" i="22"/>
  <c r="L112" i="22"/>
  <c r="K112" i="22"/>
  <c r="J112" i="22"/>
  <c r="L115" i="22"/>
  <c r="K115" i="22"/>
  <c r="J115" i="22"/>
  <c r="L118" i="22"/>
  <c r="K118" i="22"/>
  <c r="J118" i="22"/>
  <c r="L122" i="22"/>
  <c r="K122" i="22"/>
  <c r="J122" i="22"/>
  <c r="L125" i="22"/>
  <c r="I133" i="22"/>
  <c r="K125" i="22"/>
  <c r="J125" i="22"/>
  <c r="L128" i="22"/>
  <c r="K128" i="22"/>
  <c r="J128" i="22"/>
  <c r="L131" i="22"/>
  <c r="K131" i="22"/>
  <c r="J131" i="22"/>
  <c r="L135" i="22"/>
  <c r="K135" i="22"/>
  <c r="J135" i="22"/>
  <c r="L138" i="22"/>
  <c r="K138" i="22"/>
  <c r="J138" i="22"/>
  <c r="L141" i="22"/>
  <c r="K141" i="22"/>
  <c r="J141" i="22"/>
  <c r="L144" i="22"/>
  <c r="K144" i="22"/>
  <c r="J144" i="22"/>
  <c r="L151" i="22"/>
  <c r="K151" i="22"/>
  <c r="J151" i="22"/>
  <c r="L154" i="22"/>
  <c r="K154" i="22"/>
  <c r="J154" i="22"/>
  <c r="L157" i="22"/>
  <c r="K157" i="22"/>
  <c r="J157" i="22"/>
  <c r="L160" i="22"/>
  <c r="K160" i="22"/>
  <c r="J160" i="22"/>
  <c r="H151" i="21"/>
  <c r="I151" i="21"/>
  <c r="H138" i="21"/>
  <c r="I138" i="21"/>
  <c r="H133" i="21"/>
  <c r="I133" i="21"/>
  <c r="H129" i="21"/>
  <c r="I129" i="21"/>
  <c r="H123" i="21"/>
  <c r="I123" i="21"/>
  <c r="H116" i="21"/>
  <c r="I116" i="21"/>
  <c r="H110" i="21"/>
  <c r="I110" i="21"/>
  <c r="H103" i="21"/>
  <c r="I103" i="21"/>
  <c r="H97" i="21"/>
  <c r="I97" i="21"/>
  <c r="H90" i="21"/>
  <c r="I90" i="21"/>
  <c r="H84" i="21"/>
  <c r="I84" i="21"/>
  <c r="G92" i="21"/>
  <c r="H77" i="21"/>
  <c r="I77" i="21"/>
  <c r="H71" i="21"/>
  <c r="I71" i="21"/>
  <c r="H58" i="21"/>
  <c r="I58" i="21"/>
  <c r="H52" i="21"/>
  <c r="I52" i="21"/>
  <c r="H45" i="21"/>
  <c r="I45" i="21"/>
  <c r="H39" i="21"/>
  <c r="I39" i="21"/>
  <c r="H32" i="21"/>
  <c r="I32" i="21"/>
  <c r="H26" i="21"/>
  <c r="I26" i="21"/>
  <c r="H21" i="21"/>
  <c r="I21" i="21"/>
  <c r="G95" i="25"/>
  <c r="G51" i="25"/>
  <c r="J52" i="25" s="1"/>
  <c r="G29" i="25"/>
  <c r="H8" i="25"/>
  <c r="E7" i="25"/>
  <c r="G73" i="25"/>
  <c r="J8" i="25"/>
  <c r="J108" i="25"/>
  <c r="J105" i="25"/>
  <c r="J109" i="25"/>
  <c r="J106" i="25"/>
  <c r="J107" i="25"/>
  <c r="J104" i="25"/>
  <c r="J103" i="25"/>
  <c r="J102" i="25"/>
  <c r="J101" i="25"/>
  <c r="J100" i="25"/>
  <c r="J99" i="25"/>
  <c r="J98" i="25"/>
  <c r="J97" i="25"/>
  <c r="J30" i="25"/>
  <c r="H161" i="21"/>
  <c r="I161" i="21"/>
  <c r="I128" i="21"/>
  <c r="H128" i="21"/>
  <c r="I122" i="21"/>
  <c r="H122" i="21"/>
  <c r="I115" i="21"/>
  <c r="H115" i="21"/>
  <c r="I109" i="21"/>
  <c r="H109" i="21"/>
  <c r="I102" i="21"/>
  <c r="H102" i="21"/>
  <c r="I96" i="21"/>
  <c r="H96" i="21"/>
  <c r="I89" i="21"/>
  <c r="H89" i="21"/>
  <c r="I83" i="21"/>
  <c r="H83" i="21"/>
  <c r="I76" i="21"/>
  <c r="H76" i="21"/>
  <c r="G78" i="21"/>
  <c r="I70" i="21"/>
  <c r="H70" i="21"/>
  <c r="I63" i="21"/>
  <c r="H63" i="21"/>
  <c r="I57" i="21"/>
  <c r="H57" i="21"/>
  <c r="I44" i="21"/>
  <c r="H44" i="21"/>
  <c r="I38" i="21"/>
  <c r="H38" i="21"/>
  <c r="I31" i="21"/>
  <c r="H31" i="21"/>
  <c r="I25" i="21"/>
  <c r="H25" i="21"/>
  <c r="R20" i="21"/>
  <c r="Q20" i="21"/>
  <c r="R17" i="21"/>
  <c r="Q17" i="21"/>
  <c r="R14" i="21"/>
  <c r="Q14" i="21"/>
  <c r="P22" i="21"/>
  <c r="R11" i="21"/>
  <c r="Q11" i="21"/>
  <c r="I137" i="21"/>
  <c r="H137" i="21"/>
  <c r="I143" i="21"/>
  <c r="H143" i="21"/>
  <c r="I150" i="21"/>
  <c r="H150" i="21"/>
  <c r="I156" i="21"/>
  <c r="H156" i="21"/>
  <c r="I139" i="21"/>
  <c r="H139" i="21"/>
  <c r="I145" i="21"/>
  <c r="H145" i="21"/>
  <c r="I152" i="21"/>
  <c r="H152" i="21"/>
  <c r="I158" i="21"/>
  <c r="H158" i="21"/>
  <c r="I141" i="21"/>
  <c r="H141" i="21"/>
  <c r="I147" i="21"/>
  <c r="H147" i="21"/>
  <c r="G162" i="21"/>
  <c r="I154" i="21"/>
  <c r="H154" i="21"/>
  <c r="I160" i="21"/>
  <c r="H160" i="21"/>
  <c r="L13" i="22"/>
  <c r="J13" i="22"/>
  <c r="K13" i="22"/>
  <c r="I21" i="22"/>
  <c r="H146" i="21"/>
  <c r="I146" i="21"/>
  <c r="I127" i="21"/>
  <c r="H127" i="21"/>
  <c r="I114" i="21"/>
  <c r="H114" i="21"/>
  <c r="I108" i="21"/>
  <c r="H108" i="21"/>
  <c r="I101" i="21"/>
  <c r="H101" i="21"/>
  <c r="I95" i="21"/>
  <c r="H95" i="21"/>
  <c r="I88" i="21"/>
  <c r="H88" i="21"/>
  <c r="I82" i="21"/>
  <c r="H82" i="21"/>
  <c r="I75" i="21"/>
  <c r="H75" i="21"/>
  <c r="I69" i="21"/>
  <c r="H69" i="21"/>
  <c r="I62" i="21"/>
  <c r="H62" i="21"/>
  <c r="G64" i="21"/>
  <c r="I56" i="21"/>
  <c r="H56" i="21"/>
  <c r="I49" i="21"/>
  <c r="H49" i="21"/>
  <c r="I43" i="21"/>
  <c r="H43" i="21"/>
  <c r="I30" i="21"/>
  <c r="H30" i="21"/>
  <c r="I24" i="21"/>
  <c r="H24" i="21"/>
  <c r="J11" i="22"/>
  <c r="L11" i="22"/>
  <c r="K11" i="22"/>
  <c r="H157" i="21"/>
  <c r="I157" i="21"/>
  <c r="H144" i="21"/>
  <c r="I144" i="21"/>
  <c r="H136" i="21"/>
  <c r="I136" i="21"/>
  <c r="G134" i="21"/>
  <c r="I126" i="21"/>
  <c r="H126" i="21"/>
  <c r="I119" i="21"/>
  <c r="H119" i="21"/>
  <c r="I113" i="21"/>
  <c r="H113" i="21"/>
  <c r="I100" i="21"/>
  <c r="H100" i="21"/>
  <c r="I94" i="21"/>
  <c r="H94" i="21"/>
  <c r="I87" i="21"/>
  <c r="H87" i="21"/>
  <c r="I81" i="21"/>
  <c r="H81" i="21"/>
  <c r="I74" i="21"/>
  <c r="H74" i="21"/>
  <c r="I68" i="21"/>
  <c r="H68" i="21"/>
  <c r="I61" i="21"/>
  <c r="H61" i="21"/>
  <c r="I55" i="21"/>
  <c r="H55" i="21"/>
  <c r="I48" i="21"/>
  <c r="H48" i="21"/>
  <c r="G50" i="21"/>
  <c r="I42" i="21"/>
  <c r="H42" i="21"/>
  <c r="I35" i="21"/>
  <c r="H35" i="21"/>
  <c r="I29" i="21"/>
  <c r="H29" i="21"/>
  <c r="R19" i="21"/>
  <c r="Q19" i="21"/>
  <c r="R16" i="21"/>
  <c r="Q16" i="21"/>
  <c r="R13" i="21"/>
  <c r="Q13" i="21"/>
  <c r="R10" i="21"/>
  <c r="Q10" i="21"/>
  <c r="Y117" i="19"/>
  <c r="X117" i="19"/>
  <c r="Y116" i="19"/>
  <c r="X116" i="19"/>
  <c r="Y115" i="19"/>
  <c r="X115" i="19"/>
  <c r="Y114" i="19"/>
  <c r="X114" i="19"/>
  <c r="Y113" i="19"/>
  <c r="X113" i="19"/>
  <c r="Y112" i="19"/>
  <c r="X112" i="19"/>
  <c r="W119" i="19"/>
  <c r="Y111" i="19"/>
  <c r="X111" i="19"/>
  <c r="Y110" i="19"/>
  <c r="X110" i="19"/>
  <c r="Y109" i="19"/>
  <c r="X109" i="19"/>
  <c r="W107" i="19"/>
  <c r="Y108" i="19"/>
  <c r="X108" i="19"/>
  <c r="Y104" i="19"/>
  <c r="X104" i="19"/>
  <c r="Y103" i="19"/>
  <c r="X103" i="19"/>
  <c r="Y102" i="19"/>
  <c r="X102" i="19"/>
  <c r="Y101" i="19"/>
  <c r="X101" i="19"/>
  <c r="Y100" i="19"/>
  <c r="X100" i="19"/>
  <c r="Y99" i="19"/>
  <c r="X99" i="19"/>
  <c r="Y98" i="19"/>
  <c r="X98" i="19"/>
  <c r="W105" i="19"/>
  <c r="Y97" i="19"/>
  <c r="X97" i="19"/>
  <c r="Y96" i="19"/>
  <c r="X96" i="19"/>
  <c r="Y95" i="19"/>
  <c r="X95" i="19"/>
  <c r="W93" i="19"/>
  <c r="Y94" i="19"/>
  <c r="X94" i="19"/>
  <c r="Y90" i="19"/>
  <c r="X90" i="19"/>
  <c r="Y89" i="19"/>
  <c r="X89" i="19"/>
  <c r="Y88" i="19"/>
  <c r="X88" i="19"/>
  <c r="Y87" i="19"/>
  <c r="X87" i="19"/>
  <c r="Y86" i="19"/>
  <c r="X86" i="19"/>
  <c r="Y85" i="19"/>
  <c r="X85" i="19"/>
  <c r="Y84" i="19"/>
  <c r="X84" i="19"/>
  <c r="W91" i="19"/>
  <c r="Y83" i="19"/>
  <c r="X83" i="19"/>
  <c r="Y82" i="19"/>
  <c r="X82" i="19"/>
  <c r="Y81" i="19"/>
  <c r="X81" i="19"/>
  <c r="W79" i="19"/>
  <c r="Y80" i="19"/>
  <c r="X80" i="19"/>
  <c r="Y76" i="19"/>
  <c r="X76" i="19"/>
  <c r="Y75" i="19"/>
  <c r="X75" i="19"/>
  <c r="Y74" i="19"/>
  <c r="X74" i="19"/>
  <c r="Y73" i="19"/>
  <c r="X73" i="19"/>
  <c r="Y72" i="19"/>
  <c r="X72" i="19"/>
  <c r="Y71" i="19"/>
  <c r="X71" i="19"/>
  <c r="Y70" i="19"/>
  <c r="X70" i="19"/>
  <c r="W77" i="19"/>
  <c r="Y69" i="19"/>
  <c r="X69" i="19"/>
  <c r="Y68" i="19"/>
  <c r="X68" i="19"/>
  <c r="Y67" i="19"/>
  <c r="X67" i="19"/>
  <c r="W65" i="19"/>
  <c r="Y66" i="19"/>
  <c r="X66" i="19"/>
  <c r="Y62" i="19"/>
  <c r="X62" i="19"/>
  <c r="Y61" i="19"/>
  <c r="X61" i="19"/>
  <c r="Y60" i="19"/>
  <c r="X60" i="19"/>
  <c r="Y59" i="19"/>
  <c r="X59" i="19"/>
  <c r="Y58" i="19"/>
  <c r="X58" i="19"/>
  <c r="Y57" i="19"/>
  <c r="X57" i="19"/>
  <c r="Y56" i="19"/>
  <c r="X56" i="19"/>
  <c r="W63" i="19"/>
  <c r="Y55" i="19"/>
  <c r="X55" i="19"/>
  <c r="Y54" i="19"/>
  <c r="X54" i="19"/>
  <c r="Y53" i="19"/>
  <c r="X53" i="19"/>
  <c r="W51" i="19"/>
  <c r="Y52" i="19"/>
  <c r="X52" i="19"/>
  <c r="Y48" i="19"/>
  <c r="X48" i="19"/>
  <c r="Y47" i="19"/>
  <c r="X47" i="19"/>
  <c r="Y46" i="19"/>
  <c r="X46" i="19"/>
  <c r="Y45" i="19"/>
  <c r="X45" i="19"/>
  <c r="Y44" i="19"/>
  <c r="X44" i="19"/>
  <c r="Y43" i="19"/>
  <c r="X43" i="19"/>
  <c r="Y42" i="19"/>
  <c r="X42" i="19"/>
  <c r="W49" i="19"/>
  <c r="Y41" i="19"/>
  <c r="X41" i="19"/>
  <c r="Y40" i="19"/>
  <c r="X40" i="19"/>
  <c r="Y39" i="19"/>
  <c r="X39" i="19"/>
  <c r="W37" i="19"/>
  <c r="Y38" i="19"/>
  <c r="X38" i="19"/>
  <c r="Y34" i="19"/>
  <c r="X34" i="19"/>
  <c r="Y33" i="19"/>
  <c r="X33" i="19"/>
  <c r="Y32" i="19"/>
  <c r="X32" i="19"/>
  <c r="Y31" i="19"/>
  <c r="X31" i="19"/>
  <c r="Y30" i="19"/>
  <c r="X30" i="19"/>
  <c r="Y29" i="19"/>
  <c r="X29" i="19"/>
  <c r="Y28" i="19"/>
  <c r="X28" i="19"/>
  <c r="W35" i="19"/>
  <c r="Y27" i="19"/>
  <c r="X27" i="19"/>
  <c r="Y26" i="19"/>
  <c r="X26" i="19"/>
  <c r="Y25" i="19"/>
  <c r="X25" i="19"/>
  <c r="W23" i="19"/>
  <c r="Y24" i="19"/>
  <c r="X24" i="19"/>
  <c r="Y20" i="19"/>
  <c r="X20" i="19"/>
  <c r="Y19" i="19"/>
  <c r="X19" i="19"/>
  <c r="Y18" i="19"/>
  <c r="X18" i="19"/>
  <c r="Y17" i="19"/>
  <c r="X17" i="19"/>
  <c r="Y16" i="19"/>
  <c r="X16" i="19"/>
  <c r="Y15" i="19"/>
  <c r="X15" i="19"/>
  <c r="Y14" i="19"/>
  <c r="X14" i="19"/>
  <c r="W21" i="19"/>
  <c r="Y13" i="19"/>
  <c r="X13" i="19"/>
  <c r="Y12" i="19"/>
  <c r="X12" i="19"/>
  <c r="Y11" i="19"/>
  <c r="X11" i="19"/>
  <c r="W9" i="19"/>
  <c r="Y10" i="19"/>
  <c r="X10" i="19"/>
  <c r="Y118" i="19"/>
  <c r="X118" i="19"/>
  <c r="W121" i="19"/>
  <c r="Y122" i="19"/>
  <c r="X122" i="19"/>
  <c r="Y123" i="19"/>
  <c r="X123" i="19"/>
  <c r="Y124" i="19"/>
  <c r="X124" i="19"/>
  <c r="W133" i="19"/>
  <c r="Y125" i="19"/>
  <c r="X125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W135" i="19"/>
  <c r="Y136" i="19"/>
  <c r="X136" i="19"/>
  <c r="Y137" i="19"/>
  <c r="X137" i="19"/>
  <c r="Y138" i="19"/>
  <c r="X138" i="19"/>
  <c r="W147" i="19"/>
  <c r="Y139" i="19"/>
  <c r="X139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W149" i="19"/>
  <c r="Y150" i="19"/>
  <c r="X150" i="19"/>
  <c r="Y151" i="19"/>
  <c r="X151" i="19"/>
  <c r="Y152" i="19"/>
  <c r="X152" i="19"/>
  <c r="W161" i="19"/>
  <c r="Y153" i="19"/>
  <c r="X153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L63" i="24"/>
  <c r="L60" i="24"/>
  <c r="L59" i="24"/>
  <c r="L58" i="24"/>
  <c r="L57" i="24"/>
  <c r="L56" i="24"/>
  <c r="L55" i="24"/>
  <c r="L54" i="24"/>
  <c r="L53" i="24"/>
  <c r="L87" i="24"/>
  <c r="L64" i="24"/>
  <c r="L61" i="24"/>
  <c r="L62" i="24"/>
  <c r="L65" i="24"/>
  <c r="L86" i="24"/>
  <c r="L83" i="24"/>
  <c r="L84" i="24"/>
  <c r="L85" i="24"/>
  <c r="L82" i="24"/>
  <c r="L81" i="24"/>
  <c r="L80" i="24"/>
  <c r="L79" i="24"/>
  <c r="L78" i="24"/>
  <c r="L77" i="24"/>
  <c r="L76" i="24"/>
  <c r="L75" i="24"/>
  <c r="I227" i="24"/>
  <c r="I161" i="24"/>
  <c r="I95" i="24"/>
  <c r="I51" i="24"/>
  <c r="J8" i="24"/>
  <c r="I253" i="24"/>
  <c r="I183" i="24"/>
  <c r="I117" i="24"/>
  <c r="I73" i="24"/>
  <c r="I29" i="24"/>
  <c r="I205" i="24"/>
  <c r="I139" i="24"/>
  <c r="G7" i="24"/>
  <c r="I118" i="19"/>
  <c r="H118" i="19"/>
  <c r="J117" i="19"/>
  <c r="I117" i="19"/>
  <c r="H117" i="19"/>
  <c r="I116" i="19"/>
  <c r="H116" i="19"/>
  <c r="J115" i="19"/>
  <c r="I115" i="19"/>
  <c r="H115" i="19"/>
  <c r="I114" i="19"/>
  <c r="H114" i="19"/>
  <c r="J113" i="19"/>
  <c r="I113" i="19"/>
  <c r="H113" i="19"/>
  <c r="I112" i="19"/>
  <c r="H112" i="19"/>
  <c r="G119" i="19"/>
  <c r="J111" i="19"/>
  <c r="I111" i="19"/>
  <c r="H111" i="19"/>
  <c r="I110" i="19"/>
  <c r="H110" i="19"/>
  <c r="J109" i="19"/>
  <c r="I109" i="19"/>
  <c r="H109" i="19"/>
  <c r="I108" i="19"/>
  <c r="H108" i="19"/>
  <c r="G107" i="19"/>
  <c r="I104" i="19"/>
  <c r="H104" i="19"/>
  <c r="I103" i="19"/>
  <c r="H103" i="19"/>
  <c r="I102" i="19"/>
  <c r="H102" i="19"/>
  <c r="I101" i="19"/>
  <c r="H101" i="19"/>
  <c r="I100" i="19"/>
  <c r="H100" i="19"/>
  <c r="I99" i="19"/>
  <c r="H99" i="19"/>
  <c r="I98" i="19"/>
  <c r="H98" i="19"/>
  <c r="I97" i="19"/>
  <c r="H97" i="19"/>
  <c r="G105" i="19"/>
  <c r="J96" i="19"/>
  <c r="I96" i="19"/>
  <c r="H96" i="19"/>
  <c r="J95" i="19"/>
  <c r="I95" i="19"/>
  <c r="H95" i="19"/>
  <c r="J94" i="19"/>
  <c r="I94" i="19"/>
  <c r="H94" i="19"/>
  <c r="G93" i="19"/>
  <c r="J90" i="19"/>
  <c r="I90" i="19"/>
  <c r="H90" i="19"/>
  <c r="I89" i="19"/>
  <c r="H89" i="19"/>
  <c r="J88" i="19"/>
  <c r="I88" i="19"/>
  <c r="H88" i="19"/>
  <c r="I87" i="19"/>
  <c r="H87" i="19"/>
  <c r="J86" i="19"/>
  <c r="I86" i="19"/>
  <c r="H86" i="19"/>
  <c r="I85" i="19"/>
  <c r="H85" i="19"/>
  <c r="J84" i="19"/>
  <c r="I84" i="19"/>
  <c r="H84" i="19"/>
  <c r="I83" i="19"/>
  <c r="H83" i="19"/>
  <c r="G91" i="19"/>
  <c r="I82" i="19"/>
  <c r="H82" i="19"/>
  <c r="I81" i="19"/>
  <c r="H81" i="19"/>
  <c r="I80" i="19"/>
  <c r="H80" i="19"/>
  <c r="G79" i="19"/>
  <c r="J76" i="19"/>
  <c r="I76" i="19"/>
  <c r="H76" i="19"/>
  <c r="J75" i="19"/>
  <c r="I75" i="19"/>
  <c r="H75" i="19"/>
  <c r="J74" i="19"/>
  <c r="I74" i="19"/>
  <c r="H74" i="19"/>
  <c r="J73" i="19"/>
  <c r="I73" i="19"/>
  <c r="H73" i="19"/>
  <c r="J72" i="19"/>
  <c r="I72" i="19"/>
  <c r="H72" i="19"/>
  <c r="J71" i="19"/>
  <c r="I71" i="19"/>
  <c r="H71" i="19"/>
  <c r="J70" i="19"/>
  <c r="I70" i="19"/>
  <c r="H70" i="19"/>
  <c r="J69" i="19"/>
  <c r="I69" i="19"/>
  <c r="H69" i="19"/>
  <c r="G77" i="19"/>
  <c r="J68" i="19"/>
  <c r="I68" i="19"/>
  <c r="H68" i="19"/>
  <c r="I67" i="19"/>
  <c r="H67" i="19"/>
  <c r="J66" i="19"/>
  <c r="I66" i="19"/>
  <c r="H66" i="19"/>
  <c r="G65" i="19"/>
  <c r="I62" i="19"/>
  <c r="H62" i="19"/>
  <c r="I61" i="19"/>
  <c r="H61" i="19"/>
  <c r="I60" i="19"/>
  <c r="H60" i="19"/>
  <c r="I59" i="19"/>
  <c r="H59" i="19"/>
  <c r="I58" i="19"/>
  <c r="H58" i="19"/>
  <c r="I57" i="19"/>
  <c r="H57" i="19"/>
  <c r="I56" i="19"/>
  <c r="H56" i="19"/>
  <c r="I55" i="19"/>
  <c r="H55" i="19"/>
  <c r="G63" i="19"/>
  <c r="J54" i="19"/>
  <c r="I54" i="19"/>
  <c r="H54" i="19"/>
  <c r="J53" i="19"/>
  <c r="I53" i="19"/>
  <c r="H53" i="19"/>
  <c r="J52" i="19"/>
  <c r="I52" i="19"/>
  <c r="H52" i="19"/>
  <c r="G51" i="19"/>
  <c r="I48" i="19"/>
  <c r="H48" i="19"/>
  <c r="J47" i="19"/>
  <c r="I47" i="19"/>
  <c r="H47" i="19"/>
  <c r="I46" i="19"/>
  <c r="H46" i="19"/>
  <c r="J45" i="19"/>
  <c r="I45" i="19"/>
  <c r="H45" i="19"/>
  <c r="I44" i="19"/>
  <c r="H44" i="19"/>
  <c r="J43" i="19"/>
  <c r="I43" i="19"/>
  <c r="H43" i="19"/>
  <c r="I42" i="19"/>
  <c r="H42" i="19"/>
  <c r="J41" i="19"/>
  <c r="I41" i="19"/>
  <c r="H41" i="19"/>
  <c r="G49" i="19"/>
  <c r="I40" i="19"/>
  <c r="H40" i="19"/>
  <c r="I39" i="19"/>
  <c r="H39" i="19"/>
  <c r="I38" i="19"/>
  <c r="H38" i="19"/>
  <c r="G37" i="19"/>
  <c r="J34" i="19"/>
  <c r="I34" i="19"/>
  <c r="H34" i="19"/>
  <c r="J33" i="19"/>
  <c r="I33" i="19"/>
  <c r="H33" i="19"/>
  <c r="J32" i="19"/>
  <c r="I32" i="19"/>
  <c r="H32" i="19"/>
  <c r="J31" i="19"/>
  <c r="I31" i="19"/>
  <c r="H31" i="19"/>
  <c r="J30" i="19"/>
  <c r="H30" i="19"/>
  <c r="I30" i="19"/>
  <c r="J29" i="19"/>
  <c r="H29" i="19"/>
  <c r="I29" i="19"/>
  <c r="J28" i="19"/>
  <c r="H28" i="19"/>
  <c r="I28" i="19"/>
  <c r="J27" i="19"/>
  <c r="H27" i="19"/>
  <c r="G35" i="19"/>
  <c r="I27" i="19"/>
  <c r="H26" i="19"/>
  <c r="I26" i="19"/>
  <c r="J25" i="19"/>
  <c r="H25" i="19"/>
  <c r="I25" i="19"/>
  <c r="H24" i="19"/>
  <c r="G23" i="19"/>
  <c r="I24" i="19"/>
  <c r="J20" i="19"/>
  <c r="H20" i="19"/>
  <c r="I20" i="19"/>
  <c r="H19" i="19"/>
  <c r="I19" i="19"/>
  <c r="J18" i="19"/>
  <c r="H18" i="19"/>
  <c r="I18" i="19"/>
  <c r="H17" i="19"/>
  <c r="I17" i="19"/>
  <c r="J16" i="19"/>
  <c r="H16" i="19"/>
  <c r="I16" i="19"/>
  <c r="H15" i="19"/>
  <c r="I15" i="19"/>
  <c r="J14" i="19"/>
  <c r="H14" i="19"/>
  <c r="I14" i="19"/>
  <c r="H13" i="19"/>
  <c r="G21" i="19"/>
  <c r="I13" i="19"/>
  <c r="J12" i="19"/>
  <c r="H12" i="19"/>
  <c r="I12" i="19"/>
  <c r="J11" i="19"/>
  <c r="H11" i="19"/>
  <c r="I11" i="19"/>
  <c r="J10" i="19"/>
  <c r="H10" i="19"/>
  <c r="G9" i="19"/>
  <c r="J103" i="19" s="1"/>
  <c r="I10" i="19"/>
  <c r="G121" i="19"/>
  <c r="H122" i="19"/>
  <c r="J122" i="19"/>
  <c r="I122" i="19"/>
  <c r="J123" i="19"/>
  <c r="I123" i="19"/>
  <c r="H123" i="19"/>
  <c r="J124" i="19"/>
  <c r="I124" i="19"/>
  <c r="H124" i="19"/>
  <c r="G133" i="19"/>
  <c r="H125" i="19"/>
  <c r="J125" i="19"/>
  <c r="I125" i="19"/>
  <c r="J126" i="19"/>
  <c r="I126" i="19"/>
  <c r="H126" i="19"/>
  <c r="J127" i="19"/>
  <c r="I127" i="19"/>
  <c r="H127" i="19"/>
  <c r="I128" i="19"/>
  <c r="J128" i="19"/>
  <c r="H128" i="19"/>
  <c r="I129" i="19"/>
  <c r="J129" i="19"/>
  <c r="H129" i="19"/>
  <c r="I130" i="19"/>
  <c r="J130" i="19"/>
  <c r="H130" i="19"/>
  <c r="I131" i="19"/>
  <c r="J131" i="19"/>
  <c r="H131" i="19"/>
  <c r="I132" i="19"/>
  <c r="J132" i="19"/>
  <c r="H132" i="19"/>
  <c r="I136" i="19"/>
  <c r="G135" i="19"/>
  <c r="J136" i="19"/>
  <c r="H136" i="19"/>
  <c r="I137" i="19"/>
  <c r="J137" i="19"/>
  <c r="H137" i="19"/>
  <c r="I138" i="19"/>
  <c r="J138" i="19"/>
  <c r="H138" i="19"/>
  <c r="I139" i="19"/>
  <c r="G147" i="19"/>
  <c r="J139" i="19"/>
  <c r="H139" i="19"/>
  <c r="I140" i="19"/>
  <c r="J140" i="19"/>
  <c r="H140" i="19"/>
  <c r="I141" i="19"/>
  <c r="J141" i="19"/>
  <c r="H141" i="19"/>
  <c r="I142" i="19"/>
  <c r="J142" i="19"/>
  <c r="H142" i="19"/>
  <c r="I143" i="19"/>
  <c r="J143" i="19"/>
  <c r="H143" i="19"/>
  <c r="I144" i="19"/>
  <c r="J144" i="19"/>
  <c r="H144" i="19"/>
  <c r="I145" i="19"/>
  <c r="J145" i="19"/>
  <c r="H145" i="19"/>
  <c r="I146" i="19"/>
  <c r="J146" i="19"/>
  <c r="H146" i="19"/>
  <c r="I150" i="19"/>
  <c r="G149" i="19"/>
  <c r="J150" i="19"/>
  <c r="H150" i="19"/>
  <c r="I151" i="19"/>
  <c r="J151" i="19"/>
  <c r="H151" i="19"/>
  <c r="I152" i="19"/>
  <c r="J152" i="19"/>
  <c r="H152" i="19"/>
  <c r="J153" i="19"/>
  <c r="I153" i="19"/>
  <c r="G161" i="19"/>
  <c r="H153" i="19"/>
  <c r="J154" i="19"/>
  <c r="I154" i="19"/>
  <c r="H154" i="19"/>
  <c r="J155" i="19"/>
  <c r="I155" i="19"/>
  <c r="H155" i="19"/>
  <c r="J156" i="19"/>
  <c r="I156" i="19"/>
  <c r="H156" i="19"/>
  <c r="J157" i="19"/>
  <c r="I157" i="19"/>
  <c r="H157" i="19"/>
  <c r="J158" i="19"/>
  <c r="I158" i="19"/>
  <c r="H158" i="19"/>
  <c r="J159" i="19"/>
  <c r="I159" i="19"/>
  <c r="H159" i="19"/>
  <c r="J160" i="19"/>
  <c r="I160" i="19"/>
  <c r="H160" i="19"/>
  <c r="Q124" i="19"/>
  <c r="P124" i="19"/>
  <c r="X159" i="18"/>
  <c r="Q145" i="18"/>
  <c r="Q142" i="18"/>
  <c r="Q140" i="18"/>
  <c r="J140" i="18"/>
  <c r="I140" i="18"/>
  <c r="J138" i="18"/>
  <c r="H146" i="18"/>
  <c r="I138" i="18"/>
  <c r="X137" i="18"/>
  <c r="W134" i="18"/>
  <c r="X135" i="18"/>
  <c r="Q123" i="18"/>
  <c r="P120" i="18"/>
  <c r="Q121" i="18"/>
  <c r="X116" i="18"/>
  <c r="Q115" i="18"/>
  <c r="J113" i="18"/>
  <c r="I113" i="18"/>
  <c r="W118" i="18"/>
  <c r="X110" i="18"/>
  <c r="Q109" i="18"/>
  <c r="J107" i="18"/>
  <c r="H106" i="18"/>
  <c r="I107" i="18"/>
  <c r="X103" i="18"/>
  <c r="Q102" i="18"/>
  <c r="J100" i="18"/>
  <c r="I100" i="18"/>
  <c r="X97" i="18"/>
  <c r="P104" i="18"/>
  <c r="Q96" i="18"/>
  <c r="J94" i="18"/>
  <c r="I94" i="18"/>
  <c r="Q89" i="18"/>
  <c r="J87" i="18"/>
  <c r="I87" i="18"/>
  <c r="X84" i="18"/>
  <c r="Q83" i="18"/>
  <c r="J81" i="18"/>
  <c r="I81" i="18"/>
  <c r="J74" i="18"/>
  <c r="I74" i="18"/>
  <c r="X71" i="18"/>
  <c r="Q70" i="18"/>
  <c r="H76" i="18"/>
  <c r="J68" i="18"/>
  <c r="I68" i="18"/>
  <c r="W64" i="18"/>
  <c r="X65" i="18"/>
  <c r="J61" i="18"/>
  <c r="I61" i="18"/>
  <c r="X58" i="18"/>
  <c r="Q57" i="18"/>
  <c r="J55" i="18"/>
  <c r="I55" i="18"/>
  <c r="X52" i="18"/>
  <c r="P50" i="18"/>
  <c r="Q51" i="18"/>
  <c r="X45" i="18"/>
  <c r="Q44" i="18"/>
  <c r="J42" i="18"/>
  <c r="I42" i="18"/>
  <c r="X39" i="18"/>
  <c r="Q38" i="18"/>
  <c r="X32" i="18"/>
  <c r="Q31" i="18"/>
  <c r="J29" i="18"/>
  <c r="I29" i="18"/>
  <c r="W34" i="18"/>
  <c r="X26" i="18"/>
  <c r="Q25" i="18"/>
  <c r="J23" i="18"/>
  <c r="H22" i="18"/>
  <c r="I23" i="18"/>
  <c r="X19" i="18"/>
  <c r="Q18" i="18"/>
  <c r="J16" i="18"/>
  <c r="I16" i="18"/>
  <c r="X13" i="18"/>
  <c r="P20" i="18"/>
  <c r="Q12" i="18"/>
  <c r="J10" i="18"/>
  <c r="I10" i="18"/>
  <c r="X126" i="18"/>
  <c r="X139" i="18"/>
  <c r="X145" i="18"/>
  <c r="W160" i="18"/>
  <c r="X152" i="18"/>
  <c r="X158" i="18"/>
  <c r="X125" i="18"/>
  <c r="X131" i="18"/>
  <c r="W146" i="18"/>
  <c r="X138" i="18"/>
  <c r="X144" i="18"/>
  <c r="X151" i="18"/>
  <c r="X157" i="18"/>
  <c r="X149" i="18"/>
  <c r="W148" i="18"/>
  <c r="X155" i="18"/>
  <c r="X154" i="18"/>
  <c r="Q30" i="19"/>
  <c r="P30" i="19"/>
  <c r="Q27" i="19"/>
  <c r="P27" i="19"/>
  <c r="O35" i="19"/>
  <c r="Q24" i="19"/>
  <c r="P24" i="19"/>
  <c r="O23" i="19"/>
  <c r="Q20" i="19"/>
  <c r="P20" i="19"/>
  <c r="Q17" i="19"/>
  <c r="P17" i="19"/>
  <c r="Q14" i="19"/>
  <c r="P14" i="19"/>
  <c r="Q11" i="19"/>
  <c r="P11" i="19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63" i="19"/>
  <c r="E51" i="19"/>
  <c r="E49" i="19"/>
  <c r="E37" i="19"/>
  <c r="E35" i="19"/>
  <c r="E23" i="19"/>
  <c r="E21" i="19"/>
  <c r="E9" i="19"/>
  <c r="D7" i="19"/>
  <c r="Q149" i="18"/>
  <c r="P148" i="18"/>
  <c r="J143" i="18"/>
  <c r="I143" i="18"/>
  <c r="X140" i="18"/>
  <c r="Q128" i="18"/>
  <c r="Q126" i="18"/>
  <c r="I126" i="18"/>
  <c r="J126" i="18"/>
  <c r="J124" i="18"/>
  <c r="I124" i="18"/>
  <c r="H132" i="18"/>
  <c r="X123" i="18"/>
  <c r="X121" i="18"/>
  <c r="W120" i="18"/>
  <c r="I121" i="18"/>
  <c r="H120" i="18"/>
  <c r="J121" i="18"/>
  <c r="X117" i="18"/>
  <c r="Q116" i="18"/>
  <c r="I114" i="18"/>
  <c r="J114" i="18"/>
  <c r="X111" i="18"/>
  <c r="Q110" i="18"/>
  <c r="P118" i="18"/>
  <c r="I108" i="18"/>
  <c r="J108" i="18"/>
  <c r="Q103" i="18"/>
  <c r="I101" i="18"/>
  <c r="J101" i="18"/>
  <c r="X98" i="18"/>
  <c r="Q97" i="18"/>
  <c r="I95" i="18"/>
  <c r="J95" i="18"/>
  <c r="I88" i="18"/>
  <c r="J88" i="18"/>
  <c r="X85" i="18"/>
  <c r="Q84" i="18"/>
  <c r="I82" i="18"/>
  <c r="H90" i="18"/>
  <c r="J82" i="18"/>
  <c r="X79" i="18"/>
  <c r="W78" i="18"/>
  <c r="I75" i="18"/>
  <c r="J75" i="18"/>
  <c r="X72" i="18"/>
  <c r="Q71" i="18"/>
  <c r="I69" i="18"/>
  <c r="J69" i="18"/>
  <c r="X66" i="18"/>
  <c r="Q65" i="18"/>
  <c r="P64" i="18"/>
  <c r="X59" i="18"/>
  <c r="Q58" i="18"/>
  <c r="I56" i="18"/>
  <c r="J56" i="18"/>
  <c r="X53" i="18"/>
  <c r="Q52" i="18"/>
  <c r="X46" i="18"/>
  <c r="Q45" i="18"/>
  <c r="I43" i="18"/>
  <c r="J43" i="18"/>
  <c r="X40" i="18"/>
  <c r="W48" i="18"/>
  <c r="Q39" i="18"/>
  <c r="I37" i="18"/>
  <c r="H36" i="18"/>
  <c r="J37" i="18"/>
  <c r="X33" i="18"/>
  <c r="Q32" i="18"/>
  <c r="I30" i="18"/>
  <c r="J30" i="18"/>
  <c r="X27" i="18"/>
  <c r="Q26" i="18"/>
  <c r="P34" i="18"/>
  <c r="I24" i="18"/>
  <c r="J24" i="18"/>
  <c r="Q19" i="18"/>
  <c r="I17" i="18"/>
  <c r="J17" i="18"/>
  <c r="X14" i="18"/>
  <c r="Q13" i="18"/>
  <c r="I11" i="18"/>
  <c r="J11" i="18"/>
  <c r="Q125" i="18"/>
  <c r="Q131" i="18"/>
  <c r="P146" i="18"/>
  <c r="Q138" i="18"/>
  <c r="Q144" i="18"/>
  <c r="Q151" i="18"/>
  <c r="Q157" i="18"/>
  <c r="Q124" i="18"/>
  <c r="P132" i="18"/>
  <c r="Q130" i="18"/>
  <c r="Q137" i="18"/>
  <c r="Q143" i="18"/>
  <c r="Q150" i="18"/>
  <c r="Q156" i="18"/>
  <c r="Q154" i="18"/>
  <c r="Q153" i="18"/>
  <c r="Q159" i="18"/>
  <c r="N133" i="19"/>
  <c r="N121" i="19"/>
  <c r="N119" i="19"/>
  <c r="N107" i="19"/>
  <c r="N105" i="19"/>
  <c r="N93" i="19"/>
  <c r="N91" i="19"/>
  <c r="N79" i="19"/>
  <c r="N77" i="19"/>
  <c r="N65" i="19"/>
  <c r="N63" i="19"/>
  <c r="N51" i="19"/>
  <c r="N49" i="19"/>
  <c r="N37" i="19"/>
  <c r="N35" i="19"/>
  <c r="N23" i="19"/>
  <c r="N21" i="19"/>
  <c r="N9" i="19"/>
  <c r="N149" i="19"/>
  <c r="N147" i="19"/>
  <c r="N135" i="19"/>
  <c r="M7" i="19"/>
  <c r="N161" i="19"/>
  <c r="Q123" i="19"/>
  <c r="P123" i="19"/>
  <c r="Q126" i="19"/>
  <c r="P126" i="19"/>
  <c r="Q31" i="19"/>
  <c r="P31" i="19"/>
  <c r="Q32" i="19"/>
  <c r="P32" i="19"/>
  <c r="Q33" i="19"/>
  <c r="P33" i="19"/>
  <c r="Q34" i="19"/>
  <c r="P34" i="19"/>
  <c r="Q38" i="19"/>
  <c r="P38" i="19"/>
  <c r="O37" i="19"/>
  <c r="Q39" i="19"/>
  <c r="P39" i="19"/>
  <c r="Q40" i="19"/>
  <c r="P40" i="19"/>
  <c r="Q41" i="19"/>
  <c r="P41" i="19"/>
  <c r="O49" i="19"/>
  <c r="Q42" i="19"/>
  <c r="P42" i="19"/>
  <c r="Q43" i="19"/>
  <c r="P43" i="19"/>
  <c r="Q44" i="19"/>
  <c r="P44" i="19"/>
  <c r="Q45" i="19"/>
  <c r="P45" i="19"/>
  <c r="Q46" i="19"/>
  <c r="P46" i="19"/>
  <c r="Q47" i="19"/>
  <c r="P47" i="19"/>
  <c r="Q48" i="19"/>
  <c r="P48" i="19"/>
  <c r="Q52" i="19"/>
  <c r="P52" i="19"/>
  <c r="O51" i="19"/>
  <c r="Q53" i="19"/>
  <c r="P53" i="19"/>
  <c r="Q54" i="19"/>
  <c r="P54" i="19"/>
  <c r="Q55" i="19"/>
  <c r="P55" i="19"/>
  <c r="O63" i="19"/>
  <c r="Q56" i="19"/>
  <c r="P56" i="19"/>
  <c r="Q57" i="19"/>
  <c r="P57" i="19"/>
  <c r="Q58" i="19"/>
  <c r="P58" i="19"/>
  <c r="Q59" i="19"/>
  <c r="P59" i="19"/>
  <c r="Q60" i="19"/>
  <c r="P60" i="19"/>
  <c r="Q61" i="19"/>
  <c r="P61" i="19"/>
  <c r="Q62" i="19"/>
  <c r="P62" i="19"/>
  <c r="Q66" i="19"/>
  <c r="P66" i="19"/>
  <c r="O65" i="19"/>
  <c r="Q67" i="19"/>
  <c r="P67" i="19"/>
  <c r="Q68" i="19"/>
  <c r="P68" i="19"/>
  <c r="Q69" i="19"/>
  <c r="P69" i="19"/>
  <c r="O77" i="19"/>
  <c r="Q70" i="19"/>
  <c r="P70" i="19"/>
  <c r="Q71" i="19"/>
  <c r="P71" i="19"/>
  <c r="Q72" i="19"/>
  <c r="P72" i="19"/>
  <c r="Q73" i="19"/>
  <c r="P73" i="19"/>
  <c r="Q74" i="19"/>
  <c r="P74" i="19"/>
  <c r="Q75" i="19"/>
  <c r="P75" i="19"/>
  <c r="Q76" i="19"/>
  <c r="P76" i="19"/>
  <c r="Q80" i="19"/>
  <c r="P80" i="19"/>
  <c r="O79" i="19"/>
  <c r="Q81" i="19"/>
  <c r="P81" i="19"/>
  <c r="Q82" i="19"/>
  <c r="P82" i="19"/>
  <c r="Q83" i="19"/>
  <c r="P83" i="19"/>
  <c r="O91" i="19"/>
  <c r="Q84" i="19"/>
  <c r="P84" i="19"/>
  <c r="Q85" i="19"/>
  <c r="P85" i="19"/>
  <c r="Q86" i="19"/>
  <c r="P86" i="19"/>
  <c r="Q87" i="19"/>
  <c r="P87" i="19"/>
  <c r="Q88" i="19"/>
  <c r="P88" i="19"/>
  <c r="Q89" i="19"/>
  <c r="P89" i="19"/>
  <c r="Q90" i="19"/>
  <c r="P90" i="19"/>
  <c r="Q94" i="19"/>
  <c r="P94" i="19"/>
  <c r="O93" i="19"/>
  <c r="Q95" i="19"/>
  <c r="P95" i="19"/>
  <c r="Q96" i="19"/>
  <c r="P96" i="19"/>
  <c r="Q97" i="19"/>
  <c r="P97" i="19"/>
  <c r="O105" i="19"/>
  <c r="Q98" i="19"/>
  <c r="P98" i="19"/>
  <c r="Q99" i="19"/>
  <c r="P99" i="19"/>
  <c r="Q100" i="19"/>
  <c r="P100" i="19"/>
  <c r="Q101" i="19"/>
  <c r="P101" i="19"/>
  <c r="Q102" i="19"/>
  <c r="P102" i="19"/>
  <c r="Q103" i="19"/>
  <c r="P103" i="19"/>
  <c r="Q104" i="19"/>
  <c r="P104" i="19"/>
  <c r="Q108" i="19"/>
  <c r="P108" i="19"/>
  <c r="O107" i="19"/>
  <c r="Q109" i="19"/>
  <c r="P109" i="19"/>
  <c r="Q110" i="19"/>
  <c r="P110" i="19"/>
  <c r="Q111" i="19"/>
  <c r="P111" i="19"/>
  <c r="O119" i="19"/>
  <c r="Q112" i="19"/>
  <c r="P112" i="19"/>
  <c r="Q113" i="19"/>
  <c r="P113" i="19"/>
  <c r="Q114" i="19"/>
  <c r="P114" i="19"/>
  <c r="Q115" i="19"/>
  <c r="P115" i="19"/>
  <c r="Q116" i="19"/>
  <c r="P116" i="19"/>
  <c r="Q117" i="19"/>
  <c r="P117" i="19"/>
  <c r="Q118" i="19"/>
  <c r="P118" i="19"/>
  <c r="Q122" i="19"/>
  <c r="P122" i="19"/>
  <c r="O121" i="19"/>
  <c r="Q125" i="19"/>
  <c r="O133" i="19"/>
  <c r="P125" i="19"/>
  <c r="Q128" i="19"/>
  <c r="P128" i="19"/>
  <c r="Q129" i="19"/>
  <c r="P129" i="19"/>
  <c r="Q130" i="19"/>
  <c r="P130" i="19"/>
  <c r="Q131" i="19"/>
  <c r="P131" i="19"/>
  <c r="Q132" i="19"/>
  <c r="P132" i="19"/>
  <c r="Q136" i="19"/>
  <c r="O135" i="19"/>
  <c r="P136" i="19"/>
  <c r="Q137" i="19"/>
  <c r="P137" i="19"/>
  <c r="Q138" i="19"/>
  <c r="P138" i="19"/>
  <c r="Q139" i="19"/>
  <c r="O147" i="19"/>
  <c r="P139" i="19"/>
  <c r="Q140" i="19"/>
  <c r="P140" i="19"/>
  <c r="Q141" i="19"/>
  <c r="P141" i="19"/>
  <c r="Q142" i="19"/>
  <c r="P142" i="19"/>
  <c r="Q143" i="19"/>
  <c r="P143" i="19"/>
  <c r="Q144" i="19"/>
  <c r="P144" i="19"/>
  <c r="Q145" i="19"/>
  <c r="P145" i="19"/>
  <c r="Q146" i="19"/>
  <c r="P146" i="19"/>
  <c r="Q150" i="19"/>
  <c r="O149" i="19"/>
  <c r="P150" i="19"/>
  <c r="Q151" i="19"/>
  <c r="P151" i="19"/>
  <c r="Q152" i="19"/>
  <c r="P152" i="19"/>
  <c r="Q153" i="19"/>
  <c r="P153" i="19"/>
  <c r="O161" i="19"/>
  <c r="Q154" i="19"/>
  <c r="P154" i="19"/>
  <c r="Q155" i="19"/>
  <c r="P155" i="19"/>
  <c r="Q156" i="19"/>
  <c r="P156" i="19"/>
  <c r="Q157" i="19"/>
  <c r="P157" i="19"/>
  <c r="Q158" i="19"/>
  <c r="P158" i="19"/>
  <c r="Q159" i="19"/>
  <c r="P159" i="19"/>
  <c r="Q160" i="19"/>
  <c r="P160" i="19"/>
  <c r="J150" i="18"/>
  <c r="I150" i="18"/>
  <c r="Q136" i="18"/>
  <c r="J131" i="18"/>
  <c r="I131" i="18"/>
  <c r="X130" i="18"/>
  <c r="X128" i="18"/>
  <c r="Q117" i="18"/>
  <c r="J115" i="18"/>
  <c r="I115" i="18"/>
  <c r="X112" i="18"/>
  <c r="Q111" i="18"/>
  <c r="J109" i="18"/>
  <c r="I109" i="18"/>
  <c r="J102" i="18"/>
  <c r="I102" i="18"/>
  <c r="X99" i="18"/>
  <c r="Q98" i="18"/>
  <c r="J96" i="18"/>
  <c r="I96" i="18"/>
  <c r="H104" i="18"/>
  <c r="X93" i="18"/>
  <c r="W92" i="18"/>
  <c r="J89" i="18"/>
  <c r="I89" i="18"/>
  <c r="X86" i="18"/>
  <c r="Q85" i="18"/>
  <c r="J83" i="18"/>
  <c r="I83" i="18"/>
  <c r="X80" i="18"/>
  <c r="Q79" i="18"/>
  <c r="P78" i="18"/>
  <c r="X73" i="18"/>
  <c r="Q72" i="18"/>
  <c r="J70" i="18"/>
  <c r="I70" i="18"/>
  <c r="X67" i="18"/>
  <c r="Q66" i="18"/>
  <c r="X60" i="18"/>
  <c r="Q59" i="18"/>
  <c r="J57" i="18"/>
  <c r="I57" i="18"/>
  <c r="X54" i="18"/>
  <c r="W62" i="18"/>
  <c r="Q53" i="18"/>
  <c r="J51" i="18"/>
  <c r="I51" i="18"/>
  <c r="H50" i="18"/>
  <c r="X47" i="18"/>
  <c r="Q46" i="18"/>
  <c r="J44" i="18"/>
  <c r="I44" i="18"/>
  <c r="X41" i="18"/>
  <c r="Q40" i="18"/>
  <c r="P48" i="18"/>
  <c r="J38" i="18"/>
  <c r="I38" i="18"/>
  <c r="Q33" i="18"/>
  <c r="J31" i="18"/>
  <c r="I31" i="18"/>
  <c r="X28" i="18"/>
  <c r="Q27" i="18"/>
  <c r="J25" i="18"/>
  <c r="I25" i="18"/>
  <c r="J18" i="18"/>
  <c r="I18" i="18"/>
  <c r="X15" i="18"/>
  <c r="Q14" i="18"/>
  <c r="J12" i="18"/>
  <c r="I12" i="18"/>
  <c r="H20" i="18"/>
  <c r="X9" i="18"/>
  <c r="W8" i="18"/>
  <c r="Y159" i="18" s="1"/>
  <c r="Q26" i="19"/>
  <c r="P26" i="19"/>
  <c r="Q19" i="19"/>
  <c r="P19" i="19"/>
  <c r="Q16" i="19"/>
  <c r="P16" i="19"/>
  <c r="Q13" i="19"/>
  <c r="P13" i="19"/>
  <c r="O21" i="19"/>
  <c r="Q10" i="19"/>
  <c r="P10" i="19"/>
  <c r="O9" i="19"/>
  <c r="R30" i="19" s="1"/>
  <c r="Q155" i="18"/>
  <c r="J153" i="18"/>
  <c r="I153" i="18"/>
  <c r="X150" i="18"/>
  <c r="Q141" i="18"/>
  <c r="Q139" i="18"/>
  <c r="J139" i="18"/>
  <c r="I139" i="18"/>
  <c r="J137" i="18"/>
  <c r="I137" i="18"/>
  <c r="X136" i="18"/>
  <c r="Q122" i="18"/>
  <c r="J116" i="18"/>
  <c r="I116" i="18"/>
  <c r="Y113" i="18"/>
  <c r="X113" i="18"/>
  <c r="Q112" i="18"/>
  <c r="J110" i="18"/>
  <c r="I110" i="18"/>
  <c r="H118" i="18"/>
  <c r="X107" i="18"/>
  <c r="W106" i="18"/>
  <c r="J103" i="18"/>
  <c r="I103" i="18"/>
  <c r="Y100" i="18"/>
  <c r="X100" i="18"/>
  <c r="Q99" i="18"/>
  <c r="J97" i="18"/>
  <c r="I97" i="18"/>
  <c r="Y94" i="18"/>
  <c r="X94" i="18"/>
  <c r="Q93" i="18"/>
  <c r="P92" i="18"/>
  <c r="X87" i="18"/>
  <c r="Q86" i="18"/>
  <c r="J84" i="18"/>
  <c r="I84" i="18"/>
  <c r="Y81" i="18"/>
  <c r="X81" i="18"/>
  <c r="Q80" i="18"/>
  <c r="Y74" i="18"/>
  <c r="X74" i="18"/>
  <c r="Q73" i="18"/>
  <c r="J71" i="18"/>
  <c r="I71" i="18"/>
  <c r="Y68" i="18"/>
  <c r="X68" i="18"/>
  <c r="W76" i="18"/>
  <c r="R67" i="18"/>
  <c r="Q67" i="18"/>
  <c r="J65" i="18"/>
  <c r="I65" i="18"/>
  <c r="H64" i="18"/>
  <c r="Y61" i="18"/>
  <c r="X61" i="18"/>
  <c r="Q60" i="18"/>
  <c r="J58" i="18"/>
  <c r="I58" i="18"/>
  <c r="Y55" i="18"/>
  <c r="X55" i="18"/>
  <c r="Q54" i="18"/>
  <c r="P62" i="18"/>
  <c r="J52" i="18"/>
  <c r="I52" i="18"/>
  <c r="R47" i="18"/>
  <c r="Q47" i="18"/>
  <c r="J45" i="18"/>
  <c r="I45" i="18"/>
  <c r="Y42" i="18"/>
  <c r="X42" i="18"/>
  <c r="R41" i="18"/>
  <c r="Q41" i="18"/>
  <c r="J39" i="18"/>
  <c r="I39" i="18"/>
  <c r="J32" i="18"/>
  <c r="I32" i="18"/>
  <c r="Y29" i="18"/>
  <c r="X29" i="18"/>
  <c r="Q28" i="18"/>
  <c r="J26" i="18"/>
  <c r="I26" i="18"/>
  <c r="H34" i="18"/>
  <c r="Y23" i="18"/>
  <c r="X23" i="18"/>
  <c r="W22" i="18"/>
  <c r="J19" i="18"/>
  <c r="I19" i="18"/>
  <c r="Y16" i="18"/>
  <c r="X16" i="18"/>
  <c r="Q15" i="18"/>
  <c r="J13" i="18"/>
  <c r="I13" i="18"/>
  <c r="Y10" i="18"/>
  <c r="X10" i="18"/>
  <c r="Q9" i="18"/>
  <c r="P8" i="18"/>
  <c r="R140" i="18" s="1"/>
  <c r="I123" i="18"/>
  <c r="J123" i="18"/>
  <c r="I129" i="18"/>
  <c r="J129" i="18"/>
  <c r="I136" i="18"/>
  <c r="J136" i="18"/>
  <c r="I142" i="18"/>
  <c r="J142" i="18"/>
  <c r="I149" i="18"/>
  <c r="H148" i="18"/>
  <c r="J149" i="18"/>
  <c r="I155" i="18"/>
  <c r="J155" i="18"/>
  <c r="J122" i="18"/>
  <c r="I122" i="18"/>
  <c r="I128" i="18"/>
  <c r="J128" i="18"/>
  <c r="H134" i="18"/>
  <c r="J135" i="18"/>
  <c r="I135" i="18"/>
  <c r="J141" i="18"/>
  <c r="I141" i="18"/>
  <c r="J154" i="18"/>
  <c r="I154" i="18"/>
  <c r="I145" i="18"/>
  <c r="J145" i="18"/>
  <c r="I152" i="18"/>
  <c r="H160" i="18"/>
  <c r="J152" i="18"/>
  <c r="I158" i="18"/>
  <c r="J158" i="18"/>
  <c r="J151" i="18"/>
  <c r="I151" i="18"/>
  <c r="J157" i="18"/>
  <c r="I157" i="18"/>
  <c r="Q127" i="19"/>
  <c r="R127" i="19"/>
  <c r="P127" i="19"/>
  <c r="R158" i="18"/>
  <c r="Q158" i="18"/>
  <c r="Y153" i="18"/>
  <c r="X153" i="18"/>
  <c r="J144" i="18"/>
  <c r="I144" i="18"/>
  <c r="Y143" i="18"/>
  <c r="X143" i="18"/>
  <c r="Y141" i="18"/>
  <c r="X141" i="18"/>
  <c r="R129" i="18"/>
  <c r="Q129" i="18"/>
  <c r="R127" i="18"/>
  <c r="Q127" i="18"/>
  <c r="J127" i="18"/>
  <c r="I127" i="18"/>
  <c r="J125" i="18"/>
  <c r="I125" i="18"/>
  <c r="W132" i="18"/>
  <c r="Y124" i="18"/>
  <c r="X124" i="18"/>
  <c r="Y122" i="18"/>
  <c r="X122" i="18"/>
  <c r="J117" i="18"/>
  <c r="I117" i="18"/>
  <c r="Y114" i="18"/>
  <c r="X114" i="18"/>
  <c r="R113" i="18"/>
  <c r="Q113" i="18"/>
  <c r="J111" i="18"/>
  <c r="I111" i="18"/>
  <c r="Y108" i="18"/>
  <c r="X108" i="18"/>
  <c r="R107" i="18"/>
  <c r="Q107" i="18"/>
  <c r="P106" i="18"/>
  <c r="Y101" i="18"/>
  <c r="X101" i="18"/>
  <c r="R100" i="18"/>
  <c r="Q100" i="18"/>
  <c r="J98" i="18"/>
  <c r="I98" i="18"/>
  <c r="Y95" i="18"/>
  <c r="X95" i="18"/>
  <c r="R94" i="18"/>
  <c r="Q94" i="18"/>
  <c r="Y88" i="18"/>
  <c r="X88" i="18"/>
  <c r="R87" i="18"/>
  <c r="Q87" i="18"/>
  <c r="J85" i="18"/>
  <c r="I85" i="18"/>
  <c r="W90" i="18"/>
  <c r="Y82" i="18"/>
  <c r="X82" i="18"/>
  <c r="R81" i="18"/>
  <c r="Q81" i="18"/>
  <c r="J79" i="18"/>
  <c r="I79" i="18"/>
  <c r="H78" i="18"/>
  <c r="Y75" i="18"/>
  <c r="X75" i="18"/>
  <c r="R74" i="18"/>
  <c r="Q74" i="18"/>
  <c r="J72" i="18"/>
  <c r="I72" i="18"/>
  <c r="Y69" i="18"/>
  <c r="X69" i="18"/>
  <c r="P76" i="18"/>
  <c r="R68" i="18"/>
  <c r="Q68" i="18"/>
  <c r="J66" i="18"/>
  <c r="I66" i="18"/>
  <c r="R61" i="18"/>
  <c r="Q61" i="18"/>
  <c r="J59" i="18"/>
  <c r="I59" i="18"/>
  <c r="Y56" i="18"/>
  <c r="X56" i="18"/>
  <c r="R55" i="18"/>
  <c r="Q55" i="18"/>
  <c r="J53" i="18"/>
  <c r="I53" i="18"/>
  <c r="J46" i="18"/>
  <c r="I46" i="18"/>
  <c r="Y43" i="18"/>
  <c r="X43" i="18"/>
  <c r="R42" i="18"/>
  <c r="Q42" i="18"/>
  <c r="H48" i="18"/>
  <c r="J40" i="18"/>
  <c r="I40" i="18"/>
  <c r="Y37" i="18"/>
  <c r="X37" i="18"/>
  <c r="W36" i="18"/>
  <c r="J33" i="18"/>
  <c r="I33" i="18"/>
  <c r="Y30" i="18"/>
  <c r="X30" i="18"/>
  <c r="R29" i="18"/>
  <c r="Q29" i="18"/>
  <c r="J27" i="18"/>
  <c r="I27" i="18"/>
  <c r="Y24" i="18"/>
  <c r="X24" i="18"/>
  <c r="R23" i="18"/>
  <c r="Q23" i="18"/>
  <c r="P22" i="18"/>
  <c r="Y17" i="18"/>
  <c r="X17" i="18"/>
  <c r="R16" i="18"/>
  <c r="Q16" i="18"/>
  <c r="J14" i="18"/>
  <c r="I14" i="18"/>
  <c r="Y11" i="18"/>
  <c r="X11" i="18"/>
  <c r="R10" i="18"/>
  <c r="Q10" i="18"/>
  <c r="J90" i="17"/>
  <c r="I90" i="17"/>
  <c r="J88" i="17"/>
  <c r="I88" i="17"/>
  <c r="J86" i="17"/>
  <c r="I86" i="17"/>
  <c r="J84" i="17"/>
  <c r="I84" i="17"/>
  <c r="J82" i="17"/>
  <c r="I82" i="17"/>
  <c r="H79" i="17"/>
  <c r="J80" i="17"/>
  <c r="I80" i="17"/>
  <c r="J75" i="17"/>
  <c r="I75" i="17"/>
  <c r="J73" i="17"/>
  <c r="I73" i="17"/>
  <c r="J71" i="17"/>
  <c r="I71" i="17"/>
  <c r="H77" i="17"/>
  <c r="J69" i="17"/>
  <c r="I69" i="17"/>
  <c r="J67" i="17"/>
  <c r="I67" i="17"/>
  <c r="J62" i="17"/>
  <c r="I62" i="17"/>
  <c r="J60" i="17"/>
  <c r="I60" i="17"/>
  <c r="J58" i="17"/>
  <c r="I58" i="17"/>
  <c r="J56" i="17"/>
  <c r="I56" i="17"/>
  <c r="J54" i="17"/>
  <c r="I54" i="17"/>
  <c r="H51" i="17"/>
  <c r="J52" i="17"/>
  <c r="I52" i="17"/>
  <c r="J47" i="17"/>
  <c r="I47" i="17"/>
  <c r="J45" i="17"/>
  <c r="I45" i="17"/>
  <c r="J43" i="17"/>
  <c r="I43" i="17"/>
  <c r="H49" i="17"/>
  <c r="J41" i="17"/>
  <c r="I41" i="17"/>
  <c r="J39" i="17"/>
  <c r="I39" i="17"/>
  <c r="J34" i="17"/>
  <c r="I34" i="17"/>
  <c r="J32" i="17"/>
  <c r="I32" i="17"/>
  <c r="J30" i="17"/>
  <c r="I30" i="17"/>
  <c r="J28" i="17"/>
  <c r="I28" i="17"/>
  <c r="J26" i="17"/>
  <c r="I26" i="17"/>
  <c r="H23" i="17"/>
  <c r="J24" i="17"/>
  <c r="I24" i="17"/>
  <c r="V19" i="17"/>
  <c r="U19" i="17"/>
  <c r="V18" i="17"/>
  <c r="U18" i="17"/>
  <c r="V17" i="17"/>
  <c r="U17" i="17"/>
  <c r="V16" i="17"/>
  <c r="U16" i="17"/>
  <c r="V15" i="17"/>
  <c r="U15" i="17"/>
  <c r="V14" i="17"/>
  <c r="U14" i="17"/>
  <c r="T21" i="17"/>
  <c r="V13" i="17"/>
  <c r="U13" i="17"/>
  <c r="V12" i="17"/>
  <c r="U12" i="17"/>
  <c r="V11" i="17"/>
  <c r="U11" i="17"/>
  <c r="T9" i="17"/>
  <c r="W20" i="17" s="1"/>
  <c r="W10" i="17"/>
  <c r="V10" i="17"/>
  <c r="U10" i="17"/>
  <c r="J158" i="16"/>
  <c r="I158" i="16"/>
  <c r="J156" i="16"/>
  <c r="I156" i="16"/>
  <c r="J154" i="16"/>
  <c r="I154" i="16"/>
  <c r="J152" i="16"/>
  <c r="I152" i="16"/>
  <c r="H149" i="16"/>
  <c r="J150" i="16"/>
  <c r="I150" i="16"/>
  <c r="J145" i="16"/>
  <c r="I145" i="16"/>
  <c r="J143" i="16"/>
  <c r="I143" i="16"/>
  <c r="J141" i="16"/>
  <c r="I141" i="16"/>
  <c r="H147" i="16"/>
  <c r="J139" i="16"/>
  <c r="I139" i="16"/>
  <c r="J137" i="16"/>
  <c r="I137" i="16"/>
  <c r="J132" i="16"/>
  <c r="I132" i="16"/>
  <c r="J130" i="16"/>
  <c r="I130" i="16"/>
  <c r="J128" i="16"/>
  <c r="I128" i="16"/>
  <c r="J126" i="16"/>
  <c r="I126" i="16"/>
  <c r="J124" i="16"/>
  <c r="I124" i="16"/>
  <c r="H121" i="16"/>
  <c r="J122" i="16"/>
  <c r="I122" i="16"/>
  <c r="J117" i="16"/>
  <c r="I117" i="16"/>
  <c r="J115" i="16"/>
  <c r="I115" i="16"/>
  <c r="J113" i="16"/>
  <c r="I113" i="16"/>
  <c r="H119" i="16"/>
  <c r="J111" i="16"/>
  <c r="I111" i="16"/>
  <c r="J109" i="16"/>
  <c r="I109" i="16"/>
  <c r="J104" i="16"/>
  <c r="I104" i="16"/>
  <c r="J102" i="16"/>
  <c r="I102" i="16"/>
  <c r="J100" i="16"/>
  <c r="I100" i="16"/>
  <c r="J98" i="16"/>
  <c r="I98" i="16"/>
  <c r="J96" i="16"/>
  <c r="I96" i="16"/>
  <c r="H93" i="16"/>
  <c r="J94" i="16"/>
  <c r="I94" i="16"/>
  <c r="J89" i="16"/>
  <c r="I89" i="16"/>
  <c r="J87" i="16"/>
  <c r="I87" i="16"/>
  <c r="J85" i="16"/>
  <c r="I85" i="16"/>
  <c r="H91" i="16"/>
  <c r="J83" i="16"/>
  <c r="I83" i="16"/>
  <c r="J81" i="16"/>
  <c r="I81" i="16"/>
  <c r="J76" i="16"/>
  <c r="I76" i="16"/>
  <c r="J74" i="16"/>
  <c r="I74" i="16"/>
  <c r="J72" i="16"/>
  <c r="I72" i="16"/>
  <c r="J70" i="16"/>
  <c r="I70" i="16"/>
  <c r="J68" i="16"/>
  <c r="I68" i="16"/>
  <c r="H65" i="16"/>
  <c r="J66" i="16"/>
  <c r="I66" i="16"/>
  <c r="J61" i="16"/>
  <c r="I61" i="16"/>
  <c r="J59" i="16"/>
  <c r="I59" i="16"/>
  <c r="J57" i="16"/>
  <c r="I57" i="16"/>
  <c r="H63" i="16"/>
  <c r="J55" i="16"/>
  <c r="I55" i="16"/>
  <c r="J53" i="16"/>
  <c r="I53" i="16"/>
  <c r="J48" i="16"/>
  <c r="I48" i="16"/>
  <c r="J46" i="16"/>
  <c r="I46" i="16"/>
  <c r="J44" i="16"/>
  <c r="I44" i="16"/>
  <c r="J42" i="16"/>
  <c r="I42" i="16"/>
  <c r="J40" i="16"/>
  <c r="I40" i="16"/>
  <c r="H37" i="16"/>
  <c r="J38" i="16"/>
  <c r="I38" i="16"/>
  <c r="J33" i="16"/>
  <c r="I33" i="16"/>
  <c r="J31" i="16"/>
  <c r="I31" i="16"/>
  <c r="J29" i="16"/>
  <c r="I29" i="16"/>
  <c r="H35" i="16"/>
  <c r="J27" i="16"/>
  <c r="I27" i="16"/>
  <c r="J25" i="16"/>
  <c r="I25" i="16"/>
  <c r="J20" i="16"/>
  <c r="I20" i="16"/>
  <c r="J19" i="16"/>
  <c r="I19" i="16"/>
  <c r="J18" i="16"/>
  <c r="I18" i="16"/>
  <c r="J17" i="16"/>
  <c r="I17" i="16"/>
  <c r="J16" i="16"/>
  <c r="I16" i="16"/>
  <c r="J15" i="16"/>
  <c r="I15" i="16"/>
  <c r="J14" i="16"/>
  <c r="I14" i="16"/>
  <c r="H21" i="16"/>
  <c r="J13" i="16"/>
  <c r="I13" i="16"/>
  <c r="J12" i="16"/>
  <c r="I12" i="16"/>
  <c r="J11" i="16"/>
  <c r="I11" i="16"/>
  <c r="H9" i="16"/>
  <c r="K33" i="16" s="1"/>
  <c r="J10" i="16"/>
  <c r="I10" i="16"/>
  <c r="Z7" i="19"/>
  <c r="T7" i="19"/>
  <c r="K94" i="17"/>
  <c r="H93" i="17"/>
  <c r="J94" i="17"/>
  <c r="I94" i="17"/>
  <c r="J89" i="17"/>
  <c r="I89" i="17"/>
  <c r="K87" i="17"/>
  <c r="J87" i="17"/>
  <c r="I87" i="17"/>
  <c r="J85" i="17"/>
  <c r="I85" i="17"/>
  <c r="K83" i="17"/>
  <c r="J83" i="17"/>
  <c r="I83" i="17"/>
  <c r="H91" i="17"/>
  <c r="K81" i="17"/>
  <c r="J81" i="17"/>
  <c r="I81" i="17"/>
  <c r="K76" i="17"/>
  <c r="J76" i="17"/>
  <c r="I76" i="17"/>
  <c r="K74" i="17"/>
  <c r="J74" i="17"/>
  <c r="I74" i="17"/>
  <c r="K72" i="17"/>
  <c r="J72" i="17"/>
  <c r="I72" i="17"/>
  <c r="K70" i="17"/>
  <c r="J70" i="17"/>
  <c r="I70" i="17"/>
  <c r="K68" i="17"/>
  <c r="J68" i="17"/>
  <c r="I68" i="17"/>
  <c r="K66" i="17"/>
  <c r="H65" i="17"/>
  <c r="J66" i="17"/>
  <c r="I66" i="17"/>
  <c r="K61" i="17"/>
  <c r="J61" i="17"/>
  <c r="I61" i="17"/>
  <c r="K59" i="17"/>
  <c r="J59" i="17"/>
  <c r="I59" i="17"/>
  <c r="K57" i="17"/>
  <c r="J57" i="17"/>
  <c r="I57" i="17"/>
  <c r="K55" i="17"/>
  <c r="J55" i="17"/>
  <c r="I55" i="17"/>
  <c r="H63" i="17"/>
  <c r="J53" i="17"/>
  <c r="I53" i="17"/>
  <c r="K48" i="17"/>
  <c r="J48" i="17"/>
  <c r="I48" i="17"/>
  <c r="J46" i="17"/>
  <c r="I46" i="17"/>
  <c r="K44" i="17"/>
  <c r="J44" i="17"/>
  <c r="I44" i="17"/>
  <c r="J42" i="17"/>
  <c r="I42" i="17"/>
  <c r="K40" i="17"/>
  <c r="J40" i="17"/>
  <c r="I40" i="17"/>
  <c r="H37" i="17"/>
  <c r="J38" i="17"/>
  <c r="I38" i="17"/>
  <c r="K33" i="17"/>
  <c r="J33" i="17"/>
  <c r="I33" i="17"/>
  <c r="K31" i="17"/>
  <c r="J31" i="17"/>
  <c r="I31" i="17"/>
  <c r="K29" i="17"/>
  <c r="J29" i="17"/>
  <c r="I29" i="17"/>
  <c r="K27" i="17"/>
  <c r="J27" i="17"/>
  <c r="I27" i="17"/>
  <c r="H35" i="17"/>
  <c r="K25" i="17"/>
  <c r="J25" i="17"/>
  <c r="I25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H21" i="17"/>
  <c r="K12" i="17"/>
  <c r="J12" i="17"/>
  <c r="I12" i="17"/>
  <c r="J11" i="17"/>
  <c r="I11" i="17"/>
  <c r="K10" i="17"/>
  <c r="J10" i="17"/>
  <c r="I10" i="17"/>
  <c r="H9" i="17"/>
  <c r="K159" i="16"/>
  <c r="J159" i="16"/>
  <c r="I159" i="16"/>
  <c r="K157" i="16"/>
  <c r="J157" i="16"/>
  <c r="I157" i="16"/>
  <c r="K155" i="16"/>
  <c r="J155" i="16"/>
  <c r="I155" i="16"/>
  <c r="K153" i="16"/>
  <c r="J153" i="16"/>
  <c r="I153" i="16"/>
  <c r="H161" i="16"/>
  <c r="K151" i="16"/>
  <c r="J151" i="16"/>
  <c r="I151" i="16"/>
  <c r="K146" i="16"/>
  <c r="J146" i="16"/>
  <c r="I146" i="16"/>
  <c r="K144" i="16"/>
  <c r="J144" i="16"/>
  <c r="I144" i="16"/>
  <c r="K142" i="16"/>
  <c r="J142" i="16"/>
  <c r="I142" i="16"/>
  <c r="K140" i="16"/>
  <c r="J140" i="16"/>
  <c r="I140" i="16"/>
  <c r="K138" i="16"/>
  <c r="J138" i="16"/>
  <c r="I138" i="16"/>
  <c r="K136" i="16"/>
  <c r="H135" i="16"/>
  <c r="J136" i="16"/>
  <c r="I136" i="16"/>
  <c r="J131" i="16"/>
  <c r="I131" i="16"/>
  <c r="K129" i="16"/>
  <c r="J129" i="16"/>
  <c r="I129" i="16"/>
  <c r="J127" i="16"/>
  <c r="I127" i="16"/>
  <c r="K125" i="16"/>
  <c r="J125" i="16"/>
  <c r="I125" i="16"/>
  <c r="H133" i="16"/>
  <c r="K123" i="16"/>
  <c r="J123" i="16"/>
  <c r="I123" i="16"/>
  <c r="K118" i="16"/>
  <c r="J118" i="16"/>
  <c r="I118" i="16"/>
  <c r="K116" i="16"/>
  <c r="J116" i="16"/>
  <c r="I116" i="16"/>
  <c r="K114" i="16"/>
  <c r="J114" i="16"/>
  <c r="I114" i="16"/>
  <c r="K112" i="16"/>
  <c r="J112" i="16"/>
  <c r="I112" i="16"/>
  <c r="K110" i="16"/>
  <c r="J110" i="16"/>
  <c r="I110" i="16"/>
  <c r="K108" i="16"/>
  <c r="H107" i="16"/>
  <c r="J108" i="16"/>
  <c r="I108" i="16"/>
  <c r="K103" i="16"/>
  <c r="J103" i="16"/>
  <c r="I103" i="16"/>
  <c r="K101" i="16"/>
  <c r="J101" i="16"/>
  <c r="I101" i="16"/>
  <c r="K99" i="16"/>
  <c r="J99" i="16"/>
  <c r="I99" i="16"/>
  <c r="K97" i="16"/>
  <c r="J97" i="16"/>
  <c r="I97" i="16"/>
  <c r="H105" i="16"/>
  <c r="J95" i="16"/>
  <c r="I95" i="16"/>
  <c r="K90" i="16"/>
  <c r="J90" i="16"/>
  <c r="I90" i="16"/>
  <c r="J88" i="16"/>
  <c r="I88" i="16"/>
  <c r="K86" i="16"/>
  <c r="J86" i="16"/>
  <c r="I86" i="16"/>
  <c r="J84" i="16"/>
  <c r="I84" i="16"/>
  <c r="K82" i="16"/>
  <c r="J82" i="16"/>
  <c r="I82" i="16"/>
  <c r="H79" i="16"/>
  <c r="J80" i="16"/>
  <c r="I80" i="16"/>
  <c r="K75" i="16"/>
  <c r="J75" i="16"/>
  <c r="I75" i="16"/>
  <c r="K73" i="16"/>
  <c r="J73" i="16"/>
  <c r="I73" i="16"/>
  <c r="K71" i="16"/>
  <c r="J71" i="16"/>
  <c r="I71" i="16"/>
  <c r="K69" i="16"/>
  <c r="J69" i="16"/>
  <c r="I69" i="16"/>
  <c r="H77" i="16"/>
  <c r="K67" i="16"/>
  <c r="J67" i="16"/>
  <c r="I67" i="16"/>
  <c r="K62" i="16"/>
  <c r="J62" i="16"/>
  <c r="I62" i="16"/>
  <c r="K60" i="16"/>
  <c r="J60" i="16"/>
  <c r="I60" i="16"/>
  <c r="K58" i="16"/>
  <c r="J58" i="16"/>
  <c r="I58" i="16"/>
  <c r="K56" i="16"/>
  <c r="J56" i="16"/>
  <c r="I56" i="16"/>
  <c r="K54" i="16"/>
  <c r="J54" i="16"/>
  <c r="I54" i="16"/>
  <c r="K52" i="16"/>
  <c r="H51" i="16"/>
  <c r="J52" i="16"/>
  <c r="I52" i="16"/>
  <c r="K47" i="16"/>
  <c r="J47" i="16"/>
  <c r="I47" i="16"/>
  <c r="J45" i="16"/>
  <c r="I45" i="16"/>
  <c r="K43" i="16"/>
  <c r="J43" i="16"/>
  <c r="I43" i="16"/>
  <c r="J41" i="16"/>
  <c r="I41" i="16"/>
  <c r="H49" i="16"/>
  <c r="K39" i="16"/>
  <c r="J39" i="16"/>
  <c r="I39" i="16"/>
  <c r="K34" i="16"/>
  <c r="J34" i="16"/>
  <c r="I34" i="16"/>
  <c r="K32" i="16"/>
  <c r="J32" i="16"/>
  <c r="I32" i="16"/>
  <c r="K30" i="16"/>
  <c r="J30" i="16"/>
  <c r="I30" i="16"/>
  <c r="K28" i="16"/>
  <c r="J28" i="16"/>
  <c r="I28" i="16"/>
  <c r="K26" i="16"/>
  <c r="J26" i="16"/>
  <c r="I26" i="16"/>
  <c r="K24" i="16"/>
  <c r="H23" i="16"/>
  <c r="J24" i="16"/>
  <c r="I24" i="16"/>
  <c r="V19" i="16"/>
  <c r="U19" i="16"/>
  <c r="V18" i="16"/>
  <c r="U18" i="16"/>
  <c r="V17" i="16"/>
  <c r="U17" i="16"/>
  <c r="V16" i="16"/>
  <c r="U16" i="16"/>
  <c r="V15" i="16"/>
  <c r="U15" i="16"/>
  <c r="V14" i="16"/>
  <c r="U14" i="16"/>
  <c r="V13" i="16"/>
  <c r="T21" i="16"/>
  <c r="U13" i="16"/>
  <c r="V12" i="16"/>
  <c r="U12" i="16"/>
  <c r="V11" i="16"/>
  <c r="U11" i="16"/>
  <c r="V10" i="16"/>
  <c r="T9" i="16"/>
  <c r="W20" i="16" s="1"/>
  <c r="U10" i="16"/>
  <c r="K96" i="17"/>
  <c r="J96" i="17"/>
  <c r="I96" i="17"/>
  <c r="K98" i="17"/>
  <c r="J98" i="17"/>
  <c r="I98" i="17"/>
  <c r="K100" i="17"/>
  <c r="J100" i="17"/>
  <c r="I100" i="17"/>
  <c r="K102" i="17"/>
  <c r="J102" i="17"/>
  <c r="I102" i="17"/>
  <c r="K104" i="17"/>
  <c r="J104" i="17"/>
  <c r="I104" i="17"/>
  <c r="K109" i="17"/>
  <c r="J109" i="17"/>
  <c r="I109" i="17"/>
  <c r="K111" i="17"/>
  <c r="J111" i="17"/>
  <c r="I111" i="17"/>
  <c r="H119" i="17"/>
  <c r="K113" i="17"/>
  <c r="J113" i="17"/>
  <c r="I113" i="17"/>
  <c r="K115" i="17"/>
  <c r="J115" i="17"/>
  <c r="I115" i="17"/>
  <c r="K117" i="17"/>
  <c r="J117" i="17"/>
  <c r="I117" i="17"/>
  <c r="K122" i="17"/>
  <c r="H121" i="17"/>
  <c r="J122" i="17"/>
  <c r="I122" i="17"/>
  <c r="K124" i="17"/>
  <c r="J124" i="17"/>
  <c r="I124" i="17"/>
  <c r="K126" i="17"/>
  <c r="J126" i="17"/>
  <c r="I126" i="17"/>
  <c r="K128" i="17"/>
  <c r="J128" i="17"/>
  <c r="I128" i="17"/>
  <c r="K130" i="17"/>
  <c r="J130" i="17"/>
  <c r="I130" i="17"/>
  <c r="K132" i="17"/>
  <c r="J132" i="17"/>
  <c r="I132" i="17"/>
  <c r="K137" i="17"/>
  <c r="J137" i="17"/>
  <c r="I137" i="17"/>
  <c r="K139" i="17"/>
  <c r="J139" i="17"/>
  <c r="I139" i="17"/>
  <c r="H147" i="17"/>
  <c r="K141" i="17"/>
  <c r="J141" i="17"/>
  <c r="I141" i="17"/>
  <c r="K143" i="17"/>
  <c r="J143" i="17"/>
  <c r="I143" i="17"/>
  <c r="K145" i="17"/>
  <c r="J145" i="17"/>
  <c r="I145" i="17"/>
  <c r="K150" i="17"/>
  <c r="H149" i="17"/>
  <c r="J150" i="17"/>
  <c r="I150" i="17"/>
  <c r="K152" i="17"/>
  <c r="J152" i="17"/>
  <c r="I152" i="17"/>
  <c r="K154" i="17"/>
  <c r="J154" i="17"/>
  <c r="I154" i="17"/>
  <c r="K156" i="17"/>
  <c r="J156" i="17"/>
  <c r="I156" i="17"/>
  <c r="K158" i="17"/>
  <c r="J158" i="17"/>
  <c r="I158" i="17"/>
  <c r="K160" i="17"/>
  <c r="J160" i="17"/>
  <c r="I160" i="17"/>
  <c r="I95" i="17"/>
  <c r="K95" i="17"/>
  <c r="J95" i="17"/>
  <c r="I97" i="17"/>
  <c r="H105" i="17"/>
  <c r="K97" i="17"/>
  <c r="J97" i="17"/>
  <c r="I99" i="17"/>
  <c r="K99" i="17"/>
  <c r="J99" i="17"/>
  <c r="I101" i="17"/>
  <c r="K101" i="17"/>
  <c r="J101" i="17"/>
  <c r="I103" i="17"/>
  <c r="K103" i="17"/>
  <c r="J103" i="17"/>
  <c r="I108" i="17"/>
  <c r="K108" i="17"/>
  <c r="H107" i="17"/>
  <c r="J108" i="17"/>
  <c r="I110" i="17"/>
  <c r="K110" i="17"/>
  <c r="J110" i="17"/>
  <c r="I112" i="17"/>
  <c r="K112" i="17"/>
  <c r="J112" i="17"/>
  <c r="I114" i="17"/>
  <c r="K114" i="17"/>
  <c r="J114" i="17"/>
  <c r="I116" i="17"/>
  <c r="K116" i="17"/>
  <c r="J116" i="17"/>
  <c r="I118" i="17"/>
  <c r="K118" i="17"/>
  <c r="J118" i="17"/>
  <c r="I123" i="17"/>
  <c r="K123" i="17"/>
  <c r="J123" i="17"/>
  <c r="I125" i="17"/>
  <c r="H133" i="17"/>
  <c r="K125" i="17"/>
  <c r="J125" i="17"/>
  <c r="I127" i="17"/>
  <c r="K127" i="17"/>
  <c r="J127" i="17"/>
  <c r="I129" i="17"/>
  <c r="K129" i="17"/>
  <c r="J129" i="17"/>
  <c r="I131" i="17"/>
  <c r="K131" i="17"/>
  <c r="J131" i="17"/>
  <c r="I136" i="17"/>
  <c r="K136" i="17"/>
  <c r="H135" i="17"/>
  <c r="J136" i="17"/>
  <c r="I138" i="17"/>
  <c r="K138" i="17"/>
  <c r="J138" i="17"/>
  <c r="I140" i="17"/>
  <c r="K140" i="17"/>
  <c r="J140" i="17"/>
  <c r="I142" i="17"/>
  <c r="K142" i="17"/>
  <c r="J142" i="17"/>
  <c r="I144" i="17"/>
  <c r="K144" i="17"/>
  <c r="J144" i="17"/>
  <c r="I146" i="17"/>
  <c r="K146" i="17"/>
  <c r="J146" i="17"/>
  <c r="I151" i="17"/>
  <c r="K151" i="17"/>
  <c r="J151" i="17"/>
  <c r="I153" i="17"/>
  <c r="H161" i="17"/>
  <c r="K153" i="17"/>
  <c r="J153" i="17"/>
  <c r="I155" i="17"/>
  <c r="K155" i="17"/>
  <c r="J155" i="17"/>
  <c r="I157" i="17"/>
  <c r="K157" i="17"/>
  <c r="J157" i="17"/>
  <c r="I159" i="17"/>
  <c r="K159" i="17"/>
  <c r="J159" i="17"/>
  <c r="K157" i="13"/>
  <c r="J157" i="13"/>
  <c r="I157" i="13"/>
  <c r="K155" i="13"/>
  <c r="J155" i="13"/>
  <c r="I155" i="13"/>
  <c r="K153" i="13"/>
  <c r="J153" i="13"/>
  <c r="I153" i="13"/>
  <c r="K151" i="13"/>
  <c r="J151" i="13"/>
  <c r="I151" i="13"/>
  <c r="K149" i="13"/>
  <c r="J149" i="13"/>
  <c r="I149" i="13"/>
  <c r="K144" i="13"/>
  <c r="J144" i="13"/>
  <c r="I144" i="13"/>
  <c r="K142" i="13"/>
  <c r="J142" i="13"/>
  <c r="I142" i="13"/>
  <c r="K140" i="13"/>
  <c r="J140" i="13"/>
  <c r="I140" i="13"/>
  <c r="H146" i="13"/>
  <c r="K138" i="13"/>
  <c r="J138" i="13"/>
  <c r="I138" i="13"/>
  <c r="K136" i="13"/>
  <c r="J136" i="13"/>
  <c r="I136" i="13"/>
  <c r="K134" i="13"/>
  <c r="J134" i="13"/>
  <c r="I134" i="13"/>
  <c r="K131" i="13"/>
  <c r="J131" i="13"/>
  <c r="I131" i="13"/>
  <c r="K129" i="13"/>
  <c r="J129" i="13"/>
  <c r="I129" i="13"/>
  <c r="K127" i="13"/>
  <c r="J127" i="13"/>
  <c r="I127" i="13"/>
  <c r="K125" i="13"/>
  <c r="J125" i="13"/>
  <c r="I125" i="13"/>
  <c r="K123" i="13"/>
  <c r="J123" i="13"/>
  <c r="I123" i="13"/>
  <c r="K121" i="13"/>
  <c r="J121" i="13"/>
  <c r="I121" i="13"/>
  <c r="K116" i="13"/>
  <c r="J116" i="13"/>
  <c r="I116" i="13"/>
  <c r="K114" i="13"/>
  <c r="J114" i="13"/>
  <c r="I114" i="13"/>
  <c r="K112" i="13"/>
  <c r="J112" i="13"/>
  <c r="I112" i="13"/>
  <c r="H118" i="13"/>
  <c r="K110" i="13"/>
  <c r="J110" i="13"/>
  <c r="I110" i="13"/>
  <c r="K108" i="13"/>
  <c r="J108" i="13"/>
  <c r="I108" i="13"/>
  <c r="K106" i="13"/>
  <c r="J106" i="13"/>
  <c r="I106" i="13"/>
  <c r="K103" i="13"/>
  <c r="J103" i="13"/>
  <c r="I103" i="13"/>
  <c r="K101" i="13"/>
  <c r="J101" i="13"/>
  <c r="I101" i="13"/>
  <c r="K99" i="13"/>
  <c r="J99" i="13"/>
  <c r="I99" i="13"/>
  <c r="K97" i="13"/>
  <c r="J97" i="13"/>
  <c r="I97" i="13"/>
  <c r="K95" i="13"/>
  <c r="J95" i="13"/>
  <c r="I95" i="13"/>
  <c r="K93" i="13"/>
  <c r="J93" i="13"/>
  <c r="I93" i="13"/>
  <c r="K88" i="13"/>
  <c r="J88" i="13"/>
  <c r="I88" i="13"/>
  <c r="K86" i="13"/>
  <c r="J86" i="13"/>
  <c r="I86" i="13"/>
  <c r="K84" i="13"/>
  <c r="J84" i="13"/>
  <c r="I84" i="13"/>
  <c r="H90" i="13"/>
  <c r="K82" i="13"/>
  <c r="J82" i="13"/>
  <c r="I82" i="13"/>
  <c r="K80" i="13"/>
  <c r="J80" i="13"/>
  <c r="I80" i="13"/>
  <c r="K78" i="13"/>
  <c r="J78" i="13"/>
  <c r="I78" i="13"/>
  <c r="K75" i="13"/>
  <c r="J75" i="13"/>
  <c r="I75" i="13"/>
  <c r="K73" i="13"/>
  <c r="J73" i="13"/>
  <c r="I73" i="13"/>
  <c r="K71" i="13"/>
  <c r="J71" i="13"/>
  <c r="I71" i="13"/>
  <c r="K69" i="13"/>
  <c r="J69" i="13"/>
  <c r="I69" i="13"/>
  <c r="K67" i="13"/>
  <c r="J67" i="13"/>
  <c r="I67" i="13"/>
  <c r="K65" i="13"/>
  <c r="J65" i="13"/>
  <c r="I65" i="13"/>
  <c r="K60" i="13"/>
  <c r="J60" i="13"/>
  <c r="I60" i="13"/>
  <c r="K58" i="13"/>
  <c r="J58" i="13"/>
  <c r="I58" i="13"/>
  <c r="K56" i="13"/>
  <c r="J56" i="13"/>
  <c r="I56" i="13"/>
  <c r="H62" i="13"/>
  <c r="K54" i="13"/>
  <c r="J54" i="13"/>
  <c r="I54" i="13"/>
  <c r="K52" i="13"/>
  <c r="J52" i="13"/>
  <c r="I52" i="13"/>
  <c r="K50" i="13"/>
  <c r="J50" i="13"/>
  <c r="I50" i="13"/>
  <c r="K47" i="13"/>
  <c r="J47" i="13"/>
  <c r="I47" i="13"/>
  <c r="K45" i="13"/>
  <c r="J45" i="13"/>
  <c r="I45" i="13"/>
  <c r="K43" i="13"/>
  <c r="J43" i="13"/>
  <c r="I43" i="13"/>
  <c r="K41" i="13"/>
  <c r="J41" i="13"/>
  <c r="I41" i="13"/>
  <c r="K39" i="13"/>
  <c r="J39" i="13"/>
  <c r="I39" i="13"/>
  <c r="K37" i="13"/>
  <c r="J37" i="13"/>
  <c r="I37" i="13"/>
  <c r="K32" i="13"/>
  <c r="J32" i="13"/>
  <c r="I32" i="13"/>
  <c r="K30" i="13"/>
  <c r="J30" i="13"/>
  <c r="I30" i="13"/>
  <c r="K28" i="13"/>
  <c r="J28" i="13"/>
  <c r="I28" i="13"/>
  <c r="H34" i="13"/>
  <c r="K26" i="13"/>
  <c r="J26" i="13"/>
  <c r="I26" i="13"/>
  <c r="K24" i="13"/>
  <c r="J24" i="13"/>
  <c r="I24" i="13"/>
  <c r="K22" i="13"/>
  <c r="J22" i="13"/>
  <c r="I22" i="13"/>
  <c r="K19" i="13"/>
  <c r="J19" i="13"/>
  <c r="I19" i="13"/>
  <c r="K18" i="13"/>
  <c r="J18" i="13"/>
  <c r="I18" i="13"/>
  <c r="K17" i="13"/>
  <c r="J17" i="13"/>
  <c r="I17" i="13"/>
  <c r="K16" i="13"/>
  <c r="J16" i="13"/>
  <c r="I16" i="13"/>
  <c r="K15" i="13"/>
  <c r="J15" i="13"/>
  <c r="I15" i="13"/>
  <c r="K14" i="13"/>
  <c r="J14" i="13"/>
  <c r="I14" i="13"/>
  <c r="K13" i="13"/>
  <c r="J13" i="13"/>
  <c r="I13" i="13"/>
  <c r="H20" i="13"/>
  <c r="K12" i="13"/>
  <c r="J12" i="13"/>
  <c r="I12" i="13"/>
  <c r="K11" i="13"/>
  <c r="J11" i="13"/>
  <c r="I11" i="13"/>
  <c r="K10" i="13"/>
  <c r="J10" i="13"/>
  <c r="I10" i="13"/>
  <c r="K9" i="13"/>
  <c r="J9" i="13"/>
  <c r="I9" i="13"/>
  <c r="K8" i="13"/>
  <c r="J8" i="13"/>
  <c r="I8" i="13"/>
  <c r="V6" i="12"/>
  <c r="T6" i="12"/>
  <c r="S6" i="12"/>
  <c r="T20" i="14"/>
  <c r="S20" i="14"/>
  <c r="T18" i="14"/>
  <c r="S18" i="14"/>
  <c r="T16" i="14"/>
  <c r="S16" i="14"/>
  <c r="T14" i="14"/>
  <c r="S14" i="14"/>
  <c r="T12" i="14"/>
  <c r="S12" i="14"/>
  <c r="J14" i="12"/>
  <c r="I14" i="12"/>
  <c r="L14" i="12"/>
  <c r="K14" i="12"/>
  <c r="J12" i="12"/>
  <c r="L12" i="12"/>
  <c r="K12" i="12"/>
  <c r="I12" i="12"/>
  <c r="J10" i="12"/>
  <c r="I10" i="12"/>
  <c r="L10" i="12"/>
  <c r="K10" i="12"/>
  <c r="T8" i="12"/>
  <c r="V8" i="12"/>
  <c r="S8" i="12"/>
  <c r="J7" i="12"/>
  <c r="I7" i="12"/>
  <c r="H54" i="12"/>
  <c r="L7" i="12"/>
  <c r="K7" i="12"/>
  <c r="Y15" i="15"/>
  <c r="X15" i="15"/>
  <c r="W15" i="15"/>
  <c r="Y12" i="15"/>
  <c r="X12" i="15"/>
  <c r="W12" i="15"/>
  <c r="Y9" i="15"/>
  <c r="X9" i="15"/>
  <c r="W9" i="15"/>
  <c r="K158" i="13"/>
  <c r="J158" i="13"/>
  <c r="I158" i="13"/>
  <c r="K156" i="13"/>
  <c r="J156" i="13"/>
  <c r="I156" i="13"/>
  <c r="K154" i="13"/>
  <c r="J154" i="13"/>
  <c r="I154" i="13"/>
  <c r="K152" i="13"/>
  <c r="J152" i="13"/>
  <c r="I152" i="13"/>
  <c r="H160" i="13"/>
  <c r="K150" i="13"/>
  <c r="J150" i="13"/>
  <c r="I150" i="13"/>
  <c r="K148" i="13"/>
  <c r="J148" i="13"/>
  <c r="I148" i="13"/>
  <c r="K145" i="13"/>
  <c r="J145" i="13"/>
  <c r="I145" i="13"/>
  <c r="K143" i="13"/>
  <c r="J143" i="13"/>
  <c r="I143" i="13"/>
  <c r="K141" i="13"/>
  <c r="J141" i="13"/>
  <c r="I141" i="13"/>
  <c r="K139" i="13"/>
  <c r="J139" i="13"/>
  <c r="I139" i="13"/>
  <c r="K137" i="13"/>
  <c r="J137" i="13"/>
  <c r="I137" i="13"/>
  <c r="K135" i="13"/>
  <c r="J135" i="13"/>
  <c r="I135" i="13"/>
  <c r="K130" i="13"/>
  <c r="J130" i="13"/>
  <c r="I130" i="13"/>
  <c r="K128" i="13"/>
  <c r="J128" i="13"/>
  <c r="I128" i="13"/>
  <c r="K126" i="13"/>
  <c r="J126" i="13"/>
  <c r="I126" i="13"/>
  <c r="K124" i="13"/>
  <c r="J124" i="13"/>
  <c r="I124" i="13"/>
  <c r="H132" i="13"/>
  <c r="K122" i="13"/>
  <c r="J122" i="13"/>
  <c r="I122" i="13"/>
  <c r="K120" i="13"/>
  <c r="J120" i="13"/>
  <c r="I120" i="13"/>
  <c r="K117" i="13"/>
  <c r="J117" i="13"/>
  <c r="I117" i="13"/>
  <c r="K115" i="13"/>
  <c r="J115" i="13"/>
  <c r="I115" i="13"/>
  <c r="K113" i="13"/>
  <c r="J113" i="13"/>
  <c r="I113" i="13"/>
  <c r="K111" i="13"/>
  <c r="J111" i="13"/>
  <c r="I111" i="13"/>
  <c r="K109" i="13"/>
  <c r="J109" i="13"/>
  <c r="I109" i="13"/>
  <c r="K107" i="13"/>
  <c r="J107" i="13"/>
  <c r="I107" i="13"/>
  <c r="K102" i="13"/>
  <c r="J102" i="13"/>
  <c r="I102" i="13"/>
  <c r="K100" i="13"/>
  <c r="J100" i="13"/>
  <c r="I100" i="13"/>
  <c r="K98" i="13"/>
  <c r="J98" i="13"/>
  <c r="I98" i="13"/>
  <c r="K96" i="13"/>
  <c r="J96" i="13"/>
  <c r="I96" i="13"/>
  <c r="H104" i="13"/>
  <c r="K94" i="13"/>
  <c r="J94" i="13"/>
  <c r="I94" i="13"/>
  <c r="K92" i="13"/>
  <c r="J92" i="13"/>
  <c r="I92" i="13"/>
  <c r="K89" i="13"/>
  <c r="J89" i="13"/>
  <c r="I89" i="13"/>
  <c r="K87" i="13"/>
  <c r="J87" i="13"/>
  <c r="I87" i="13"/>
  <c r="K85" i="13"/>
  <c r="J85" i="13"/>
  <c r="I85" i="13"/>
  <c r="K83" i="13"/>
  <c r="J83" i="13"/>
  <c r="I83" i="13"/>
  <c r="K81" i="13"/>
  <c r="J81" i="13"/>
  <c r="I81" i="13"/>
  <c r="K79" i="13"/>
  <c r="J79" i="13"/>
  <c r="I79" i="13"/>
  <c r="K74" i="13"/>
  <c r="J74" i="13"/>
  <c r="I74" i="13"/>
  <c r="K72" i="13"/>
  <c r="J72" i="13"/>
  <c r="I72" i="13"/>
  <c r="K70" i="13"/>
  <c r="J70" i="13"/>
  <c r="I70" i="13"/>
  <c r="K68" i="13"/>
  <c r="J68" i="13"/>
  <c r="I68" i="13"/>
  <c r="H76" i="13"/>
  <c r="K66" i="13"/>
  <c r="J66" i="13"/>
  <c r="I66" i="13"/>
  <c r="K64" i="13"/>
  <c r="J64" i="13"/>
  <c r="I64" i="13"/>
  <c r="K61" i="13"/>
  <c r="J61" i="13"/>
  <c r="I61" i="13"/>
  <c r="K59" i="13"/>
  <c r="J59" i="13"/>
  <c r="I59" i="13"/>
  <c r="K57" i="13"/>
  <c r="J57" i="13"/>
  <c r="I57" i="13"/>
  <c r="K55" i="13"/>
  <c r="J55" i="13"/>
  <c r="I55" i="13"/>
  <c r="K53" i="13"/>
  <c r="J53" i="13"/>
  <c r="I53" i="13"/>
  <c r="K51" i="13"/>
  <c r="J51" i="13"/>
  <c r="I51" i="13"/>
  <c r="K46" i="13"/>
  <c r="J46" i="13"/>
  <c r="I46" i="13"/>
  <c r="K44" i="13"/>
  <c r="J44" i="13"/>
  <c r="I44" i="13"/>
  <c r="K42" i="13"/>
  <c r="J42" i="13"/>
  <c r="I42" i="13"/>
  <c r="K40" i="13"/>
  <c r="J40" i="13"/>
  <c r="I40" i="13"/>
  <c r="H48" i="13"/>
  <c r="K38" i="13"/>
  <c r="J38" i="13"/>
  <c r="I38" i="13"/>
  <c r="K36" i="13"/>
  <c r="J36" i="13"/>
  <c r="I36" i="13"/>
  <c r="K33" i="13"/>
  <c r="J33" i="13"/>
  <c r="I33" i="13"/>
  <c r="K31" i="13"/>
  <c r="J31" i="13"/>
  <c r="I31" i="13"/>
  <c r="K29" i="13"/>
  <c r="J29" i="13"/>
  <c r="I29" i="13"/>
  <c r="K27" i="13"/>
  <c r="J27" i="13"/>
  <c r="I27" i="13"/>
  <c r="K25" i="13"/>
  <c r="J25" i="13"/>
  <c r="I25" i="13"/>
  <c r="K23" i="13"/>
  <c r="J23" i="13"/>
  <c r="I23" i="13"/>
  <c r="T56" i="12"/>
  <c r="S56" i="12"/>
  <c r="V56" i="12"/>
  <c r="T53" i="12"/>
  <c r="S53" i="12"/>
  <c r="V53" i="12"/>
  <c r="K52" i="12"/>
  <c r="J52" i="12"/>
  <c r="I52" i="12"/>
  <c r="L52" i="12"/>
  <c r="T50" i="12"/>
  <c r="S50" i="12"/>
  <c r="V50" i="12"/>
  <c r="K49" i="12"/>
  <c r="J49" i="12"/>
  <c r="I49" i="12"/>
  <c r="L49" i="12"/>
  <c r="T47" i="12"/>
  <c r="S47" i="12"/>
  <c r="V47" i="12"/>
  <c r="K46" i="12"/>
  <c r="J46" i="12"/>
  <c r="I46" i="12"/>
  <c r="L46" i="12"/>
  <c r="T44" i="12"/>
  <c r="S44" i="12"/>
  <c r="V44" i="12"/>
  <c r="K43" i="12"/>
  <c r="J43" i="12"/>
  <c r="I43" i="12"/>
  <c r="L43" i="12"/>
  <c r="T41" i="12"/>
  <c r="S41" i="12"/>
  <c r="V41" i="12"/>
  <c r="K40" i="12"/>
  <c r="J40" i="12"/>
  <c r="I40" i="12"/>
  <c r="L40" i="12"/>
  <c r="T38" i="12"/>
  <c r="S38" i="12"/>
  <c r="V38" i="12"/>
  <c r="K37" i="12"/>
  <c r="J37" i="12"/>
  <c r="I37" i="12"/>
  <c r="L37" i="12"/>
  <c r="T35" i="12"/>
  <c r="S35" i="12"/>
  <c r="V35" i="12"/>
  <c r="K34" i="12"/>
  <c r="J34" i="12"/>
  <c r="I34" i="12"/>
  <c r="L34" i="12"/>
  <c r="T32" i="12"/>
  <c r="S32" i="12"/>
  <c r="V32" i="12"/>
  <c r="K31" i="12"/>
  <c r="J31" i="12"/>
  <c r="I31" i="12"/>
  <c r="L31" i="12"/>
  <c r="T29" i="12"/>
  <c r="S29" i="12"/>
  <c r="V29" i="12"/>
  <c r="K28" i="12"/>
  <c r="J28" i="12"/>
  <c r="I28" i="12"/>
  <c r="L28" i="12"/>
  <c r="T26" i="12"/>
  <c r="S26" i="12"/>
  <c r="V26" i="12"/>
  <c r="K25" i="12"/>
  <c r="I25" i="12"/>
  <c r="L25" i="12"/>
  <c r="J25" i="12"/>
  <c r="S23" i="12"/>
  <c r="T23" i="12"/>
  <c r="V23" i="12"/>
  <c r="K22" i="12"/>
  <c r="I22" i="12"/>
  <c r="L22" i="12"/>
  <c r="J22" i="12"/>
  <c r="S20" i="12"/>
  <c r="T20" i="12"/>
  <c r="V20" i="12"/>
  <c r="K19" i="12"/>
  <c r="I19" i="12"/>
  <c r="L19" i="12"/>
  <c r="J19" i="12"/>
  <c r="S17" i="12"/>
  <c r="T17" i="12"/>
  <c r="V17" i="12"/>
  <c r="K16" i="12"/>
  <c r="I16" i="12"/>
  <c r="L16" i="12"/>
  <c r="J16" i="12"/>
  <c r="L96" i="10"/>
  <c r="I95" i="10"/>
  <c r="L21" i="10"/>
  <c r="L18" i="10"/>
  <c r="L8" i="10"/>
  <c r="I7" i="10"/>
  <c r="L15" i="10"/>
  <c r="L12" i="10"/>
  <c r="L9" i="10"/>
  <c r="L20" i="10"/>
  <c r="L19" i="10"/>
  <c r="L14" i="10"/>
  <c r="L11" i="10"/>
  <c r="L16" i="10"/>
  <c r="L17" i="10"/>
  <c r="L10" i="10"/>
  <c r="L13" i="10"/>
  <c r="R45" i="6"/>
  <c r="S45" i="6"/>
  <c r="Q45" i="6"/>
  <c r="J43" i="6"/>
  <c r="K43" i="6"/>
  <c r="I43" i="6"/>
  <c r="R39" i="6"/>
  <c r="Q39" i="6"/>
  <c r="S39" i="6"/>
  <c r="J37" i="6"/>
  <c r="K37" i="6"/>
  <c r="I37" i="6"/>
  <c r="R33" i="6"/>
  <c r="S33" i="6"/>
  <c r="Q33" i="6"/>
  <c r="J31" i="6"/>
  <c r="I31" i="6"/>
  <c r="K31" i="6"/>
  <c r="R27" i="6"/>
  <c r="S27" i="6"/>
  <c r="Q27" i="6"/>
  <c r="J25" i="6"/>
  <c r="K25" i="6"/>
  <c r="I25" i="6"/>
  <c r="R21" i="6"/>
  <c r="Q21" i="6"/>
  <c r="S21" i="6"/>
  <c r="J19" i="6"/>
  <c r="K19" i="6"/>
  <c r="I19" i="6"/>
  <c r="R14" i="6"/>
  <c r="S14" i="6"/>
  <c r="Q14" i="6"/>
  <c r="J12" i="6"/>
  <c r="I12" i="6"/>
  <c r="K12" i="6"/>
  <c r="W50" i="5"/>
  <c r="V50" i="5"/>
  <c r="T50" i="5"/>
  <c r="U50" i="5"/>
  <c r="S50" i="5"/>
  <c r="W48" i="5"/>
  <c r="V48" i="5"/>
  <c r="T48" i="5"/>
  <c r="U48" i="5"/>
  <c r="S48" i="5"/>
  <c r="W46" i="5"/>
  <c r="V46" i="5"/>
  <c r="T46" i="5"/>
  <c r="S46" i="5"/>
  <c r="U46" i="5"/>
  <c r="W44" i="5"/>
  <c r="V44" i="5"/>
  <c r="T44" i="5"/>
  <c r="U44" i="5"/>
  <c r="S44" i="5"/>
  <c r="W42" i="5"/>
  <c r="V42" i="5"/>
  <c r="T42" i="5"/>
  <c r="U42" i="5"/>
  <c r="S42" i="5"/>
  <c r="W40" i="5"/>
  <c r="V40" i="5"/>
  <c r="T40" i="5"/>
  <c r="S40" i="5"/>
  <c r="U40" i="5"/>
  <c r="W38" i="5"/>
  <c r="V38" i="5"/>
  <c r="T38" i="5"/>
  <c r="U38" i="5"/>
  <c r="S38" i="5"/>
  <c r="W36" i="5"/>
  <c r="V36" i="5"/>
  <c r="T36" i="5"/>
  <c r="U36" i="5"/>
  <c r="S36" i="5"/>
  <c r="W34" i="5"/>
  <c r="V34" i="5"/>
  <c r="T34" i="5"/>
  <c r="S34" i="5"/>
  <c r="U34" i="5"/>
  <c r="W32" i="5"/>
  <c r="V32" i="5"/>
  <c r="T32" i="5"/>
  <c r="U32" i="5"/>
  <c r="S32" i="5"/>
  <c r="W30" i="5"/>
  <c r="V30" i="5"/>
  <c r="T30" i="5"/>
  <c r="U30" i="5"/>
  <c r="S30" i="5"/>
  <c r="W28" i="5"/>
  <c r="V28" i="5"/>
  <c r="T28" i="5"/>
  <c r="S28" i="5"/>
  <c r="U28" i="5"/>
  <c r="W26" i="5"/>
  <c r="V26" i="5"/>
  <c r="T26" i="5"/>
  <c r="U26" i="5"/>
  <c r="S26" i="5"/>
  <c r="W24" i="5"/>
  <c r="V24" i="5"/>
  <c r="T24" i="5"/>
  <c r="U24" i="5"/>
  <c r="S24" i="5"/>
  <c r="W22" i="5"/>
  <c r="V22" i="5"/>
  <c r="T22" i="5"/>
  <c r="S22" i="5"/>
  <c r="U22" i="5"/>
  <c r="W20" i="5"/>
  <c r="V20" i="5"/>
  <c r="T20" i="5"/>
  <c r="U20" i="5"/>
  <c r="S20" i="5"/>
  <c r="W18" i="5"/>
  <c r="V18" i="5"/>
  <c r="T18" i="5"/>
  <c r="U18" i="5"/>
  <c r="S18" i="5"/>
  <c r="H196" i="3"/>
  <c r="F194" i="3"/>
  <c r="H193" i="3"/>
  <c r="F191" i="3"/>
  <c r="H190" i="3"/>
  <c r="F188" i="3"/>
  <c r="H187" i="3"/>
  <c r="F123" i="3"/>
  <c r="H122" i="3"/>
  <c r="F120" i="3"/>
  <c r="H119" i="3"/>
  <c r="F117" i="3"/>
  <c r="H116" i="3"/>
  <c r="F114" i="3"/>
  <c r="H113" i="3"/>
  <c r="K51" i="3"/>
  <c r="J51" i="3"/>
  <c r="K45" i="3"/>
  <c r="J45" i="3"/>
  <c r="H69" i="2"/>
  <c r="J62" i="3"/>
  <c r="L62" i="3"/>
  <c r="K62" i="3"/>
  <c r="J56" i="3"/>
  <c r="K56" i="3"/>
  <c r="J39" i="3"/>
  <c r="L39" i="3"/>
  <c r="K39" i="3"/>
  <c r="J36" i="3"/>
  <c r="L36" i="3"/>
  <c r="K36" i="3"/>
  <c r="J33" i="3"/>
  <c r="L33" i="3"/>
  <c r="K33" i="3"/>
  <c r="J30" i="3"/>
  <c r="L30" i="3"/>
  <c r="K30" i="3"/>
  <c r="J27" i="3"/>
  <c r="L27" i="3"/>
  <c r="K27" i="3"/>
  <c r="J18" i="3"/>
  <c r="L18" i="3"/>
  <c r="K18" i="3"/>
  <c r="J12" i="3"/>
  <c r="L12" i="3"/>
  <c r="K12" i="3"/>
  <c r="S16" i="5"/>
  <c r="W16" i="5"/>
  <c r="U16" i="5"/>
  <c r="V16" i="5"/>
  <c r="T16" i="5"/>
  <c r="S14" i="5"/>
  <c r="W14" i="5"/>
  <c r="U14" i="5"/>
  <c r="V14" i="5"/>
  <c r="T14" i="5"/>
  <c r="S12" i="5"/>
  <c r="W12" i="5"/>
  <c r="U12" i="5"/>
  <c r="T12" i="5"/>
  <c r="V12" i="5"/>
  <c r="S10" i="5"/>
  <c r="W10" i="5"/>
  <c r="U10" i="5"/>
  <c r="V10" i="5"/>
  <c r="T10" i="5"/>
  <c r="S8" i="5"/>
  <c r="W8" i="5"/>
  <c r="U8" i="5"/>
  <c r="V8" i="5"/>
  <c r="T8" i="5"/>
  <c r="G196" i="3"/>
  <c r="G193" i="3"/>
  <c r="G190" i="3"/>
  <c r="G187" i="3"/>
  <c r="E123" i="3"/>
  <c r="E120" i="3"/>
  <c r="E117" i="3"/>
  <c r="E114" i="3"/>
  <c r="J71" i="3"/>
  <c r="L71" i="3"/>
  <c r="K71" i="3"/>
  <c r="J68" i="3"/>
  <c r="L68" i="3"/>
  <c r="K68" i="3"/>
  <c r="J65" i="3"/>
  <c r="L65" i="3"/>
  <c r="K65" i="3"/>
  <c r="J50" i="3"/>
  <c r="K50" i="3"/>
  <c r="J44" i="3"/>
  <c r="K44" i="3"/>
  <c r="J24" i="3"/>
  <c r="L24" i="3"/>
  <c r="K24" i="3"/>
  <c r="J21" i="3"/>
  <c r="L21" i="3"/>
  <c r="K21" i="3"/>
  <c r="J15" i="3"/>
  <c r="L15" i="3"/>
  <c r="K15" i="3"/>
  <c r="J9" i="3"/>
  <c r="L9" i="3"/>
  <c r="K9" i="3"/>
  <c r="F196" i="3"/>
  <c r="F193" i="3"/>
  <c r="F190" i="3"/>
  <c r="F187" i="3"/>
  <c r="W8" i="13"/>
  <c r="V8" i="13"/>
  <c r="U8" i="13"/>
  <c r="W9" i="13"/>
  <c r="V9" i="13"/>
  <c r="U9" i="13"/>
  <c r="W10" i="13"/>
  <c r="V10" i="13"/>
  <c r="U10" i="13"/>
  <c r="W11" i="13"/>
  <c r="V11" i="13"/>
  <c r="U11" i="13"/>
  <c r="W12" i="13"/>
  <c r="V12" i="13"/>
  <c r="U12" i="13"/>
  <c r="T20" i="13"/>
  <c r="W13" i="13"/>
  <c r="V13" i="13"/>
  <c r="U13" i="13"/>
  <c r="W14" i="13"/>
  <c r="V14" i="13"/>
  <c r="U14" i="13"/>
  <c r="W15" i="13"/>
  <c r="V15" i="13"/>
  <c r="U15" i="13"/>
  <c r="W16" i="13"/>
  <c r="V16" i="13"/>
  <c r="U16" i="13"/>
  <c r="W17" i="13"/>
  <c r="V17" i="13"/>
  <c r="U17" i="13"/>
  <c r="W18" i="13"/>
  <c r="V18" i="13"/>
  <c r="U18" i="13"/>
  <c r="W19" i="13"/>
  <c r="V19" i="13"/>
  <c r="U19" i="13"/>
  <c r="F74" i="10"/>
  <c r="F86" i="10"/>
  <c r="F83" i="10"/>
  <c r="C73" i="10"/>
  <c r="D74" i="10" s="1"/>
  <c r="F85" i="10"/>
  <c r="F87" i="10"/>
  <c r="F82" i="10"/>
  <c r="F81" i="10"/>
  <c r="F80" i="10"/>
  <c r="F79" i="10"/>
  <c r="F78" i="10"/>
  <c r="F77" i="10"/>
  <c r="F76" i="10"/>
  <c r="F75" i="10"/>
  <c r="F84" i="10"/>
  <c r="L52" i="10"/>
  <c r="I51" i="10"/>
  <c r="J116" i="15"/>
  <c r="I116" i="15"/>
  <c r="M116" i="15"/>
  <c r="L116" i="15"/>
  <c r="K116" i="15"/>
  <c r="J58" i="15"/>
  <c r="I58" i="15"/>
  <c r="M58" i="15"/>
  <c r="L58" i="15"/>
  <c r="K58" i="15"/>
  <c r="H35" i="15"/>
  <c r="L27" i="15"/>
  <c r="K27" i="15"/>
  <c r="J27" i="15"/>
  <c r="I27" i="15"/>
  <c r="M27" i="15"/>
  <c r="L17" i="15"/>
  <c r="K17" i="15"/>
  <c r="J17" i="15"/>
  <c r="I17" i="15"/>
  <c r="M17" i="15"/>
  <c r="K26" i="15"/>
  <c r="J26" i="15"/>
  <c r="I26" i="15"/>
  <c r="M26" i="15"/>
  <c r="L26" i="15"/>
  <c r="K32" i="15"/>
  <c r="J32" i="15"/>
  <c r="I32" i="15"/>
  <c r="M32" i="15"/>
  <c r="L32" i="15"/>
  <c r="K39" i="15"/>
  <c r="J39" i="15"/>
  <c r="I39" i="15"/>
  <c r="M39" i="15"/>
  <c r="L39" i="15"/>
  <c r="M55" i="15"/>
  <c r="H63" i="15"/>
  <c r="L55" i="15"/>
  <c r="J55" i="15"/>
  <c r="I55" i="15"/>
  <c r="K55" i="15"/>
  <c r="M74" i="15"/>
  <c r="L74" i="15"/>
  <c r="J74" i="15"/>
  <c r="I74" i="15"/>
  <c r="K74" i="15"/>
  <c r="M94" i="15"/>
  <c r="L94" i="15"/>
  <c r="J94" i="15"/>
  <c r="I94" i="15"/>
  <c r="K94" i="15"/>
  <c r="M113" i="15"/>
  <c r="L113" i="15"/>
  <c r="J113" i="15"/>
  <c r="I113" i="15"/>
  <c r="K113" i="15"/>
  <c r="M132" i="15"/>
  <c r="L132" i="15"/>
  <c r="J132" i="15"/>
  <c r="I132" i="15"/>
  <c r="K132" i="15"/>
  <c r="M152" i="15"/>
  <c r="L152" i="15"/>
  <c r="J152" i="15"/>
  <c r="I152" i="15"/>
  <c r="K152" i="15"/>
  <c r="J9" i="15"/>
  <c r="I9" i="15"/>
  <c r="M9" i="15"/>
  <c r="L9" i="15"/>
  <c r="K9" i="15"/>
  <c r="J12" i="15"/>
  <c r="I12" i="15"/>
  <c r="M12" i="15"/>
  <c r="L12" i="15"/>
  <c r="K12" i="15"/>
  <c r="J15" i="15"/>
  <c r="I15" i="15"/>
  <c r="M15" i="15"/>
  <c r="L15" i="15"/>
  <c r="K15" i="15"/>
  <c r="J18" i="15"/>
  <c r="I18" i="15"/>
  <c r="M18" i="15"/>
  <c r="L18" i="15"/>
  <c r="K18" i="15"/>
  <c r="J25" i="15"/>
  <c r="I25" i="15"/>
  <c r="M25" i="15"/>
  <c r="L25" i="15"/>
  <c r="K25" i="15"/>
  <c r="J31" i="15"/>
  <c r="I31" i="15"/>
  <c r="M31" i="15"/>
  <c r="L31" i="15"/>
  <c r="K31" i="15"/>
  <c r="J38" i="15"/>
  <c r="I38" i="15"/>
  <c r="M38" i="15"/>
  <c r="L38" i="15"/>
  <c r="K38" i="15"/>
  <c r="J52" i="15"/>
  <c r="I52" i="15"/>
  <c r="M52" i="15"/>
  <c r="L52" i="15"/>
  <c r="K52" i="15"/>
  <c r="J71" i="15"/>
  <c r="I71" i="15"/>
  <c r="M71" i="15"/>
  <c r="L71" i="15"/>
  <c r="K71" i="15"/>
  <c r="J90" i="15"/>
  <c r="I90" i="15"/>
  <c r="M90" i="15"/>
  <c r="L90" i="15"/>
  <c r="K90" i="15"/>
  <c r="J110" i="15"/>
  <c r="I110" i="15"/>
  <c r="M110" i="15"/>
  <c r="L110" i="15"/>
  <c r="K110" i="15"/>
  <c r="J129" i="15"/>
  <c r="I129" i="15"/>
  <c r="M129" i="15"/>
  <c r="L129" i="15"/>
  <c r="K129" i="15"/>
  <c r="J149" i="15"/>
  <c r="I149" i="15"/>
  <c r="M149" i="15"/>
  <c r="L149" i="15"/>
  <c r="K149" i="15"/>
  <c r="I24" i="15"/>
  <c r="M24" i="15"/>
  <c r="L24" i="15"/>
  <c r="K24" i="15"/>
  <c r="J24" i="15"/>
  <c r="I30" i="15"/>
  <c r="M30" i="15"/>
  <c r="L30" i="15"/>
  <c r="K30" i="15"/>
  <c r="J30" i="15"/>
  <c r="I37" i="15"/>
  <c r="M37" i="15"/>
  <c r="L37" i="15"/>
  <c r="K37" i="15"/>
  <c r="J37" i="15"/>
  <c r="M48" i="15"/>
  <c r="L48" i="15"/>
  <c r="J48" i="15"/>
  <c r="I48" i="15"/>
  <c r="K48" i="15"/>
  <c r="M68" i="15"/>
  <c r="L68" i="15"/>
  <c r="J68" i="15"/>
  <c r="I68" i="15"/>
  <c r="K68" i="15"/>
  <c r="M87" i="15"/>
  <c r="L87" i="15"/>
  <c r="J87" i="15"/>
  <c r="I87" i="15"/>
  <c r="K87" i="15"/>
  <c r="M107" i="15"/>
  <c r="L107" i="15"/>
  <c r="J107" i="15"/>
  <c r="I107" i="15"/>
  <c r="K107" i="15"/>
  <c r="M126" i="15"/>
  <c r="L126" i="15"/>
  <c r="J126" i="15"/>
  <c r="I126" i="15"/>
  <c r="K126" i="15"/>
  <c r="M145" i="15"/>
  <c r="L145" i="15"/>
  <c r="J145" i="15"/>
  <c r="I145" i="15"/>
  <c r="K145" i="15"/>
  <c r="M10" i="15"/>
  <c r="L10" i="15"/>
  <c r="K10" i="15"/>
  <c r="J10" i="15"/>
  <c r="I10" i="15"/>
  <c r="M13" i="15"/>
  <c r="H21" i="15"/>
  <c r="L13" i="15"/>
  <c r="K13" i="15"/>
  <c r="J13" i="15"/>
  <c r="I13" i="15"/>
  <c r="M16" i="15"/>
  <c r="L16" i="15"/>
  <c r="K16" i="15"/>
  <c r="J16" i="15"/>
  <c r="I16" i="15"/>
  <c r="M19" i="15"/>
  <c r="L19" i="15"/>
  <c r="K19" i="15"/>
  <c r="J19" i="15"/>
  <c r="I19" i="15"/>
  <c r="M23" i="15"/>
  <c r="L23" i="15"/>
  <c r="K23" i="15"/>
  <c r="J23" i="15"/>
  <c r="I23" i="15"/>
  <c r="M29" i="15"/>
  <c r="L29" i="15"/>
  <c r="K29" i="15"/>
  <c r="J29" i="15"/>
  <c r="I29" i="15"/>
  <c r="J45" i="15"/>
  <c r="I45" i="15"/>
  <c r="M45" i="15"/>
  <c r="L45" i="15"/>
  <c r="K45" i="15"/>
  <c r="J65" i="15"/>
  <c r="I65" i="15"/>
  <c r="M65" i="15"/>
  <c r="L65" i="15"/>
  <c r="K65" i="15"/>
  <c r="J84" i="15"/>
  <c r="I84" i="15"/>
  <c r="M84" i="15"/>
  <c r="L84" i="15"/>
  <c r="K84" i="15"/>
  <c r="J103" i="15"/>
  <c r="I103" i="15"/>
  <c r="M103" i="15"/>
  <c r="L103" i="15"/>
  <c r="K103" i="15"/>
  <c r="J123" i="15"/>
  <c r="I123" i="15"/>
  <c r="M123" i="15"/>
  <c r="L123" i="15"/>
  <c r="K123" i="15"/>
  <c r="J142" i="15"/>
  <c r="I142" i="15"/>
  <c r="M142" i="15"/>
  <c r="L142" i="15"/>
  <c r="K142" i="15"/>
  <c r="H49" i="15"/>
  <c r="L41" i="15"/>
  <c r="K41" i="15"/>
  <c r="M41" i="15"/>
  <c r="J41" i="15"/>
  <c r="I41" i="15"/>
  <c r="L47" i="15"/>
  <c r="K47" i="15"/>
  <c r="I47" i="15"/>
  <c r="M47" i="15"/>
  <c r="J47" i="15"/>
  <c r="L54" i="15"/>
  <c r="K54" i="15"/>
  <c r="I54" i="15"/>
  <c r="J54" i="15"/>
  <c r="M54" i="15"/>
  <c r="L60" i="15"/>
  <c r="K60" i="15"/>
  <c r="I60" i="15"/>
  <c r="M60" i="15"/>
  <c r="J60" i="15"/>
  <c r="L67" i="15"/>
  <c r="K67" i="15"/>
  <c r="I67" i="15"/>
  <c r="M67" i="15"/>
  <c r="J67" i="15"/>
  <c r="L73" i="15"/>
  <c r="K73" i="15"/>
  <c r="I73" i="15"/>
  <c r="J73" i="15"/>
  <c r="M73" i="15"/>
  <c r="L80" i="15"/>
  <c r="K80" i="15"/>
  <c r="I80" i="15"/>
  <c r="M80" i="15"/>
  <c r="J80" i="15"/>
  <c r="L86" i="15"/>
  <c r="K86" i="15"/>
  <c r="I86" i="15"/>
  <c r="M86" i="15"/>
  <c r="J86" i="15"/>
  <c r="L93" i="15"/>
  <c r="K93" i="15"/>
  <c r="I93" i="15"/>
  <c r="J93" i="15"/>
  <c r="M93" i="15"/>
  <c r="L99" i="15"/>
  <c r="K99" i="15"/>
  <c r="I99" i="15"/>
  <c r="M99" i="15"/>
  <c r="J99" i="15"/>
  <c r="L112" i="15"/>
  <c r="K112" i="15"/>
  <c r="I112" i="15"/>
  <c r="J112" i="15"/>
  <c r="M112" i="15"/>
  <c r="L118" i="15"/>
  <c r="K118" i="15"/>
  <c r="I118" i="15"/>
  <c r="M118" i="15"/>
  <c r="J118" i="15"/>
  <c r="H133" i="15"/>
  <c r="L125" i="15"/>
  <c r="K125" i="15"/>
  <c r="I125" i="15"/>
  <c r="M125" i="15"/>
  <c r="J125" i="15"/>
  <c r="L131" i="15"/>
  <c r="K131" i="15"/>
  <c r="I131" i="15"/>
  <c r="J131" i="15"/>
  <c r="M131" i="15"/>
  <c r="L138" i="15"/>
  <c r="K138" i="15"/>
  <c r="I138" i="15"/>
  <c r="M138" i="15"/>
  <c r="J138" i="15"/>
  <c r="L144" i="15"/>
  <c r="K144" i="15"/>
  <c r="I144" i="15"/>
  <c r="M144" i="15"/>
  <c r="J144" i="15"/>
  <c r="L151" i="15"/>
  <c r="K151" i="15"/>
  <c r="I151" i="15"/>
  <c r="J151" i="15"/>
  <c r="M151" i="15"/>
  <c r="L157" i="15"/>
  <c r="K157" i="15"/>
  <c r="I157" i="15"/>
  <c r="M157" i="15"/>
  <c r="J157" i="15"/>
  <c r="K46" i="15"/>
  <c r="J46" i="15"/>
  <c r="M46" i="15"/>
  <c r="L46" i="15"/>
  <c r="I46" i="15"/>
  <c r="K53" i="15"/>
  <c r="J53" i="15"/>
  <c r="M53" i="15"/>
  <c r="L53" i="15"/>
  <c r="I53" i="15"/>
  <c r="K59" i="15"/>
  <c r="J59" i="15"/>
  <c r="M59" i="15"/>
  <c r="I59" i="15"/>
  <c r="L59" i="15"/>
  <c r="K66" i="15"/>
  <c r="J66" i="15"/>
  <c r="M66" i="15"/>
  <c r="L66" i="15"/>
  <c r="I66" i="15"/>
  <c r="K72" i="15"/>
  <c r="J72" i="15"/>
  <c r="M72" i="15"/>
  <c r="L72" i="15"/>
  <c r="I72" i="15"/>
  <c r="K79" i="15"/>
  <c r="J79" i="15"/>
  <c r="M79" i="15"/>
  <c r="I79" i="15"/>
  <c r="L79" i="15"/>
  <c r="K85" i="15"/>
  <c r="J85" i="15"/>
  <c r="M85" i="15"/>
  <c r="L85" i="15"/>
  <c r="I85" i="15"/>
  <c r="K98" i="15"/>
  <c r="J98" i="15"/>
  <c r="M98" i="15"/>
  <c r="I98" i="15"/>
  <c r="L98" i="15"/>
  <c r="K104" i="15"/>
  <c r="J104" i="15"/>
  <c r="M104" i="15"/>
  <c r="L104" i="15"/>
  <c r="I104" i="15"/>
  <c r="K111" i="15"/>
  <c r="J111" i="15"/>
  <c r="M111" i="15"/>
  <c r="L111" i="15"/>
  <c r="H119" i="15"/>
  <c r="I111" i="15"/>
  <c r="K117" i="15"/>
  <c r="J117" i="15"/>
  <c r="M117" i="15"/>
  <c r="I117" i="15"/>
  <c r="L117" i="15"/>
  <c r="K124" i="15"/>
  <c r="J124" i="15"/>
  <c r="M124" i="15"/>
  <c r="L124" i="15"/>
  <c r="I124" i="15"/>
  <c r="K130" i="15"/>
  <c r="J130" i="15"/>
  <c r="M130" i="15"/>
  <c r="L130" i="15"/>
  <c r="I130" i="15"/>
  <c r="K137" i="15"/>
  <c r="J137" i="15"/>
  <c r="M137" i="15"/>
  <c r="I137" i="15"/>
  <c r="L137" i="15"/>
  <c r="K143" i="15"/>
  <c r="J143" i="15"/>
  <c r="M143" i="15"/>
  <c r="L143" i="15"/>
  <c r="I143" i="15"/>
  <c r="K150" i="15"/>
  <c r="J150" i="15"/>
  <c r="M150" i="15"/>
  <c r="L150" i="15"/>
  <c r="I150" i="15"/>
  <c r="K156" i="15"/>
  <c r="J156" i="15"/>
  <c r="M156" i="15"/>
  <c r="I156" i="15"/>
  <c r="L156" i="15"/>
  <c r="I44" i="15"/>
  <c r="L44" i="15"/>
  <c r="K44" i="15"/>
  <c r="M44" i="15"/>
  <c r="J44" i="15"/>
  <c r="I51" i="15"/>
  <c r="L51" i="15"/>
  <c r="K51" i="15"/>
  <c r="M51" i="15"/>
  <c r="J51" i="15"/>
  <c r="I57" i="15"/>
  <c r="L57" i="15"/>
  <c r="K57" i="15"/>
  <c r="M57" i="15"/>
  <c r="J57" i="15"/>
  <c r="I70" i="15"/>
  <c r="L70" i="15"/>
  <c r="K70" i="15"/>
  <c r="M70" i="15"/>
  <c r="J70" i="15"/>
  <c r="I76" i="15"/>
  <c r="L76" i="15"/>
  <c r="K76" i="15"/>
  <c r="M76" i="15"/>
  <c r="J76" i="15"/>
  <c r="I83" i="15"/>
  <c r="H91" i="15"/>
  <c r="L83" i="15"/>
  <c r="K83" i="15"/>
  <c r="M83" i="15"/>
  <c r="J83" i="15"/>
  <c r="I89" i="15"/>
  <c r="L89" i="15"/>
  <c r="K89" i="15"/>
  <c r="M89" i="15"/>
  <c r="J89" i="15"/>
  <c r="I96" i="15"/>
  <c r="L96" i="15"/>
  <c r="K96" i="15"/>
  <c r="M96" i="15"/>
  <c r="J96" i="15"/>
  <c r="I102" i="15"/>
  <c r="L102" i="15"/>
  <c r="K102" i="15"/>
  <c r="M102" i="15"/>
  <c r="J102" i="15"/>
  <c r="I109" i="15"/>
  <c r="L109" i="15"/>
  <c r="K109" i="15"/>
  <c r="M109" i="15"/>
  <c r="J109" i="15"/>
  <c r="I115" i="15"/>
  <c r="L115" i="15"/>
  <c r="K115" i="15"/>
  <c r="M115" i="15"/>
  <c r="J115" i="15"/>
  <c r="I122" i="15"/>
  <c r="L122" i="15"/>
  <c r="K122" i="15"/>
  <c r="M122" i="15"/>
  <c r="J122" i="15"/>
  <c r="I128" i="15"/>
  <c r="L128" i="15"/>
  <c r="K128" i="15"/>
  <c r="M128" i="15"/>
  <c r="J128" i="15"/>
  <c r="I135" i="15"/>
  <c r="L135" i="15"/>
  <c r="K135" i="15"/>
  <c r="M135" i="15"/>
  <c r="J135" i="15"/>
  <c r="I141" i="15"/>
  <c r="L141" i="15"/>
  <c r="K141" i="15"/>
  <c r="M141" i="15"/>
  <c r="J141" i="15"/>
  <c r="I154" i="15"/>
  <c r="L154" i="15"/>
  <c r="K154" i="15"/>
  <c r="M154" i="15"/>
  <c r="J154" i="15"/>
  <c r="I160" i="15"/>
  <c r="L160" i="15"/>
  <c r="K160" i="15"/>
  <c r="M160" i="15"/>
  <c r="J160" i="15"/>
  <c r="M43" i="15"/>
  <c r="K43" i="15"/>
  <c r="J43" i="15"/>
  <c r="L43" i="15"/>
  <c r="I43" i="15"/>
  <c r="M56" i="15"/>
  <c r="K56" i="15"/>
  <c r="J56" i="15"/>
  <c r="L56" i="15"/>
  <c r="I56" i="15"/>
  <c r="M62" i="15"/>
  <c r="K62" i="15"/>
  <c r="J62" i="15"/>
  <c r="L62" i="15"/>
  <c r="I62" i="15"/>
  <c r="M69" i="15"/>
  <c r="K69" i="15"/>
  <c r="J69" i="15"/>
  <c r="L69" i="15"/>
  <c r="I69" i="15"/>
  <c r="H77" i="15"/>
  <c r="M75" i="15"/>
  <c r="K75" i="15"/>
  <c r="J75" i="15"/>
  <c r="L75" i="15"/>
  <c r="I75" i="15"/>
  <c r="M82" i="15"/>
  <c r="K82" i="15"/>
  <c r="J82" i="15"/>
  <c r="L82" i="15"/>
  <c r="I82" i="15"/>
  <c r="M88" i="15"/>
  <c r="K88" i="15"/>
  <c r="J88" i="15"/>
  <c r="L88" i="15"/>
  <c r="I88" i="15"/>
  <c r="M95" i="15"/>
  <c r="K95" i="15"/>
  <c r="J95" i="15"/>
  <c r="L95" i="15"/>
  <c r="I95" i="15"/>
  <c r="M101" i="15"/>
  <c r="K101" i="15"/>
  <c r="J101" i="15"/>
  <c r="L101" i="15"/>
  <c r="I101" i="15"/>
  <c r="M108" i="15"/>
  <c r="K108" i="15"/>
  <c r="J108" i="15"/>
  <c r="L108" i="15"/>
  <c r="I108" i="15"/>
  <c r="M114" i="15"/>
  <c r="K114" i="15"/>
  <c r="J114" i="15"/>
  <c r="L114" i="15"/>
  <c r="I114" i="15"/>
  <c r="M121" i="15"/>
  <c r="K121" i="15"/>
  <c r="J121" i="15"/>
  <c r="L121" i="15"/>
  <c r="I121" i="15"/>
  <c r="M127" i="15"/>
  <c r="K127" i="15"/>
  <c r="J127" i="15"/>
  <c r="L127" i="15"/>
  <c r="I127" i="15"/>
  <c r="M140" i="15"/>
  <c r="K140" i="15"/>
  <c r="J140" i="15"/>
  <c r="L140" i="15"/>
  <c r="I140" i="15"/>
  <c r="M146" i="15"/>
  <c r="K146" i="15"/>
  <c r="J146" i="15"/>
  <c r="L146" i="15"/>
  <c r="I146" i="15"/>
  <c r="M153" i="15"/>
  <c r="K153" i="15"/>
  <c r="J153" i="15"/>
  <c r="H161" i="15"/>
  <c r="L153" i="15"/>
  <c r="I153" i="15"/>
  <c r="M159" i="15"/>
  <c r="K159" i="15"/>
  <c r="J159" i="15"/>
  <c r="L159" i="15"/>
  <c r="I159" i="15"/>
  <c r="S49" i="6"/>
  <c r="R49" i="6"/>
  <c r="Q49" i="6"/>
  <c r="K47" i="6"/>
  <c r="J47" i="6"/>
  <c r="I47" i="6"/>
  <c r="S43" i="6"/>
  <c r="R43" i="6"/>
  <c r="Q43" i="6"/>
  <c r="K41" i="6"/>
  <c r="J41" i="6"/>
  <c r="I41" i="6"/>
  <c r="S37" i="6"/>
  <c r="R37" i="6"/>
  <c r="Q37" i="6"/>
  <c r="K35" i="6"/>
  <c r="J35" i="6"/>
  <c r="I35" i="6"/>
  <c r="S31" i="6"/>
  <c r="R31" i="6"/>
  <c r="Q31" i="6"/>
  <c r="K29" i="6"/>
  <c r="J29" i="6"/>
  <c r="I29" i="6"/>
  <c r="S25" i="6"/>
  <c r="R25" i="6"/>
  <c r="Q25" i="6"/>
  <c r="K23" i="6"/>
  <c r="J23" i="6"/>
  <c r="I23" i="6"/>
  <c r="S19" i="6"/>
  <c r="R19" i="6"/>
  <c r="Q19" i="6"/>
  <c r="K17" i="6"/>
  <c r="J17" i="6"/>
  <c r="I17" i="6"/>
  <c r="K16" i="6"/>
  <c r="J16" i="6"/>
  <c r="I16" i="6"/>
  <c r="S12" i="6"/>
  <c r="R12" i="6"/>
  <c r="Q12" i="6"/>
  <c r="K10" i="6"/>
  <c r="J10" i="6"/>
  <c r="I10" i="6"/>
  <c r="V15" i="5"/>
  <c r="U15" i="5"/>
  <c r="T15" i="5"/>
  <c r="W15" i="5"/>
  <c r="S15" i="5"/>
  <c r="V13" i="5"/>
  <c r="U13" i="5"/>
  <c r="T13" i="5"/>
  <c r="W13" i="5"/>
  <c r="S13" i="5"/>
  <c r="V11" i="5"/>
  <c r="U11" i="5"/>
  <c r="T11" i="5"/>
  <c r="S11" i="5"/>
  <c r="W11" i="5"/>
  <c r="V9" i="5"/>
  <c r="U9" i="5"/>
  <c r="T9" i="5"/>
  <c r="W9" i="5"/>
  <c r="S9" i="5"/>
  <c r="V7" i="5"/>
  <c r="U7" i="5"/>
  <c r="T7" i="5"/>
  <c r="W7" i="5"/>
  <c r="S7" i="5"/>
  <c r="F195" i="3"/>
  <c r="F192" i="3"/>
  <c r="F189" i="3"/>
  <c r="F186" i="3"/>
  <c r="H123" i="3"/>
  <c r="H120" i="3"/>
  <c r="H117" i="3"/>
  <c r="H114" i="3"/>
  <c r="K59" i="3"/>
  <c r="J59" i="3"/>
  <c r="K53" i="3"/>
  <c r="J53" i="3"/>
  <c r="K47" i="3"/>
  <c r="J47" i="3"/>
  <c r="K41" i="3"/>
  <c r="J41" i="3"/>
  <c r="L284" i="8"/>
  <c r="L281" i="8"/>
  <c r="L263" i="8"/>
  <c r="L260" i="8"/>
  <c r="K249" i="8"/>
  <c r="L250" i="8" s="1"/>
  <c r="L239" i="8"/>
  <c r="L236" i="8"/>
  <c r="L235" i="8"/>
  <c r="L234" i="8"/>
  <c r="L233" i="8"/>
  <c r="L232" i="8"/>
  <c r="L231" i="8"/>
  <c r="L230" i="8"/>
  <c r="L229" i="8"/>
  <c r="L218" i="8"/>
  <c r="L215" i="8"/>
  <c r="L197" i="8"/>
  <c r="L194" i="8"/>
  <c r="K183" i="8"/>
  <c r="L184" i="8" s="1"/>
  <c r="L173" i="8"/>
  <c r="L170" i="8"/>
  <c r="L169" i="8"/>
  <c r="L168" i="8"/>
  <c r="L167" i="8"/>
  <c r="L166" i="8"/>
  <c r="L165" i="8"/>
  <c r="L164" i="8"/>
  <c r="L163" i="8"/>
  <c r="L152" i="8"/>
  <c r="L149" i="8"/>
  <c r="L131" i="8"/>
  <c r="L128" i="8"/>
  <c r="K117" i="8"/>
  <c r="L118" i="8" s="1"/>
  <c r="L107" i="8"/>
  <c r="L104" i="8"/>
  <c r="L103" i="8"/>
  <c r="L102" i="8"/>
  <c r="L101" i="8"/>
  <c r="L100" i="8"/>
  <c r="L99" i="8"/>
  <c r="L98" i="8"/>
  <c r="L97" i="8"/>
  <c r="K73" i="8"/>
  <c r="K29" i="8"/>
  <c r="L30" i="8" s="1"/>
  <c r="L285" i="8"/>
  <c r="L282" i="8"/>
  <c r="K271" i="8"/>
  <c r="L272" i="8" s="1"/>
  <c r="L261" i="8"/>
  <c r="L258" i="8"/>
  <c r="L257" i="8"/>
  <c r="L256" i="8"/>
  <c r="L255" i="8"/>
  <c r="L254" i="8"/>
  <c r="L253" i="8"/>
  <c r="L252" i="8"/>
  <c r="L251" i="8"/>
  <c r="L240" i="8"/>
  <c r="L237" i="8"/>
  <c r="L219" i="8"/>
  <c r="L216" i="8"/>
  <c r="K205" i="8"/>
  <c r="L206" i="8" s="1"/>
  <c r="L195" i="8"/>
  <c r="L192" i="8"/>
  <c r="L191" i="8"/>
  <c r="L190" i="8"/>
  <c r="L189" i="8"/>
  <c r="L188" i="8"/>
  <c r="L187" i="8"/>
  <c r="L186" i="8"/>
  <c r="L185" i="8"/>
  <c r="L174" i="8"/>
  <c r="L171" i="8"/>
  <c r="L153" i="8"/>
  <c r="L150" i="8"/>
  <c r="K139" i="8"/>
  <c r="L140" i="8" s="1"/>
  <c r="L129" i="8"/>
  <c r="L126" i="8"/>
  <c r="L125" i="8"/>
  <c r="L124" i="8"/>
  <c r="L123" i="8"/>
  <c r="L122" i="8"/>
  <c r="L121" i="8"/>
  <c r="L120" i="8"/>
  <c r="L119" i="8"/>
  <c r="L108" i="8"/>
  <c r="L105" i="8"/>
  <c r="L283" i="8"/>
  <c r="L280" i="8"/>
  <c r="L279" i="8"/>
  <c r="L278" i="8"/>
  <c r="L277" i="8"/>
  <c r="L276" i="8"/>
  <c r="L275" i="8"/>
  <c r="L274" i="8"/>
  <c r="L273" i="8"/>
  <c r="L262" i="8"/>
  <c r="L259" i="8"/>
  <c r="L241" i="8"/>
  <c r="L238" i="8"/>
  <c r="K227" i="8"/>
  <c r="L228" i="8" s="1"/>
  <c r="L217" i="8"/>
  <c r="L214" i="8"/>
  <c r="L213" i="8"/>
  <c r="L212" i="8"/>
  <c r="L211" i="8"/>
  <c r="L210" i="8"/>
  <c r="L209" i="8"/>
  <c r="L208" i="8"/>
  <c r="L207" i="8"/>
  <c r="L196" i="8"/>
  <c r="L193" i="8"/>
  <c r="L175" i="8"/>
  <c r="L172" i="8"/>
  <c r="K161" i="8"/>
  <c r="L162" i="8" s="1"/>
  <c r="L151" i="8"/>
  <c r="L148" i="8"/>
  <c r="L147" i="8"/>
  <c r="L146" i="8"/>
  <c r="L145" i="8"/>
  <c r="L144" i="8"/>
  <c r="L143" i="8"/>
  <c r="L142" i="8"/>
  <c r="L141" i="8"/>
  <c r="L130" i="8"/>
  <c r="L127" i="8"/>
  <c r="L109" i="8"/>
  <c r="L106" i="8"/>
  <c r="K95" i="8"/>
  <c r="L96" i="8" s="1"/>
  <c r="K51" i="8"/>
  <c r="L8" i="8"/>
  <c r="I7" i="8"/>
  <c r="N74" i="8"/>
  <c r="N81" i="8"/>
  <c r="N80" i="8"/>
  <c r="N79" i="8"/>
  <c r="N78" i="8"/>
  <c r="N77" i="8"/>
  <c r="N76" i="8"/>
  <c r="N75" i="8"/>
  <c r="L212" i="3"/>
  <c r="K212" i="3"/>
  <c r="J212" i="3"/>
  <c r="E196" i="3"/>
  <c r="L180" i="3"/>
  <c r="K180" i="3"/>
  <c r="J180" i="3"/>
  <c r="I191" i="3"/>
  <c r="E187" i="3"/>
  <c r="L171" i="3"/>
  <c r="K171" i="3"/>
  <c r="J171" i="3"/>
  <c r="L162" i="3"/>
  <c r="K162" i="3"/>
  <c r="J162" i="3"/>
  <c r="L153" i="3"/>
  <c r="K153" i="3"/>
  <c r="J153" i="3"/>
  <c r="L137" i="3"/>
  <c r="J137" i="3"/>
  <c r="K137" i="3"/>
  <c r="G113" i="3"/>
  <c r="G116" i="3"/>
  <c r="G119" i="3"/>
  <c r="G122" i="3"/>
  <c r="L75" i="2"/>
  <c r="K75" i="2"/>
  <c r="J75" i="2"/>
  <c r="J65" i="2"/>
  <c r="L65" i="2"/>
  <c r="I68" i="2"/>
  <c r="K65" i="2"/>
  <c r="L64" i="2"/>
  <c r="J64" i="2"/>
  <c r="K64" i="2"/>
  <c r="H42" i="2"/>
  <c r="K36" i="2"/>
  <c r="J36" i="2"/>
  <c r="L36" i="2"/>
  <c r="G42" i="2"/>
  <c r="J9" i="2"/>
  <c r="L9" i="2"/>
  <c r="K9" i="2"/>
  <c r="F42" i="2"/>
  <c r="J24" i="2"/>
  <c r="K24" i="2"/>
  <c r="L24" i="2"/>
  <c r="F30" i="10"/>
  <c r="F42" i="10"/>
  <c r="F39" i="10"/>
  <c r="C29" i="10"/>
  <c r="F38" i="10"/>
  <c r="F35" i="10"/>
  <c r="F32" i="10"/>
  <c r="F40" i="10"/>
  <c r="F37" i="10"/>
  <c r="F34" i="10"/>
  <c r="F31" i="10"/>
  <c r="F41" i="10"/>
  <c r="F36" i="10"/>
  <c r="F33" i="10"/>
  <c r="F43" i="10"/>
  <c r="M14" i="5"/>
  <c r="L14" i="5"/>
  <c r="K14" i="5"/>
  <c r="I14" i="5"/>
  <c r="J14" i="5"/>
  <c r="M8" i="5"/>
  <c r="L8" i="5"/>
  <c r="K8" i="5"/>
  <c r="I8" i="5"/>
  <c r="J8" i="5"/>
  <c r="L18" i="5"/>
  <c r="K18" i="5"/>
  <c r="J18" i="5"/>
  <c r="M18" i="5"/>
  <c r="I18" i="5"/>
  <c r="L20" i="5"/>
  <c r="K20" i="5"/>
  <c r="J20" i="5"/>
  <c r="I20" i="5"/>
  <c r="M20" i="5"/>
  <c r="L22" i="5"/>
  <c r="K22" i="5"/>
  <c r="J22" i="5"/>
  <c r="M22" i="5"/>
  <c r="I22" i="5"/>
  <c r="L24" i="5"/>
  <c r="K24" i="5"/>
  <c r="J24" i="5"/>
  <c r="M24" i="5"/>
  <c r="I24" i="5"/>
  <c r="L26" i="5"/>
  <c r="K26" i="5"/>
  <c r="J26" i="5"/>
  <c r="I26" i="5"/>
  <c r="M26" i="5"/>
  <c r="L28" i="5"/>
  <c r="K28" i="5"/>
  <c r="J28" i="5"/>
  <c r="M28" i="5"/>
  <c r="I28" i="5"/>
  <c r="L30" i="5"/>
  <c r="K30" i="5"/>
  <c r="J30" i="5"/>
  <c r="M30" i="5"/>
  <c r="I30" i="5"/>
  <c r="L32" i="5"/>
  <c r="K32" i="5"/>
  <c r="J32" i="5"/>
  <c r="I32" i="5"/>
  <c r="M32" i="5"/>
  <c r="L34" i="5"/>
  <c r="K34" i="5"/>
  <c r="J34" i="5"/>
  <c r="M34" i="5"/>
  <c r="I34" i="5"/>
  <c r="L36" i="5"/>
  <c r="K36" i="5"/>
  <c r="J36" i="5"/>
  <c r="M36" i="5"/>
  <c r="I36" i="5"/>
  <c r="L38" i="5"/>
  <c r="K38" i="5"/>
  <c r="J38" i="5"/>
  <c r="M38" i="5"/>
  <c r="I38" i="5"/>
  <c r="L40" i="5"/>
  <c r="K40" i="5"/>
  <c r="J40" i="5"/>
  <c r="M40" i="5"/>
  <c r="I40" i="5"/>
  <c r="L42" i="5"/>
  <c r="K42" i="5"/>
  <c r="J42" i="5"/>
  <c r="M42" i="5"/>
  <c r="I42" i="5"/>
  <c r="L44" i="5"/>
  <c r="K44" i="5"/>
  <c r="J44" i="5"/>
  <c r="I44" i="5"/>
  <c r="M44" i="5"/>
  <c r="L46" i="5"/>
  <c r="K46" i="5"/>
  <c r="J46" i="5"/>
  <c r="M46" i="5"/>
  <c r="I46" i="5"/>
  <c r="L48" i="5"/>
  <c r="K48" i="5"/>
  <c r="J48" i="5"/>
  <c r="M48" i="5"/>
  <c r="I48" i="5"/>
  <c r="L50" i="5"/>
  <c r="K50" i="5"/>
  <c r="J50" i="5"/>
  <c r="I50" i="5"/>
  <c r="M50" i="5"/>
  <c r="L52" i="5"/>
  <c r="K52" i="5"/>
  <c r="J52" i="5"/>
  <c r="M52" i="5"/>
  <c r="I52" i="5"/>
  <c r="J7" i="5"/>
  <c r="I7" i="5"/>
  <c r="L7" i="5"/>
  <c r="M7" i="5"/>
  <c r="K7" i="5"/>
  <c r="J9" i="5"/>
  <c r="I9" i="5"/>
  <c r="L9" i="5"/>
  <c r="K9" i="5"/>
  <c r="M9" i="5"/>
  <c r="J11" i="5"/>
  <c r="I11" i="5"/>
  <c r="L11" i="5"/>
  <c r="M11" i="5"/>
  <c r="K11" i="5"/>
  <c r="J13" i="5"/>
  <c r="I13" i="5"/>
  <c r="L13" i="5"/>
  <c r="M13" i="5"/>
  <c r="K13" i="5"/>
  <c r="J15" i="5"/>
  <c r="I15" i="5"/>
  <c r="L15" i="5"/>
  <c r="K15" i="5"/>
  <c r="M15" i="5"/>
  <c r="I17" i="5"/>
  <c r="M17" i="5"/>
  <c r="K17" i="5"/>
  <c r="L17" i="5"/>
  <c r="J17" i="5"/>
  <c r="I19" i="5"/>
  <c r="M19" i="5"/>
  <c r="K19" i="5"/>
  <c r="J19" i="5"/>
  <c r="L19" i="5"/>
  <c r="I21" i="5"/>
  <c r="M21" i="5"/>
  <c r="K21" i="5"/>
  <c r="L21" i="5"/>
  <c r="J21" i="5"/>
  <c r="I23" i="5"/>
  <c r="M23" i="5"/>
  <c r="K23" i="5"/>
  <c r="L23" i="5"/>
  <c r="J23" i="5"/>
  <c r="I25" i="5"/>
  <c r="M25" i="5"/>
  <c r="K25" i="5"/>
  <c r="J25" i="5"/>
  <c r="L25" i="5"/>
  <c r="I27" i="5"/>
  <c r="M27" i="5"/>
  <c r="K27" i="5"/>
  <c r="L27" i="5"/>
  <c r="J27" i="5"/>
  <c r="I29" i="5"/>
  <c r="M29" i="5"/>
  <c r="K29" i="5"/>
  <c r="L29" i="5"/>
  <c r="J29" i="5"/>
  <c r="I31" i="5"/>
  <c r="M31" i="5"/>
  <c r="K31" i="5"/>
  <c r="J31" i="5"/>
  <c r="L31" i="5"/>
  <c r="I33" i="5"/>
  <c r="M33" i="5"/>
  <c r="K33" i="5"/>
  <c r="L33" i="5"/>
  <c r="J33" i="5"/>
  <c r="I35" i="5"/>
  <c r="M35" i="5"/>
  <c r="K35" i="5"/>
  <c r="L35" i="5"/>
  <c r="J35" i="5"/>
  <c r="I37" i="5"/>
  <c r="M37" i="5"/>
  <c r="K37" i="5"/>
  <c r="J37" i="5"/>
  <c r="L37" i="5"/>
  <c r="I39" i="5"/>
  <c r="M39" i="5"/>
  <c r="K39" i="5"/>
  <c r="L39" i="5"/>
  <c r="J39" i="5"/>
  <c r="I41" i="5"/>
  <c r="M41" i="5"/>
  <c r="K41" i="5"/>
  <c r="L41" i="5"/>
  <c r="J41" i="5"/>
  <c r="I43" i="5"/>
  <c r="M43" i="5"/>
  <c r="K43" i="5"/>
  <c r="J43" i="5"/>
  <c r="L43" i="5"/>
  <c r="I45" i="5"/>
  <c r="M45" i="5"/>
  <c r="K45" i="5"/>
  <c r="L45" i="5"/>
  <c r="J45" i="5"/>
  <c r="I47" i="5"/>
  <c r="M47" i="5"/>
  <c r="K47" i="5"/>
  <c r="L47" i="5"/>
  <c r="J47" i="5"/>
  <c r="I49" i="5"/>
  <c r="M49" i="5"/>
  <c r="K49" i="5"/>
  <c r="J49" i="5"/>
  <c r="L49" i="5"/>
  <c r="I51" i="5"/>
  <c r="M51" i="5"/>
  <c r="K51" i="5"/>
  <c r="L51" i="5"/>
  <c r="J51" i="5"/>
  <c r="L214" i="3"/>
  <c r="J214" i="3"/>
  <c r="K214" i="3"/>
  <c r="I193" i="3"/>
  <c r="L182" i="3"/>
  <c r="J182" i="3"/>
  <c r="K182" i="3"/>
  <c r="E189" i="3"/>
  <c r="L173" i="3"/>
  <c r="J173" i="3"/>
  <c r="K173" i="3"/>
  <c r="L164" i="3"/>
  <c r="J164" i="3"/>
  <c r="K164" i="3"/>
  <c r="L155" i="3"/>
  <c r="J155" i="3"/>
  <c r="K155" i="3"/>
  <c r="E188" i="3"/>
  <c r="E191" i="3"/>
  <c r="E194" i="3"/>
  <c r="K16" i="2"/>
  <c r="J16" i="2"/>
  <c r="K7" i="2"/>
  <c r="J7" i="2"/>
  <c r="L7" i="2"/>
  <c r="L218" i="3"/>
  <c r="K218" i="3"/>
  <c r="J218" i="3"/>
  <c r="L209" i="3"/>
  <c r="K209" i="3"/>
  <c r="J209" i="3"/>
  <c r="E193" i="3"/>
  <c r="L177" i="3"/>
  <c r="I188" i="3"/>
  <c r="K177" i="3"/>
  <c r="J177" i="3"/>
  <c r="L168" i="3"/>
  <c r="K168" i="3"/>
  <c r="J168" i="3"/>
  <c r="L159" i="3"/>
  <c r="K159" i="3"/>
  <c r="J159" i="3"/>
  <c r="L143" i="3"/>
  <c r="J143" i="3"/>
  <c r="K143" i="3"/>
  <c r="I122" i="3"/>
  <c r="J111" i="3"/>
  <c r="L111" i="3"/>
  <c r="K111" i="3"/>
  <c r="I119" i="3"/>
  <c r="J108" i="3"/>
  <c r="L108" i="3"/>
  <c r="K108" i="3"/>
  <c r="I116" i="3"/>
  <c r="J105" i="3"/>
  <c r="L105" i="3"/>
  <c r="K105" i="3"/>
  <c r="I113" i="3"/>
  <c r="J102" i="3"/>
  <c r="L102" i="3"/>
  <c r="K102" i="3"/>
  <c r="J99" i="3"/>
  <c r="L99" i="3"/>
  <c r="K99" i="3"/>
  <c r="J96" i="3"/>
  <c r="L96" i="3"/>
  <c r="K96" i="3"/>
  <c r="J93" i="3"/>
  <c r="L93" i="3"/>
  <c r="K93" i="3"/>
  <c r="J90" i="3"/>
  <c r="L90" i="3"/>
  <c r="K90" i="3"/>
  <c r="J87" i="3"/>
  <c r="L87" i="3"/>
  <c r="K87" i="3"/>
  <c r="J84" i="3"/>
  <c r="L84" i="3"/>
  <c r="K84" i="3"/>
  <c r="J81" i="3"/>
  <c r="L81" i="3"/>
  <c r="K81" i="3"/>
  <c r="K67" i="2"/>
  <c r="J67" i="2"/>
  <c r="G69" i="2"/>
  <c r="G68" i="2"/>
  <c r="J59" i="2"/>
  <c r="L59" i="2"/>
  <c r="K59" i="2"/>
  <c r="J73" i="2"/>
  <c r="L73" i="2"/>
  <c r="K73" i="2"/>
  <c r="F43" i="2"/>
  <c r="K33" i="2"/>
  <c r="L33" i="2"/>
  <c r="J33" i="2"/>
  <c r="E43" i="2"/>
  <c r="E42" i="2"/>
  <c r="K22" i="2"/>
  <c r="L22" i="2"/>
  <c r="J22" i="2"/>
  <c r="K21" i="2"/>
  <c r="J21" i="2"/>
  <c r="K20" i="2"/>
  <c r="J20" i="2"/>
  <c r="K19" i="2"/>
  <c r="J19" i="2"/>
  <c r="I18" i="2"/>
  <c r="K15" i="2"/>
  <c r="J15" i="2"/>
  <c r="L15" i="2"/>
  <c r="K13" i="2"/>
  <c r="L13" i="2"/>
  <c r="J13" i="2"/>
  <c r="L211" i="3"/>
  <c r="J211" i="3"/>
  <c r="K211" i="3"/>
  <c r="L179" i="3"/>
  <c r="J179" i="3"/>
  <c r="K179" i="3"/>
  <c r="I190" i="3"/>
  <c r="L170" i="3"/>
  <c r="J170" i="3"/>
  <c r="K170" i="3"/>
  <c r="L161" i="3"/>
  <c r="J161" i="3"/>
  <c r="K161" i="3"/>
  <c r="J154" i="3"/>
  <c r="L154" i="3"/>
  <c r="K154" i="3"/>
  <c r="J157" i="3"/>
  <c r="L157" i="3"/>
  <c r="K157" i="3"/>
  <c r="J160" i="3"/>
  <c r="L160" i="3"/>
  <c r="K160" i="3"/>
  <c r="J163" i="3"/>
  <c r="L163" i="3"/>
  <c r="K163" i="3"/>
  <c r="J166" i="3"/>
  <c r="L166" i="3"/>
  <c r="K166" i="3"/>
  <c r="J169" i="3"/>
  <c r="L169" i="3"/>
  <c r="K169" i="3"/>
  <c r="J172" i="3"/>
  <c r="L172" i="3"/>
  <c r="K172" i="3"/>
  <c r="J175" i="3"/>
  <c r="L175" i="3"/>
  <c r="K175" i="3"/>
  <c r="I186" i="3"/>
  <c r="I189" i="3"/>
  <c r="J178" i="3"/>
  <c r="L178" i="3"/>
  <c r="K178" i="3"/>
  <c r="J181" i="3"/>
  <c r="L181" i="3"/>
  <c r="I192" i="3"/>
  <c r="K181" i="3"/>
  <c r="I195" i="3"/>
  <c r="J184" i="3"/>
  <c r="L184" i="3"/>
  <c r="K184" i="3"/>
  <c r="J210" i="3"/>
  <c r="L210" i="3"/>
  <c r="K210" i="3"/>
  <c r="J213" i="3"/>
  <c r="L213" i="3"/>
  <c r="K213" i="3"/>
  <c r="J216" i="3"/>
  <c r="L216" i="3"/>
  <c r="K216" i="3"/>
  <c r="J8" i="2"/>
  <c r="K8" i="2"/>
  <c r="L8" i="2"/>
  <c r="K11" i="2"/>
  <c r="L11" i="2"/>
  <c r="J11" i="2"/>
  <c r="L14" i="2"/>
  <c r="I17" i="2"/>
  <c r="K14" i="2"/>
  <c r="J14" i="2"/>
  <c r="K23" i="2"/>
  <c r="J23" i="2"/>
  <c r="L23" i="2"/>
  <c r="L183" i="3"/>
  <c r="I194" i="3"/>
  <c r="K183" i="3"/>
  <c r="J183" i="3"/>
  <c r="E190" i="3"/>
  <c r="L174" i="3"/>
  <c r="K174" i="3"/>
  <c r="J174" i="3"/>
  <c r="L165" i="3"/>
  <c r="K165" i="3"/>
  <c r="J165" i="3"/>
  <c r="L156" i="3"/>
  <c r="K156" i="3"/>
  <c r="J156" i="3"/>
  <c r="L140" i="3"/>
  <c r="J140" i="3"/>
  <c r="K140" i="3"/>
  <c r="L112" i="3"/>
  <c r="K112" i="3"/>
  <c r="I123" i="3"/>
  <c r="J112" i="3"/>
  <c r="I120" i="3"/>
  <c r="L109" i="3"/>
  <c r="K109" i="3"/>
  <c r="J109" i="3"/>
  <c r="L106" i="3"/>
  <c r="K106" i="3"/>
  <c r="J106" i="3"/>
  <c r="I117" i="3"/>
  <c r="I114" i="3"/>
  <c r="L103" i="3"/>
  <c r="K103" i="3"/>
  <c r="J103" i="3"/>
  <c r="L100" i="3"/>
  <c r="K100" i="3"/>
  <c r="J100" i="3"/>
  <c r="L97" i="3"/>
  <c r="K97" i="3"/>
  <c r="J97" i="3"/>
  <c r="L94" i="3"/>
  <c r="K94" i="3"/>
  <c r="J94" i="3"/>
  <c r="L91" i="3"/>
  <c r="K91" i="3"/>
  <c r="J91" i="3"/>
  <c r="L88" i="3"/>
  <c r="K88" i="3"/>
  <c r="J88" i="3"/>
  <c r="L85" i="3"/>
  <c r="K85" i="3"/>
  <c r="J85" i="3"/>
  <c r="L82" i="3"/>
  <c r="K82" i="3"/>
  <c r="J82" i="3"/>
  <c r="J80" i="3"/>
  <c r="L80" i="3"/>
  <c r="K80" i="3"/>
  <c r="J83" i="3"/>
  <c r="L83" i="3"/>
  <c r="K83" i="3"/>
  <c r="J86" i="3"/>
  <c r="L86" i="3"/>
  <c r="K86" i="3"/>
  <c r="J89" i="3"/>
  <c r="L89" i="3"/>
  <c r="K89" i="3"/>
  <c r="J92" i="3"/>
  <c r="L92" i="3"/>
  <c r="K92" i="3"/>
  <c r="J95" i="3"/>
  <c r="L95" i="3"/>
  <c r="K95" i="3"/>
  <c r="J98" i="3"/>
  <c r="L98" i="3"/>
  <c r="K98" i="3"/>
  <c r="J101" i="3"/>
  <c r="L101" i="3"/>
  <c r="K101" i="3"/>
  <c r="J104" i="3"/>
  <c r="L104" i="3"/>
  <c r="I115" i="3"/>
  <c r="K104" i="3"/>
  <c r="J107" i="3"/>
  <c r="I118" i="3"/>
  <c r="L107" i="3"/>
  <c r="K107" i="3"/>
  <c r="J110" i="3"/>
  <c r="L110" i="3"/>
  <c r="K110" i="3"/>
  <c r="I121" i="3"/>
  <c r="J136" i="3"/>
  <c r="L136" i="3"/>
  <c r="K136" i="3"/>
  <c r="J139" i="3"/>
  <c r="L139" i="3"/>
  <c r="K139" i="3"/>
  <c r="J142" i="3"/>
  <c r="L142" i="3"/>
  <c r="K142" i="3"/>
  <c r="J145" i="3"/>
  <c r="L145" i="3"/>
  <c r="K145" i="3"/>
  <c r="J62" i="2"/>
  <c r="L62" i="2"/>
  <c r="K62" i="2"/>
  <c r="L61" i="2"/>
  <c r="K61" i="2"/>
  <c r="J61" i="2"/>
  <c r="J41" i="2"/>
  <c r="K41" i="2"/>
  <c r="L49" i="2"/>
  <c r="K49" i="2"/>
  <c r="J49" i="2"/>
  <c r="K34" i="2"/>
  <c r="J34" i="2"/>
  <c r="L34" i="2"/>
  <c r="L37" i="2"/>
  <c r="J37" i="2"/>
  <c r="K37" i="2"/>
  <c r="K40" i="2"/>
  <c r="J40" i="2"/>
  <c r="I43" i="2"/>
  <c r="L40" i="2"/>
  <c r="K51" i="2"/>
  <c r="J51" i="2"/>
  <c r="L51" i="2"/>
  <c r="T16" i="45"/>
  <c r="Q16" i="45"/>
  <c r="R16" i="45"/>
  <c r="P16" i="45"/>
  <c r="S16" i="45"/>
  <c r="H16" i="45"/>
  <c r="I16" i="45"/>
  <c r="J16" i="45"/>
  <c r="L16" i="44"/>
  <c r="N16" i="44"/>
  <c r="M16" i="44"/>
  <c r="I146" i="44"/>
  <c r="G146" i="44"/>
  <c r="H146" i="44"/>
  <c r="K146" i="44" s="1"/>
  <c r="N16" i="45"/>
  <c r="L16" i="45"/>
  <c r="M16" i="45"/>
  <c r="G146" i="43"/>
  <c r="I146" i="43"/>
  <c r="H146" i="43"/>
  <c r="K146" i="43" s="1"/>
  <c r="R16" i="44"/>
  <c r="T16" i="44"/>
  <c r="S16" i="44"/>
  <c r="P16" i="44"/>
  <c r="Q16" i="44"/>
  <c r="I16" i="44"/>
  <c r="H16" i="44"/>
  <c r="J16" i="44"/>
  <c r="L16" i="43"/>
  <c r="M16" i="43"/>
  <c r="N16" i="43"/>
  <c r="M146" i="43"/>
  <c r="L146" i="43"/>
  <c r="O146" i="43"/>
  <c r="N146" i="43"/>
  <c r="M11" i="39"/>
  <c r="K11" i="39"/>
  <c r="L11" i="39"/>
  <c r="G11" i="39"/>
  <c r="I11" i="39"/>
  <c r="H11" i="39"/>
  <c r="S11" i="39"/>
  <c r="P11" i="39"/>
  <c r="O11" i="39"/>
  <c r="T11" i="39"/>
  <c r="R11" i="39"/>
  <c r="Q11" i="39"/>
  <c r="K48" i="28"/>
  <c r="J48" i="28"/>
  <c r="I48" i="28"/>
  <c r="M48" i="28"/>
  <c r="L48" i="28"/>
  <c r="L62" i="28"/>
  <c r="K62" i="28"/>
  <c r="J62" i="28"/>
  <c r="M62" i="28"/>
  <c r="I62" i="28"/>
  <c r="I146" i="28"/>
  <c r="K146" i="28"/>
  <c r="J146" i="28"/>
  <c r="M146" i="28"/>
  <c r="L146" i="28"/>
  <c r="K104" i="28"/>
  <c r="M104" i="28"/>
  <c r="L104" i="28"/>
  <c r="I104" i="28"/>
  <c r="J104" i="28"/>
  <c r="I20" i="28"/>
  <c r="M20" i="28"/>
  <c r="K20" i="28"/>
  <c r="L20" i="28"/>
  <c r="J20" i="28"/>
  <c r="K62" i="27"/>
  <c r="I62" i="27"/>
  <c r="J62" i="27"/>
  <c r="I76" i="28"/>
  <c r="L76" i="28"/>
  <c r="M76" i="28"/>
  <c r="K76" i="28"/>
  <c r="J76" i="28"/>
  <c r="K48" i="26"/>
  <c r="J48" i="26"/>
  <c r="I48" i="26"/>
  <c r="I22" i="21"/>
  <c r="H22" i="21"/>
  <c r="K76" i="26"/>
  <c r="J76" i="26"/>
  <c r="I76" i="26"/>
  <c r="K20" i="26"/>
  <c r="J20" i="26"/>
  <c r="I20" i="26"/>
  <c r="I120" i="21"/>
  <c r="H120" i="21"/>
  <c r="I36" i="21"/>
  <c r="H36" i="21"/>
  <c r="J8" i="18"/>
  <c r="I8" i="18"/>
  <c r="Q160" i="18"/>
  <c r="R160" i="18"/>
  <c r="J92" i="18"/>
  <c r="I92" i="18"/>
  <c r="I62" i="18"/>
  <c r="J62" i="18"/>
  <c r="R36" i="18"/>
  <c r="Q36" i="18"/>
  <c r="Q90" i="18"/>
  <c r="R90" i="18"/>
  <c r="Y50" i="18"/>
  <c r="X50" i="18"/>
  <c r="X20" i="18"/>
  <c r="Y20" i="18"/>
  <c r="X104" i="18"/>
  <c r="Y104" i="18"/>
  <c r="J23" i="14"/>
  <c r="I23" i="14"/>
  <c r="Y21" i="15"/>
  <c r="X21" i="15"/>
  <c r="W21" i="15"/>
  <c r="J163" i="14"/>
  <c r="I163" i="14"/>
  <c r="J121" i="14"/>
  <c r="I121" i="14"/>
  <c r="J79" i="14"/>
  <c r="I79" i="14"/>
  <c r="J37" i="14"/>
  <c r="I37" i="14"/>
  <c r="J149" i="14"/>
  <c r="I149" i="14"/>
  <c r="J107" i="14"/>
  <c r="I107" i="14"/>
  <c r="J65" i="14"/>
  <c r="I65" i="14"/>
  <c r="R134" i="18"/>
  <c r="Q134" i="18"/>
  <c r="K55" i="12"/>
  <c r="J55" i="12"/>
  <c r="I55" i="12"/>
  <c r="L55" i="12"/>
  <c r="I135" i="14"/>
  <c r="J135" i="14"/>
  <c r="L105" i="15"/>
  <c r="K105" i="15"/>
  <c r="I105" i="15"/>
  <c r="M105" i="15"/>
  <c r="J105" i="15"/>
  <c r="I147" i="15"/>
  <c r="L147" i="15"/>
  <c r="K147" i="15"/>
  <c r="M147" i="15"/>
  <c r="J147" i="15"/>
  <c r="I93" i="14"/>
  <c r="J93" i="14"/>
  <c r="T23" i="14"/>
  <c r="S23" i="14"/>
  <c r="I56" i="12"/>
  <c r="L56" i="12"/>
  <c r="J56" i="12"/>
  <c r="K56" i="12"/>
  <c r="I53" i="12"/>
  <c r="L53" i="12"/>
  <c r="H57" i="12"/>
  <c r="K53" i="12"/>
  <c r="J53" i="12"/>
  <c r="K198" i="3"/>
  <c r="J198" i="3"/>
  <c r="K187" i="3"/>
  <c r="J187" i="3"/>
  <c r="I51" i="14"/>
  <c r="J51" i="14"/>
  <c r="L72" i="2"/>
  <c r="K72" i="2"/>
  <c r="J72" i="2"/>
  <c r="J69" i="2"/>
  <c r="L69" i="2"/>
  <c r="K69" i="2"/>
  <c r="K42" i="2"/>
  <c r="J42" i="2"/>
  <c r="K45" i="2"/>
  <c r="J45" i="2"/>
  <c r="J196" i="3"/>
  <c r="K196" i="3"/>
  <c r="K207" i="3"/>
  <c r="J207" i="3"/>
  <c r="J44" i="2"/>
  <c r="K44" i="2"/>
  <c r="W10" i="16" l="1"/>
  <c r="W12" i="16"/>
  <c r="K41" i="16"/>
  <c r="K45" i="16"/>
  <c r="K80" i="16"/>
  <c r="K84" i="16"/>
  <c r="K88" i="16"/>
  <c r="K95" i="16"/>
  <c r="K127" i="16"/>
  <c r="K131" i="16"/>
  <c r="K73" i="17"/>
  <c r="K41" i="17"/>
  <c r="K34" i="17"/>
  <c r="K30" i="17"/>
  <c r="K26" i="17"/>
  <c r="K69" i="17"/>
  <c r="K62" i="17"/>
  <c r="K58" i="17"/>
  <c r="K54" i="17"/>
  <c r="K90" i="17"/>
  <c r="K86" i="17"/>
  <c r="K82" i="17"/>
  <c r="K47" i="17"/>
  <c r="K43" i="17"/>
  <c r="K75" i="17"/>
  <c r="K71" i="17"/>
  <c r="K39" i="17"/>
  <c r="K32" i="17"/>
  <c r="K28" i="17"/>
  <c r="K24" i="17"/>
  <c r="K67" i="17"/>
  <c r="K60" i="17"/>
  <c r="K56" i="17"/>
  <c r="K52" i="17"/>
  <c r="K88" i="17"/>
  <c r="K84" i="17"/>
  <c r="K80" i="17"/>
  <c r="K45" i="17"/>
  <c r="K11" i="17"/>
  <c r="K38" i="17"/>
  <c r="K42" i="17"/>
  <c r="K46" i="17"/>
  <c r="K53" i="17"/>
  <c r="K85" i="17"/>
  <c r="K89" i="17"/>
  <c r="K10" i="16"/>
  <c r="K29" i="16"/>
  <c r="W14" i="16"/>
  <c r="W16" i="16"/>
  <c r="W18" i="16"/>
  <c r="K160" i="16"/>
  <c r="K156" i="16"/>
  <c r="K152" i="16"/>
  <c r="K117" i="16"/>
  <c r="K113" i="16"/>
  <c r="K81" i="16"/>
  <c r="K74" i="16"/>
  <c r="K70" i="16"/>
  <c r="K66" i="16"/>
  <c r="K145" i="16"/>
  <c r="K141" i="16"/>
  <c r="K109" i="16"/>
  <c r="K102" i="16"/>
  <c r="K98" i="16"/>
  <c r="K94" i="16"/>
  <c r="K59" i="16"/>
  <c r="K137" i="16"/>
  <c r="K130" i="16"/>
  <c r="K126" i="16"/>
  <c r="K122" i="16"/>
  <c r="K87" i="16"/>
  <c r="K55" i="16"/>
  <c r="K48" i="16"/>
  <c r="K158" i="16"/>
  <c r="K154" i="16"/>
  <c r="K150" i="16"/>
  <c r="K115" i="16"/>
  <c r="K143" i="16"/>
  <c r="K111" i="16"/>
  <c r="K104" i="16"/>
  <c r="K100" i="16"/>
  <c r="K96" i="16"/>
  <c r="K61" i="16"/>
  <c r="K57" i="16"/>
  <c r="K139" i="16"/>
  <c r="K132" i="16"/>
  <c r="K128" i="16"/>
  <c r="K124" i="16"/>
  <c r="K89" i="16"/>
  <c r="K85" i="16"/>
  <c r="K53" i="16"/>
  <c r="K12" i="16"/>
  <c r="K40" i="16"/>
  <c r="K44" i="16"/>
  <c r="K14" i="16"/>
  <c r="K16" i="16"/>
  <c r="K18" i="16"/>
  <c r="K20" i="16"/>
  <c r="K27" i="16"/>
  <c r="K83" i="16"/>
  <c r="W11" i="16"/>
  <c r="K31" i="16"/>
  <c r="K76" i="16"/>
  <c r="W13" i="16"/>
  <c r="W15" i="16"/>
  <c r="W17" i="16"/>
  <c r="W19" i="16"/>
  <c r="K11" i="16"/>
  <c r="K13" i="16"/>
  <c r="K38" i="16"/>
  <c r="K42" i="16"/>
  <c r="K46" i="16"/>
  <c r="K72" i="16"/>
  <c r="K15" i="16"/>
  <c r="K17" i="16"/>
  <c r="K19" i="16"/>
  <c r="K25" i="16"/>
  <c r="K68" i="16"/>
  <c r="W12" i="17"/>
  <c r="R9" i="18"/>
  <c r="R15" i="18"/>
  <c r="R28" i="18"/>
  <c r="R93" i="18"/>
  <c r="R99" i="18"/>
  <c r="R112" i="18"/>
  <c r="R122" i="18"/>
  <c r="Y150" i="18"/>
  <c r="R10" i="19"/>
  <c r="Y9" i="18"/>
  <c r="R40" i="18"/>
  <c r="R46" i="18"/>
  <c r="R66" i="18"/>
  <c r="R72" i="18"/>
  <c r="Y93" i="18"/>
  <c r="R160" i="19"/>
  <c r="R158" i="19"/>
  <c r="R156" i="19"/>
  <c r="R154" i="19"/>
  <c r="R146" i="19"/>
  <c r="R144" i="19"/>
  <c r="R142" i="19"/>
  <c r="R140" i="19"/>
  <c r="R117" i="19"/>
  <c r="R115" i="19"/>
  <c r="R113" i="19"/>
  <c r="R111" i="19"/>
  <c r="R95" i="19"/>
  <c r="R76" i="19"/>
  <c r="R74" i="19"/>
  <c r="R72" i="19"/>
  <c r="R70" i="19"/>
  <c r="R54" i="19"/>
  <c r="R52" i="19"/>
  <c r="R33" i="19"/>
  <c r="R31" i="19"/>
  <c r="R154" i="18"/>
  <c r="R131" i="18"/>
  <c r="R13" i="18"/>
  <c r="R19" i="18"/>
  <c r="R39" i="18"/>
  <c r="Y66" i="18"/>
  <c r="Y72" i="18"/>
  <c r="Y85" i="18"/>
  <c r="R97" i="18"/>
  <c r="R103" i="18"/>
  <c r="R128" i="18"/>
  <c r="R27" i="19"/>
  <c r="Y144" i="18"/>
  <c r="Y131" i="18"/>
  <c r="Y126" i="18"/>
  <c r="R18" i="18"/>
  <c r="R38" i="18"/>
  <c r="R44" i="18"/>
  <c r="Y65" i="18"/>
  <c r="R102" i="18"/>
  <c r="Y135" i="18"/>
  <c r="J24" i="19"/>
  <c r="J26" i="19"/>
  <c r="J42" i="19"/>
  <c r="J44" i="19"/>
  <c r="J46" i="19"/>
  <c r="J48" i="19"/>
  <c r="J67" i="19"/>
  <c r="J83" i="19"/>
  <c r="J85" i="19"/>
  <c r="J87" i="19"/>
  <c r="J89" i="19"/>
  <c r="J108" i="19"/>
  <c r="J110" i="19"/>
  <c r="K138" i="45"/>
  <c r="K139" i="45"/>
  <c r="W14" i="17"/>
  <c r="W16" i="17"/>
  <c r="W18" i="17"/>
  <c r="R54" i="18"/>
  <c r="R60" i="18"/>
  <c r="R80" i="18"/>
  <c r="R86" i="18"/>
  <c r="Y107" i="18"/>
  <c r="R16" i="19"/>
  <c r="R26" i="19"/>
  <c r="Y15" i="18"/>
  <c r="R27" i="18"/>
  <c r="R33" i="18"/>
  <c r="R53" i="18"/>
  <c r="Y80" i="18"/>
  <c r="Y86" i="18"/>
  <c r="Y99" i="18"/>
  <c r="R111" i="18"/>
  <c r="R117" i="18"/>
  <c r="R138" i="19"/>
  <c r="R136" i="19"/>
  <c r="R125" i="19"/>
  <c r="R109" i="19"/>
  <c r="R90" i="19"/>
  <c r="R88" i="19"/>
  <c r="R86" i="19"/>
  <c r="R84" i="19"/>
  <c r="R68" i="19"/>
  <c r="R66" i="19"/>
  <c r="R47" i="19"/>
  <c r="R45" i="19"/>
  <c r="R43" i="19"/>
  <c r="R41" i="19"/>
  <c r="R123" i="19"/>
  <c r="R143" i="18"/>
  <c r="R144" i="18"/>
  <c r="Y27" i="18"/>
  <c r="Y33" i="18"/>
  <c r="R45" i="18"/>
  <c r="Y53" i="18"/>
  <c r="Y59" i="18"/>
  <c r="Y111" i="18"/>
  <c r="Y117" i="18"/>
  <c r="Y125" i="18"/>
  <c r="R25" i="18"/>
  <c r="Y52" i="18"/>
  <c r="Y58" i="18"/>
  <c r="Y71" i="18"/>
  <c r="R83" i="18"/>
  <c r="R89" i="18"/>
  <c r="R109" i="18"/>
  <c r="R121" i="18"/>
  <c r="R145" i="18"/>
  <c r="J112" i="19"/>
  <c r="J114" i="19"/>
  <c r="J116" i="19"/>
  <c r="J118" i="19"/>
  <c r="K141" i="45"/>
  <c r="Y136" i="18"/>
  <c r="R139" i="18"/>
  <c r="Y41" i="18"/>
  <c r="Y47" i="18"/>
  <c r="R59" i="18"/>
  <c r="Y67" i="18"/>
  <c r="Y73" i="18"/>
  <c r="R152" i="19"/>
  <c r="R150" i="19"/>
  <c r="R131" i="19"/>
  <c r="R129" i="19"/>
  <c r="R104" i="19"/>
  <c r="R102" i="19"/>
  <c r="R100" i="19"/>
  <c r="R98" i="19"/>
  <c r="R82" i="19"/>
  <c r="R80" i="19"/>
  <c r="R61" i="19"/>
  <c r="R59" i="19"/>
  <c r="R57" i="19"/>
  <c r="R55" i="19"/>
  <c r="R39" i="19"/>
  <c r="R124" i="18"/>
  <c r="R125" i="18"/>
  <c r="Y14" i="18"/>
  <c r="Y40" i="18"/>
  <c r="Y98" i="18"/>
  <c r="Y121" i="18"/>
  <c r="R149" i="18"/>
  <c r="R11" i="19"/>
  <c r="R17" i="19"/>
  <c r="Y154" i="18"/>
  <c r="Y145" i="18"/>
  <c r="Y13" i="18"/>
  <c r="Y19" i="18"/>
  <c r="R31" i="18"/>
  <c r="Y39" i="18"/>
  <c r="Y45" i="18"/>
  <c r="Y97" i="18"/>
  <c r="Y103" i="18"/>
  <c r="R115" i="18"/>
  <c r="Y137" i="18"/>
  <c r="J39" i="19"/>
  <c r="J55" i="19"/>
  <c r="J57" i="19"/>
  <c r="J59" i="19"/>
  <c r="J61" i="19"/>
  <c r="J80" i="19"/>
  <c r="J82" i="19"/>
  <c r="J98" i="19"/>
  <c r="J100" i="19"/>
  <c r="J102" i="19"/>
  <c r="J104" i="19"/>
  <c r="L109" i="33"/>
  <c r="K142" i="45"/>
  <c r="W11" i="17"/>
  <c r="W13" i="17"/>
  <c r="R73" i="18"/>
  <c r="Y87" i="18"/>
  <c r="Y28" i="18"/>
  <c r="Y112" i="18"/>
  <c r="Y128" i="18"/>
  <c r="R136" i="18"/>
  <c r="R159" i="19"/>
  <c r="R157" i="19"/>
  <c r="R155" i="19"/>
  <c r="R153" i="19"/>
  <c r="R145" i="19"/>
  <c r="R143" i="19"/>
  <c r="R141" i="19"/>
  <c r="R139" i="19"/>
  <c r="R118" i="19"/>
  <c r="R116" i="19"/>
  <c r="R114" i="19"/>
  <c r="R112" i="19"/>
  <c r="R96" i="19"/>
  <c r="R94" i="19"/>
  <c r="R75" i="19"/>
  <c r="R73" i="19"/>
  <c r="R71" i="19"/>
  <c r="R69" i="19"/>
  <c r="R53" i="19"/>
  <c r="R34" i="19"/>
  <c r="R32" i="19"/>
  <c r="R159" i="18"/>
  <c r="R156" i="18"/>
  <c r="R137" i="18"/>
  <c r="R157" i="18"/>
  <c r="R138" i="18"/>
  <c r="Y46" i="18"/>
  <c r="R65" i="18"/>
  <c r="Y123" i="18"/>
  <c r="Y140" i="18"/>
  <c r="R24" i="19"/>
  <c r="Y155" i="18"/>
  <c r="Y157" i="18"/>
  <c r="Y158" i="18"/>
  <c r="Y26" i="18"/>
  <c r="Y84" i="18"/>
  <c r="Y110" i="18"/>
  <c r="R123" i="18"/>
  <c r="J96" i="25"/>
  <c r="K145" i="45"/>
  <c r="W15" i="17"/>
  <c r="W17" i="17"/>
  <c r="W19" i="17"/>
  <c r="R17" i="18"/>
  <c r="R152" i="18"/>
  <c r="R135" i="18"/>
  <c r="R101" i="18"/>
  <c r="R24" i="18"/>
  <c r="R11" i="18"/>
  <c r="R69" i="18"/>
  <c r="R108" i="18"/>
  <c r="R37" i="18"/>
  <c r="R30" i="18"/>
  <c r="R82" i="18"/>
  <c r="R75" i="18"/>
  <c r="R56" i="18"/>
  <c r="R95" i="18"/>
  <c r="R88" i="18"/>
  <c r="R43" i="18"/>
  <c r="R114" i="18"/>
  <c r="R141" i="18"/>
  <c r="R155" i="18"/>
  <c r="R13" i="19"/>
  <c r="R19" i="19"/>
  <c r="Y31" i="18"/>
  <c r="Y129" i="18"/>
  <c r="Y156" i="18"/>
  <c r="Y25" i="18"/>
  <c r="Y57" i="18"/>
  <c r="Y51" i="18"/>
  <c r="Y115" i="18"/>
  <c r="Y70" i="18"/>
  <c r="Y89" i="18"/>
  <c r="Y127" i="18"/>
  <c r="Y83" i="18"/>
  <c r="Y38" i="18"/>
  <c r="Y109" i="18"/>
  <c r="Y142" i="18"/>
  <c r="Y12" i="18"/>
  <c r="Y18" i="18"/>
  <c r="Y96" i="18"/>
  <c r="Y44" i="18"/>
  <c r="Y102" i="18"/>
  <c r="Y54" i="18"/>
  <c r="Y60" i="18"/>
  <c r="R137" i="19"/>
  <c r="R110" i="19"/>
  <c r="R108" i="19"/>
  <c r="R89" i="19"/>
  <c r="R87" i="19"/>
  <c r="R85" i="19"/>
  <c r="R83" i="19"/>
  <c r="R67" i="19"/>
  <c r="R48" i="19"/>
  <c r="R46" i="19"/>
  <c r="R44" i="19"/>
  <c r="R42" i="19"/>
  <c r="R126" i="19"/>
  <c r="R130" i="18"/>
  <c r="R26" i="18"/>
  <c r="R71" i="18"/>
  <c r="Y79" i="18"/>
  <c r="R84" i="18"/>
  <c r="R110" i="18"/>
  <c r="Y138" i="18"/>
  <c r="Y139" i="18"/>
  <c r="Y32" i="18"/>
  <c r="Y116" i="18"/>
  <c r="J74" i="25"/>
  <c r="R12" i="19"/>
  <c r="R18" i="19"/>
  <c r="R15" i="19"/>
  <c r="R29" i="19"/>
  <c r="R28" i="19"/>
  <c r="R25" i="19"/>
  <c r="R14" i="18"/>
  <c r="R79" i="18"/>
  <c r="R85" i="18"/>
  <c r="R98" i="18"/>
  <c r="Y130" i="18"/>
  <c r="R151" i="19"/>
  <c r="R132" i="19"/>
  <c r="R130" i="19"/>
  <c r="R128" i="19"/>
  <c r="R122" i="19"/>
  <c r="R103" i="19"/>
  <c r="R101" i="19"/>
  <c r="R99" i="19"/>
  <c r="R97" i="19"/>
  <c r="R81" i="19"/>
  <c r="R62" i="19"/>
  <c r="R60" i="19"/>
  <c r="R58" i="19"/>
  <c r="R56" i="19"/>
  <c r="R40" i="19"/>
  <c r="R38" i="19"/>
  <c r="R153" i="18"/>
  <c r="R150" i="18"/>
  <c r="R151" i="18"/>
  <c r="R32" i="18"/>
  <c r="R52" i="18"/>
  <c r="R58" i="18"/>
  <c r="R116" i="18"/>
  <c r="R126" i="18"/>
  <c r="R14" i="19"/>
  <c r="R20" i="19"/>
  <c r="Y149" i="18"/>
  <c r="Y151" i="18"/>
  <c r="Y152" i="18"/>
  <c r="R12" i="18"/>
  <c r="R51" i="18"/>
  <c r="R57" i="18"/>
  <c r="R70" i="18"/>
  <c r="R96" i="18"/>
  <c r="R142" i="18"/>
  <c r="R124" i="19"/>
  <c r="J13" i="19"/>
  <c r="J15" i="19"/>
  <c r="J17" i="19"/>
  <c r="J19" i="19"/>
  <c r="J38" i="19"/>
  <c r="J40" i="19"/>
  <c r="J56" i="19"/>
  <c r="J58" i="19"/>
  <c r="J60" i="19"/>
  <c r="J62" i="19"/>
  <c r="J81" i="19"/>
  <c r="J97" i="19"/>
  <c r="J99" i="19"/>
  <c r="J101" i="19"/>
  <c r="H87" i="33"/>
  <c r="L87" i="33"/>
  <c r="H109" i="33"/>
  <c r="K140" i="45"/>
  <c r="L57" i="12"/>
  <c r="K57" i="12"/>
  <c r="J57" i="12"/>
  <c r="I57" i="12"/>
  <c r="K43" i="2"/>
  <c r="J43" i="2"/>
  <c r="J46" i="2"/>
  <c r="K46" i="2"/>
  <c r="J121" i="3"/>
  <c r="K121" i="3"/>
  <c r="K132" i="3"/>
  <c r="J132" i="3"/>
  <c r="K129" i="3"/>
  <c r="J129" i="3"/>
  <c r="K118" i="3"/>
  <c r="J118" i="3"/>
  <c r="J115" i="3"/>
  <c r="K115" i="3"/>
  <c r="K126" i="3"/>
  <c r="J126" i="3"/>
  <c r="J125" i="3"/>
  <c r="K125" i="3"/>
  <c r="K114" i="3"/>
  <c r="J114" i="3"/>
  <c r="K117" i="3"/>
  <c r="J117" i="3"/>
  <c r="K128" i="3"/>
  <c r="J128" i="3"/>
  <c r="J131" i="3"/>
  <c r="K131" i="3"/>
  <c r="K120" i="3"/>
  <c r="J120" i="3"/>
  <c r="K123" i="3"/>
  <c r="J123" i="3"/>
  <c r="K134" i="3"/>
  <c r="J134" i="3"/>
  <c r="K205" i="3"/>
  <c r="J205" i="3"/>
  <c r="J194" i="3"/>
  <c r="K194" i="3"/>
  <c r="J17" i="2"/>
  <c r="K17" i="2"/>
  <c r="J206" i="3"/>
  <c r="K206" i="3"/>
  <c r="K195" i="3"/>
  <c r="J195" i="3"/>
  <c r="K192" i="3"/>
  <c r="J192" i="3"/>
  <c r="K203" i="3"/>
  <c r="J203" i="3"/>
  <c r="J200" i="3"/>
  <c r="K200" i="3"/>
  <c r="K189" i="3"/>
  <c r="J189" i="3"/>
  <c r="K186" i="3"/>
  <c r="J186" i="3"/>
  <c r="K197" i="3"/>
  <c r="J197" i="3"/>
  <c r="J190" i="3"/>
  <c r="K190" i="3"/>
  <c r="K201" i="3"/>
  <c r="J201" i="3"/>
  <c r="K18" i="2"/>
  <c r="J18" i="2"/>
  <c r="K124" i="3"/>
  <c r="J124" i="3"/>
  <c r="J113" i="3"/>
  <c r="K113" i="3"/>
  <c r="J127" i="3"/>
  <c r="K127" i="3"/>
  <c r="K116" i="3"/>
  <c r="J116" i="3"/>
  <c r="K130" i="3"/>
  <c r="J130" i="3"/>
  <c r="J119" i="3"/>
  <c r="K119" i="3"/>
  <c r="J133" i="3"/>
  <c r="K133" i="3"/>
  <c r="K122" i="3"/>
  <c r="J122" i="3"/>
  <c r="K199" i="3"/>
  <c r="J199" i="3"/>
  <c r="J188" i="3"/>
  <c r="K188" i="3"/>
  <c r="K204" i="3"/>
  <c r="J204" i="3"/>
  <c r="K193" i="3"/>
  <c r="J193" i="3"/>
  <c r="D30" i="10"/>
  <c r="J70" i="2"/>
  <c r="K70" i="2"/>
  <c r="K68" i="2"/>
  <c r="J68" i="2"/>
  <c r="K71" i="2"/>
  <c r="J71" i="2"/>
  <c r="J202" i="3"/>
  <c r="K202" i="3"/>
  <c r="K191" i="3"/>
  <c r="J191" i="3"/>
  <c r="J283" i="8"/>
  <c r="J280" i="8"/>
  <c r="J279" i="8"/>
  <c r="J278" i="8"/>
  <c r="J277" i="8"/>
  <c r="J276" i="8"/>
  <c r="J275" i="8"/>
  <c r="J274" i="8"/>
  <c r="J273" i="8"/>
  <c r="J262" i="8"/>
  <c r="J259" i="8"/>
  <c r="J241" i="8"/>
  <c r="J238" i="8"/>
  <c r="J217" i="8"/>
  <c r="J214" i="8"/>
  <c r="J213" i="8"/>
  <c r="J212" i="8"/>
  <c r="J211" i="8"/>
  <c r="J210" i="8"/>
  <c r="J209" i="8"/>
  <c r="J208" i="8"/>
  <c r="J207" i="8"/>
  <c r="J196" i="8"/>
  <c r="J193" i="8"/>
  <c r="J175" i="8"/>
  <c r="J172" i="8"/>
  <c r="J151" i="8"/>
  <c r="J148" i="8"/>
  <c r="J147" i="8"/>
  <c r="J146" i="8"/>
  <c r="J145" i="8"/>
  <c r="J144" i="8"/>
  <c r="J143" i="8"/>
  <c r="J142" i="8"/>
  <c r="J141" i="8"/>
  <c r="J130" i="8"/>
  <c r="J127" i="8"/>
  <c r="J109" i="8"/>
  <c r="J106" i="8"/>
  <c r="G7" i="8"/>
  <c r="I249" i="8"/>
  <c r="J250" i="8" s="1"/>
  <c r="I183" i="8"/>
  <c r="J184" i="8" s="1"/>
  <c r="I117" i="8"/>
  <c r="J118" i="8" s="1"/>
  <c r="J284" i="8"/>
  <c r="J281" i="8"/>
  <c r="J263" i="8"/>
  <c r="J260" i="8"/>
  <c r="J239" i="8"/>
  <c r="J236" i="8"/>
  <c r="J235" i="8"/>
  <c r="J234" i="8"/>
  <c r="J233" i="8"/>
  <c r="J232" i="8"/>
  <c r="J231" i="8"/>
  <c r="J230" i="8"/>
  <c r="J229" i="8"/>
  <c r="J218" i="8"/>
  <c r="J215" i="8"/>
  <c r="J197" i="8"/>
  <c r="J194" i="8"/>
  <c r="J173" i="8"/>
  <c r="J170" i="8"/>
  <c r="J169" i="8"/>
  <c r="J168" i="8"/>
  <c r="J167" i="8"/>
  <c r="J166" i="8"/>
  <c r="J165" i="8"/>
  <c r="J164" i="8"/>
  <c r="J163" i="8"/>
  <c r="J152" i="8"/>
  <c r="J149" i="8"/>
  <c r="J131" i="8"/>
  <c r="J128" i="8"/>
  <c r="J107" i="8"/>
  <c r="J104" i="8"/>
  <c r="J103" i="8"/>
  <c r="J102" i="8"/>
  <c r="J101" i="8"/>
  <c r="J100" i="8"/>
  <c r="J99" i="8"/>
  <c r="J98" i="8"/>
  <c r="J97" i="8"/>
  <c r="I73" i="8"/>
  <c r="I29" i="8"/>
  <c r="J30" i="8" s="1"/>
  <c r="J285" i="8"/>
  <c r="J282" i="8"/>
  <c r="J261" i="8"/>
  <c r="J258" i="8"/>
  <c r="J257" i="8"/>
  <c r="J256" i="8"/>
  <c r="J255" i="8"/>
  <c r="J254" i="8"/>
  <c r="J253" i="8"/>
  <c r="J252" i="8"/>
  <c r="J251" i="8"/>
  <c r="J240" i="8"/>
  <c r="J237" i="8"/>
  <c r="J219" i="8"/>
  <c r="J216" i="8"/>
  <c r="J195" i="8"/>
  <c r="J192" i="8"/>
  <c r="J191" i="8"/>
  <c r="J190" i="8"/>
  <c r="J189" i="8"/>
  <c r="J188" i="8"/>
  <c r="J187" i="8"/>
  <c r="J186" i="8"/>
  <c r="J185" i="8"/>
  <c r="J174" i="8"/>
  <c r="J171" i="8"/>
  <c r="J153" i="8"/>
  <c r="J150" i="8"/>
  <c r="J129" i="8"/>
  <c r="J126" i="8"/>
  <c r="J125" i="8"/>
  <c r="J124" i="8"/>
  <c r="J123" i="8"/>
  <c r="J122" i="8"/>
  <c r="J121" i="8"/>
  <c r="J120" i="8"/>
  <c r="J119" i="8"/>
  <c r="J108" i="8"/>
  <c r="J105" i="8"/>
  <c r="I227" i="8"/>
  <c r="J228" i="8" s="1"/>
  <c r="I205" i="8"/>
  <c r="J206" i="8" s="1"/>
  <c r="I161" i="8"/>
  <c r="J162" i="8" s="1"/>
  <c r="I139" i="8"/>
  <c r="J140" i="8" s="1"/>
  <c r="I51" i="8"/>
  <c r="J8" i="8"/>
  <c r="I271" i="8"/>
  <c r="J272" i="8" s="1"/>
  <c r="I95" i="8"/>
  <c r="J96" i="8" s="1"/>
  <c r="L63" i="8"/>
  <c r="L60" i="8"/>
  <c r="L59" i="8"/>
  <c r="L58" i="8"/>
  <c r="L57" i="8"/>
  <c r="L56" i="8"/>
  <c r="L55" i="8"/>
  <c r="L54" i="8"/>
  <c r="L53" i="8"/>
  <c r="L87" i="8"/>
  <c r="L64" i="8"/>
  <c r="L61" i="8"/>
  <c r="L65" i="8"/>
  <c r="L62" i="8"/>
  <c r="L52" i="8"/>
  <c r="L84" i="8"/>
  <c r="L74" i="8"/>
  <c r="L85" i="8"/>
  <c r="L80" i="8"/>
  <c r="L77" i="8"/>
  <c r="L83" i="8"/>
  <c r="L81" i="8"/>
  <c r="L78" i="8"/>
  <c r="L75" i="8"/>
  <c r="L86" i="8"/>
  <c r="L82" i="8"/>
  <c r="L79" i="8"/>
  <c r="L76" i="8"/>
  <c r="J161" i="15"/>
  <c r="I161" i="15"/>
  <c r="M161" i="15"/>
  <c r="L161" i="15"/>
  <c r="K161" i="15"/>
  <c r="J77" i="15"/>
  <c r="I77" i="15"/>
  <c r="M77" i="15"/>
  <c r="L77" i="15"/>
  <c r="K77" i="15"/>
  <c r="K91" i="15"/>
  <c r="J91" i="15"/>
  <c r="M91" i="15"/>
  <c r="L91" i="15"/>
  <c r="I91" i="15"/>
  <c r="M119" i="15"/>
  <c r="L119" i="15"/>
  <c r="J119" i="15"/>
  <c r="I119" i="15"/>
  <c r="K119" i="15"/>
  <c r="M133" i="15"/>
  <c r="K133" i="15"/>
  <c r="J133" i="15"/>
  <c r="L133" i="15"/>
  <c r="I133" i="15"/>
  <c r="M49" i="15"/>
  <c r="K49" i="15"/>
  <c r="J49" i="15"/>
  <c r="L49" i="15"/>
  <c r="I49" i="15"/>
  <c r="J21" i="15"/>
  <c r="I21" i="15"/>
  <c r="M21" i="15"/>
  <c r="L21" i="15"/>
  <c r="K21" i="15"/>
  <c r="I63" i="15"/>
  <c r="L63" i="15"/>
  <c r="K63" i="15"/>
  <c r="M63" i="15"/>
  <c r="J63" i="15"/>
  <c r="M35" i="15"/>
  <c r="L35" i="15"/>
  <c r="K35" i="15"/>
  <c r="J35" i="15"/>
  <c r="I35" i="15"/>
  <c r="J63" i="10"/>
  <c r="J60" i="10"/>
  <c r="J59" i="10"/>
  <c r="J58" i="10"/>
  <c r="J57" i="10"/>
  <c r="J56" i="10"/>
  <c r="J55" i="10"/>
  <c r="J54" i="10"/>
  <c r="J53" i="10"/>
  <c r="J64" i="10"/>
  <c r="J61" i="10"/>
  <c r="J52" i="10"/>
  <c r="J65" i="10"/>
  <c r="J62" i="10"/>
  <c r="G51" i="10"/>
  <c r="W20" i="13"/>
  <c r="V20" i="13"/>
  <c r="U20" i="13"/>
  <c r="J20" i="10"/>
  <c r="J17" i="10"/>
  <c r="J8" i="10"/>
  <c r="J16" i="10"/>
  <c r="J13" i="10"/>
  <c r="J10" i="10"/>
  <c r="G7" i="10"/>
  <c r="J21" i="10"/>
  <c r="J15" i="10"/>
  <c r="J12" i="10"/>
  <c r="J9" i="10"/>
  <c r="J11" i="10"/>
  <c r="J19" i="10"/>
  <c r="J14" i="10"/>
  <c r="J18" i="10"/>
  <c r="J107" i="10"/>
  <c r="J104" i="10"/>
  <c r="J103" i="10"/>
  <c r="J102" i="10"/>
  <c r="J101" i="10"/>
  <c r="J100" i="10"/>
  <c r="J99" i="10"/>
  <c r="J98" i="10"/>
  <c r="J97" i="10"/>
  <c r="J108" i="10"/>
  <c r="J105" i="10"/>
  <c r="J96" i="10"/>
  <c r="J106" i="10"/>
  <c r="G95" i="10"/>
  <c r="J109" i="10"/>
  <c r="K48" i="13"/>
  <c r="J48" i="13"/>
  <c r="I48" i="13"/>
  <c r="K76" i="13"/>
  <c r="J76" i="13"/>
  <c r="I76" i="13"/>
  <c r="K104" i="13"/>
  <c r="J104" i="13"/>
  <c r="I104" i="13"/>
  <c r="K132" i="13"/>
  <c r="J132" i="13"/>
  <c r="I132" i="13"/>
  <c r="K160" i="13"/>
  <c r="J160" i="13"/>
  <c r="I160" i="13"/>
  <c r="L54" i="12"/>
  <c r="K54" i="12"/>
  <c r="J54" i="12"/>
  <c r="I54" i="12"/>
  <c r="K20" i="13"/>
  <c r="J20" i="13"/>
  <c r="I20" i="13"/>
  <c r="K34" i="13"/>
  <c r="J34" i="13"/>
  <c r="I34" i="13"/>
  <c r="K62" i="13"/>
  <c r="J62" i="13"/>
  <c r="I62" i="13"/>
  <c r="K90" i="13"/>
  <c r="J90" i="13"/>
  <c r="I90" i="13"/>
  <c r="K118" i="13"/>
  <c r="J118" i="13"/>
  <c r="I118" i="13"/>
  <c r="K146" i="13"/>
  <c r="J146" i="13"/>
  <c r="I146" i="13"/>
  <c r="I161" i="17"/>
  <c r="K161" i="17"/>
  <c r="J161" i="17"/>
  <c r="K135" i="17"/>
  <c r="J135" i="17"/>
  <c r="I135" i="17"/>
  <c r="I133" i="17"/>
  <c r="K133" i="17"/>
  <c r="J133" i="17"/>
  <c r="K107" i="17"/>
  <c r="J107" i="17"/>
  <c r="I107" i="17"/>
  <c r="I105" i="17"/>
  <c r="K105" i="17"/>
  <c r="J105" i="17"/>
  <c r="I149" i="17"/>
  <c r="K149" i="17"/>
  <c r="J149" i="17"/>
  <c r="K147" i="17"/>
  <c r="J147" i="17"/>
  <c r="I147" i="17"/>
  <c r="I121" i="17"/>
  <c r="K121" i="17"/>
  <c r="J121" i="17"/>
  <c r="K119" i="17"/>
  <c r="J119" i="17"/>
  <c r="I119" i="17"/>
  <c r="W9" i="16"/>
  <c r="V9" i="16"/>
  <c r="U9" i="16"/>
  <c r="W21" i="16"/>
  <c r="V21" i="16"/>
  <c r="U21" i="16"/>
  <c r="K23" i="16"/>
  <c r="J23" i="16"/>
  <c r="I23" i="16"/>
  <c r="K49" i="16"/>
  <c r="J49" i="16"/>
  <c r="I49" i="16"/>
  <c r="K51" i="16"/>
  <c r="J51" i="16"/>
  <c r="I51" i="16"/>
  <c r="K77" i="16"/>
  <c r="J77" i="16"/>
  <c r="I77" i="16"/>
  <c r="K79" i="16"/>
  <c r="J79" i="16"/>
  <c r="I79" i="16"/>
  <c r="K105" i="16"/>
  <c r="J105" i="16"/>
  <c r="I105" i="16"/>
  <c r="K107" i="16"/>
  <c r="J107" i="16"/>
  <c r="I107" i="16"/>
  <c r="K133" i="16"/>
  <c r="J133" i="16"/>
  <c r="I133" i="16"/>
  <c r="K135" i="16"/>
  <c r="J135" i="16"/>
  <c r="I135" i="16"/>
  <c r="K161" i="16"/>
  <c r="J161" i="16"/>
  <c r="I161" i="16"/>
  <c r="K9" i="17"/>
  <c r="J9" i="17"/>
  <c r="I9" i="17"/>
  <c r="K21" i="17"/>
  <c r="J21" i="17"/>
  <c r="I21" i="17"/>
  <c r="K35" i="17"/>
  <c r="J35" i="17"/>
  <c r="I35" i="17"/>
  <c r="K37" i="17"/>
  <c r="J37" i="17"/>
  <c r="I37" i="17"/>
  <c r="K63" i="17"/>
  <c r="J63" i="17"/>
  <c r="I63" i="17"/>
  <c r="K65" i="17"/>
  <c r="J65" i="17"/>
  <c r="I65" i="17"/>
  <c r="K91" i="17"/>
  <c r="J91" i="17"/>
  <c r="I91" i="17"/>
  <c r="K93" i="17"/>
  <c r="J93" i="17"/>
  <c r="I93" i="17"/>
  <c r="U35" i="19"/>
  <c r="Z35" i="19" s="1"/>
  <c r="U23" i="19"/>
  <c r="U9" i="19"/>
  <c r="Z27" i="19" s="1"/>
  <c r="Z13" i="19"/>
  <c r="U21" i="19"/>
  <c r="T149" i="19"/>
  <c r="T147" i="19"/>
  <c r="T135" i="19"/>
  <c r="T16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T133" i="19"/>
  <c r="T121" i="19"/>
  <c r="S7" i="19"/>
  <c r="Y7" i="19" s="1"/>
  <c r="U121" i="19"/>
  <c r="U133" i="19"/>
  <c r="U37" i="19"/>
  <c r="Z37" i="19" s="1"/>
  <c r="Z38" i="19"/>
  <c r="U49" i="19"/>
  <c r="U51" i="19"/>
  <c r="U63" i="19"/>
  <c r="Z63" i="19" s="1"/>
  <c r="Z55" i="19"/>
  <c r="U65" i="19"/>
  <c r="U77" i="19"/>
  <c r="U79" i="19"/>
  <c r="Z79" i="19" s="1"/>
  <c r="Z80" i="19"/>
  <c r="U91" i="19"/>
  <c r="U93" i="19"/>
  <c r="U105" i="19"/>
  <c r="Z105" i="19" s="1"/>
  <c r="Z97" i="19"/>
  <c r="U107" i="19"/>
  <c r="U119" i="19"/>
  <c r="U135" i="19"/>
  <c r="Z135" i="19" s="1"/>
  <c r="Z136" i="19"/>
  <c r="U147" i="19"/>
  <c r="U149" i="19"/>
  <c r="U161" i="19"/>
  <c r="Z161" i="19" s="1"/>
  <c r="Z153" i="19"/>
  <c r="K9" i="16"/>
  <c r="J9" i="16"/>
  <c r="I9" i="16"/>
  <c r="K21" i="16"/>
  <c r="J21" i="16"/>
  <c r="I21" i="16"/>
  <c r="K35" i="16"/>
  <c r="J35" i="16"/>
  <c r="I35" i="16"/>
  <c r="K37" i="16"/>
  <c r="J37" i="16"/>
  <c r="I37" i="16"/>
  <c r="K63" i="16"/>
  <c r="J63" i="16"/>
  <c r="I63" i="16"/>
  <c r="K65" i="16"/>
  <c r="J65" i="16"/>
  <c r="I65" i="16"/>
  <c r="K91" i="16"/>
  <c r="J91" i="16"/>
  <c r="I91" i="16"/>
  <c r="K93" i="16"/>
  <c r="J93" i="16"/>
  <c r="I93" i="16"/>
  <c r="K119" i="16"/>
  <c r="J119" i="16"/>
  <c r="I119" i="16"/>
  <c r="K121" i="16"/>
  <c r="J121" i="16"/>
  <c r="I121" i="16"/>
  <c r="K147" i="16"/>
  <c r="J147" i="16"/>
  <c r="I147" i="16"/>
  <c r="K149" i="16"/>
  <c r="J149" i="16"/>
  <c r="I149" i="16"/>
  <c r="W9" i="17"/>
  <c r="V9" i="17"/>
  <c r="U9" i="17"/>
  <c r="W21" i="17"/>
  <c r="V21" i="17"/>
  <c r="U21" i="17"/>
  <c r="K23" i="17"/>
  <c r="J23" i="17"/>
  <c r="I23" i="17"/>
  <c r="K49" i="17"/>
  <c r="J49" i="17"/>
  <c r="I49" i="17"/>
  <c r="K51" i="17"/>
  <c r="J51" i="17"/>
  <c r="I51" i="17"/>
  <c r="K77" i="17"/>
  <c r="J77" i="17"/>
  <c r="I77" i="17"/>
  <c r="K79" i="17"/>
  <c r="J79" i="17"/>
  <c r="I79" i="17"/>
  <c r="R22" i="18"/>
  <c r="Q22" i="18"/>
  <c r="Y36" i="18"/>
  <c r="X36" i="18"/>
  <c r="J48" i="18"/>
  <c r="I48" i="18"/>
  <c r="R76" i="18"/>
  <c r="Q76" i="18"/>
  <c r="J78" i="18"/>
  <c r="I78" i="18"/>
  <c r="Y90" i="18"/>
  <c r="X90" i="18"/>
  <c r="R106" i="18"/>
  <c r="Q106" i="18"/>
  <c r="X132" i="18"/>
  <c r="Y132" i="18"/>
  <c r="J160" i="18"/>
  <c r="I160" i="18"/>
  <c r="J134" i="18"/>
  <c r="I134" i="18"/>
  <c r="J148" i="18"/>
  <c r="I148" i="18"/>
  <c r="R8" i="18"/>
  <c r="Q8" i="18"/>
  <c r="Y22" i="18"/>
  <c r="X22" i="18"/>
  <c r="J34" i="18"/>
  <c r="I34" i="18"/>
  <c r="R62" i="18"/>
  <c r="Q62" i="18"/>
  <c r="J64" i="18"/>
  <c r="I64" i="18"/>
  <c r="Y76" i="18"/>
  <c r="X76" i="18"/>
  <c r="R92" i="18"/>
  <c r="Q92" i="18"/>
  <c r="Y106" i="18"/>
  <c r="X106" i="18"/>
  <c r="J118" i="18"/>
  <c r="I118" i="18"/>
  <c r="P9" i="19"/>
  <c r="R9" i="19"/>
  <c r="P21" i="19"/>
  <c r="R21" i="19"/>
  <c r="X8" i="18"/>
  <c r="Y8" i="18"/>
  <c r="J20" i="18"/>
  <c r="I20" i="18"/>
  <c r="R48" i="18"/>
  <c r="Q48" i="18"/>
  <c r="I50" i="18"/>
  <c r="J50" i="18"/>
  <c r="Y62" i="18"/>
  <c r="X62" i="18"/>
  <c r="Q78" i="18"/>
  <c r="R78" i="18"/>
  <c r="X92" i="18"/>
  <c r="Y92" i="18"/>
  <c r="J104" i="18"/>
  <c r="I104" i="18"/>
  <c r="P161" i="19"/>
  <c r="R161" i="19"/>
  <c r="R149" i="19"/>
  <c r="P149" i="19"/>
  <c r="R147" i="19"/>
  <c r="P147" i="19"/>
  <c r="R135" i="19"/>
  <c r="P135" i="19"/>
  <c r="R133" i="19"/>
  <c r="P133" i="19"/>
  <c r="R121" i="19"/>
  <c r="P121" i="19"/>
  <c r="R119" i="19"/>
  <c r="P119" i="19"/>
  <c r="P107" i="19"/>
  <c r="R107" i="19"/>
  <c r="P105" i="19"/>
  <c r="R105" i="19"/>
  <c r="P93" i="19"/>
  <c r="R93" i="19"/>
  <c r="P91" i="19"/>
  <c r="R91" i="19"/>
  <c r="P79" i="19"/>
  <c r="R79" i="19"/>
  <c r="P77" i="19"/>
  <c r="R77" i="19"/>
  <c r="P65" i="19"/>
  <c r="R65" i="19"/>
  <c r="P63" i="19"/>
  <c r="R63" i="19"/>
  <c r="P51" i="19"/>
  <c r="R51" i="19"/>
  <c r="P49" i="19"/>
  <c r="R49" i="19"/>
  <c r="P37" i="19"/>
  <c r="R37" i="19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M21" i="19"/>
  <c r="M9" i="19"/>
  <c r="L7" i="19"/>
  <c r="R132" i="18"/>
  <c r="Q132" i="18"/>
  <c r="R146" i="18"/>
  <c r="Q146" i="18"/>
  <c r="R34" i="18"/>
  <c r="Q34" i="18"/>
  <c r="J36" i="18"/>
  <c r="I36" i="18"/>
  <c r="Y48" i="18"/>
  <c r="X48" i="18"/>
  <c r="R64" i="18"/>
  <c r="Q64" i="18"/>
  <c r="Y78" i="18"/>
  <c r="X78" i="18"/>
  <c r="J90" i="18"/>
  <c r="I90" i="18"/>
  <c r="R118" i="18"/>
  <c r="Q118" i="18"/>
  <c r="J120" i="18"/>
  <c r="I120" i="18"/>
  <c r="Y120" i="18"/>
  <c r="X120" i="18"/>
  <c r="J132" i="18"/>
  <c r="I132" i="18"/>
  <c r="Q148" i="18"/>
  <c r="R148" i="18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D133" i="19"/>
  <c r="D121" i="19"/>
  <c r="D161" i="19"/>
  <c r="D149" i="19"/>
  <c r="D147" i="19"/>
  <c r="D135" i="19"/>
  <c r="C7" i="19"/>
  <c r="P23" i="19"/>
  <c r="R23" i="19"/>
  <c r="P35" i="19"/>
  <c r="R35" i="19"/>
  <c r="Y148" i="18"/>
  <c r="X148" i="18"/>
  <c r="Y146" i="18"/>
  <c r="X146" i="18"/>
  <c r="Y160" i="18"/>
  <c r="X160" i="18"/>
  <c r="R20" i="18"/>
  <c r="Q20" i="18"/>
  <c r="J22" i="18"/>
  <c r="I22" i="18"/>
  <c r="Y34" i="18"/>
  <c r="X34" i="18"/>
  <c r="R50" i="18"/>
  <c r="Q50" i="18"/>
  <c r="Y64" i="18"/>
  <c r="X64" i="18"/>
  <c r="J76" i="18"/>
  <c r="I76" i="18"/>
  <c r="R104" i="18"/>
  <c r="Q104" i="18"/>
  <c r="J106" i="18"/>
  <c r="I106" i="18"/>
  <c r="Y118" i="18"/>
  <c r="X118" i="18"/>
  <c r="R120" i="18"/>
  <c r="Q120" i="18"/>
  <c r="Y134" i="18"/>
  <c r="X134" i="18"/>
  <c r="J146" i="18"/>
  <c r="I146" i="18"/>
  <c r="J161" i="19"/>
  <c r="H161" i="19"/>
  <c r="J149" i="19"/>
  <c r="H149" i="19"/>
  <c r="J147" i="19"/>
  <c r="H147" i="19"/>
  <c r="J135" i="19"/>
  <c r="H135" i="19"/>
  <c r="J133" i="19"/>
  <c r="H133" i="19"/>
  <c r="J121" i="19"/>
  <c r="H121" i="19"/>
  <c r="J9" i="19"/>
  <c r="H9" i="19"/>
  <c r="J21" i="19"/>
  <c r="H21" i="19"/>
  <c r="J23" i="19"/>
  <c r="H23" i="19"/>
  <c r="J35" i="19"/>
  <c r="H35" i="19"/>
  <c r="J37" i="19"/>
  <c r="H37" i="19"/>
  <c r="J49" i="19"/>
  <c r="H49" i="19"/>
  <c r="J51" i="19"/>
  <c r="H51" i="19"/>
  <c r="J63" i="19"/>
  <c r="H63" i="19"/>
  <c r="J65" i="19"/>
  <c r="H65" i="19"/>
  <c r="J77" i="19"/>
  <c r="H77" i="19"/>
  <c r="J79" i="19"/>
  <c r="H79" i="19"/>
  <c r="J91" i="19"/>
  <c r="H91" i="19"/>
  <c r="J93" i="19"/>
  <c r="H93" i="19"/>
  <c r="J105" i="19"/>
  <c r="H105" i="19"/>
  <c r="J107" i="19"/>
  <c r="H107" i="19"/>
  <c r="J119" i="19"/>
  <c r="H119" i="19"/>
  <c r="G227" i="24"/>
  <c r="G161" i="24"/>
  <c r="G95" i="24"/>
  <c r="G51" i="24"/>
  <c r="E7" i="24"/>
  <c r="G253" i="24"/>
  <c r="G183" i="24"/>
  <c r="G117" i="24"/>
  <c r="G73" i="24"/>
  <c r="G29" i="24"/>
  <c r="G205" i="24"/>
  <c r="H8" i="24"/>
  <c r="G139" i="24"/>
  <c r="J85" i="24"/>
  <c r="J82" i="24"/>
  <c r="J81" i="24"/>
  <c r="J80" i="24"/>
  <c r="J79" i="24"/>
  <c r="J78" i="24"/>
  <c r="J77" i="24"/>
  <c r="J76" i="24"/>
  <c r="J75" i="24"/>
  <c r="J86" i="24"/>
  <c r="J83" i="24"/>
  <c r="J84" i="24"/>
  <c r="J65" i="24"/>
  <c r="J62" i="24"/>
  <c r="J63" i="24"/>
  <c r="J60" i="24"/>
  <c r="J59" i="24"/>
  <c r="J58" i="24"/>
  <c r="J57" i="24"/>
  <c r="J56" i="24"/>
  <c r="J55" i="24"/>
  <c r="J54" i="24"/>
  <c r="J53" i="24"/>
  <c r="J87" i="24"/>
  <c r="J64" i="24"/>
  <c r="J61" i="24"/>
  <c r="X161" i="19"/>
  <c r="X149" i="19"/>
  <c r="X147" i="19"/>
  <c r="X135" i="19"/>
  <c r="X133" i="19"/>
  <c r="X121" i="19"/>
  <c r="X9" i="19"/>
  <c r="X21" i="19"/>
  <c r="X23" i="19"/>
  <c r="X35" i="19"/>
  <c r="X37" i="19"/>
  <c r="X49" i="19"/>
  <c r="X51" i="19"/>
  <c r="X63" i="19"/>
  <c r="X65" i="19"/>
  <c r="X77" i="19"/>
  <c r="X79" i="19"/>
  <c r="X91" i="19"/>
  <c r="X93" i="19"/>
  <c r="X105" i="19"/>
  <c r="X107" i="19"/>
  <c r="X119" i="19"/>
  <c r="I50" i="21"/>
  <c r="H50" i="21"/>
  <c r="I134" i="21"/>
  <c r="H134" i="21"/>
  <c r="H64" i="21"/>
  <c r="I64" i="21"/>
  <c r="L21" i="22"/>
  <c r="J21" i="22"/>
  <c r="K21" i="22"/>
  <c r="I162" i="21"/>
  <c r="H162" i="21"/>
  <c r="R22" i="21"/>
  <c r="Q22" i="21"/>
  <c r="I78" i="21"/>
  <c r="H78" i="21"/>
  <c r="E73" i="25"/>
  <c r="H74" i="25" s="1"/>
  <c r="E29" i="25"/>
  <c r="E95" i="25"/>
  <c r="H96" i="25" s="1"/>
  <c r="E51" i="25"/>
  <c r="F8" i="25"/>
  <c r="C7" i="25"/>
  <c r="H107" i="25"/>
  <c r="H104" i="25"/>
  <c r="H103" i="25"/>
  <c r="H102" i="25"/>
  <c r="H101" i="25"/>
  <c r="H100" i="25"/>
  <c r="H99" i="25"/>
  <c r="H98" i="25"/>
  <c r="H97" i="25"/>
  <c r="H108" i="25"/>
  <c r="H105" i="25"/>
  <c r="H109" i="25"/>
  <c r="H106" i="25"/>
  <c r="H30" i="25"/>
  <c r="I92" i="21"/>
  <c r="H92" i="21"/>
  <c r="K133" i="22"/>
  <c r="J133" i="22"/>
  <c r="L133" i="22"/>
  <c r="K91" i="22"/>
  <c r="J91" i="22"/>
  <c r="L91" i="22"/>
  <c r="K49" i="22"/>
  <c r="L49" i="22"/>
  <c r="J49" i="22"/>
  <c r="L147" i="22"/>
  <c r="K147" i="22"/>
  <c r="J147" i="22"/>
  <c r="L105" i="22"/>
  <c r="K105" i="22"/>
  <c r="J105" i="22"/>
  <c r="L63" i="22"/>
  <c r="K63" i="22"/>
  <c r="J63" i="22"/>
  <c r="K161" i="22"/>
  <c r="L161" i="22"/>
  <c r="J161" i="22"/>
  <c r="K119" i="22"/>
  <c r="L119" i="22"/>
  <c r="J119" i="22"/>
  <c r="K77" i="22"/>
  <c r="L77" i="22"/>
  <c r="J77" i="22"/>
  <c r="K35" i="22"/>
  <c r="L35" i="22"/>
  <c r="J35" i="22"/>
  <c r="I106" i="21"/>
  <c r="H106" i="21"/>
  <c r="H148" i="21"/>
  <c r="I148" i="21"/>
  <c r="W21" i="22"/>
  <c r="V21" i="22"/>
  <c r="X21" i="22"/>
  <c r="J160" i="27"/>
  <c r="K160" i="27"/>
  <c r="I160" i="27"/>
  <c r="K132" i="27"/>
  <c r="J132" i="27"/>
  <c r="I132" i="27"/>
  <c r="K104" i="27"/>
  <c r="J104" i="27"/>
  <c r="I104" i="27"/>
  <c r="K76" i="27"/>
  <c r="J76" i="27"/>
  <c r="I76" i="27"/>
  <c r="K48" i="27"/>
  <c r="I48" i="27"/>
  <c r="J48" i="27"/>
  <c r="K20" i="27"/>
  <c r="J20" i="27"/>
  <c r="I20" i="27"/>
  <c r="I90" i="27"/>
  <c r="K90" i="27"/>
  <c r="J90" i="27"/>
  <c r="K34" i="27"/>
  <c r="I34" i="27"/>
  <c r="J34" i="27"/>
  <c r="I146" i="27"/>
  <c r="K146" i="27"/>
  <c r="J146" i="27"/>
  <c r="J34" i="26"/>
  <c r="I34" i="26"/>
  <c r="K34" i="26"/>
  <c r="J62" i="26"/>
  <c r="I62" i="26"/>
  <c r="K62" i="26"/>
  <c r="I90" i="26"/>
  <c r="K90" i="26"/>
  <c r="J90" i="26"/>
  <c r="I118" i="27"/>
  <c r="K118" i="27"/>
  <c r="J118" i="27"/>
  <c r="I118" i="26"/>
  <c r="K118" i="26"/>
  <c r="J118" i="26"/>
  <c r="I146" i="26"/>
  <c r="K146" i="26"/>
  <c r="J146" i="26"/>
  <c r="J104" i="26"/>
  <c r="I104" i="26"/>
  <c r="K104" i="26"/>
  <c r="J132" i="26"/>
  <c r="I132" i="26"/>
  <c r="K132" i="26"/>
  <c r="J160" i="26"/>
  <c r="I160" i="26"/>
  <c r="K160" i="26"/>
  <c r="L118" i="28"/>
  <c r="I118" i="28"/>
  <c r="M118" i="28"/>
  <c r="K118" i="28"/>
  <c r="J118" i="28"/>
  <c r="J160" i="28"/>
  <c r="I160" i="28"/>
  <c r="L160" i="28"/>
  <c r="K160" i="28"/>
  <c r="M160" i="28"/>
  <c r="J90" i="28"/>
  <c r="M90" i="28"/>
  <c r="L90" i="28"/>
  <c r="K90" i="28"/>
  <c r="I90" i="28"/>
  <c r="M132" i="28"/>
  <c r="J132" i="28"/>
  <c r="I132" i="28"/>
  <c r="L132" i="28"/>
  <c r="K132" i="28"/>
  <c r="J34" i="28"/>
  <c r="I34" i="28"/>
  <c r="L34" i="28"/>
  <c r="M34" i="28"/>
  <c r="K34" i="28"/>
  <c r="R16" i="43"/>
  <c r="T16" i="43"/>
  <c r="S16" i="43"/>
  <c r="Q16" i="43"/>
  <c r="P16" i="43"/>
  <c r="N129" i="39"/>
  <c r="K129" i="39"/>
  <c r="O129" i="39"/>
  <c r="M129" i="39"/>
  <c r="L129" i="39"/>
  <c r="H129" i="39"/>
  <c r="I129" i="39"/>
  <c r="G129" i="39"/>
  <c r="J16" i="43"/>
  <c r="H16" i="43"/>
  <c r="I16" i="43"/>
  <c r="O146" i="45"/>
  <c r="L146" i="45"/>
  <c r="N146" i="45"/>
  <c r="M146" i="45"/>
  <c r="O146" i="44"/>
  <c r="N146" i="44"/>
  <c r="M146" i="44"/>
  <c r="L146" i="44"/>
  <c r="I146" i="45"/>
  <c r="H146" i="45"/>
  <c r="K146" i="45" s="1"/>
  <c r="G146" i="45"/>
  <c r="Z147" i="19" l="1"/>
  <c r="Z107" i="19"/>
  <c r="Z91" i="19"/>
  <c r="Z65" i="19"/>
  <c r="Z49" i="19"/>
  <c r="Z122" i="19"/>
  <c r="Z21" i="19"/>
  <c r="H52" i="25"/>
  <c r="Z9" i="19"/>
  <c r="Z156" i="19"/>
  <c r="Z145" i="19"/>
  <c r="Z138" i="19"/>
  <c r="Z128" i="19"/>
  <c r="Z114" i="19"/>
  <c r="Z103" i="19"/>
  <c r="Z96" i="19"/>
  <c r="Z86" i="19"/>
  <c r="Z75" i="19"/>
  <c r="Z68" i="19"/>
  <c r="Z58" i="19"/>
  <c r="Z47" i="19"/>
  <c r="Z40" i="19"/>
  <c r="Z118" i="19"/>
  <c r="Z19" i="19"/>
  <c r="Z15" i="19"/>
  <c r="Z30" i="19"/>
  <c r="Z155" i="19"/>
  <c r="Z144" i="19"/>
  <c r="Z137" i="19"/>
  <c r="Z127" i="19"/>
  <c r="Z113" i="19"/>
  <c r="Z102" i="19"/>
  <c r="Z95" i="19"/>
  <c r="Z85" i="19"/>
  <c r="Z74" i="19"/>
  <c r="Z67" i="19"/>
  <c r="Z57" i="19"/>
  <c r="Z46" i="19"/>
  <c r="Z39" i="19"/>
  <c r="Z16" i="19"/>
  <c r="Z12" i="19"/>
  <c r="Z160" i="19"/>
  <c r="Z154" i="19"/>
  <c r="Z143" i="19"/>
  <c r="Z132" i="19"/>
  <c r="Z124" i="19"/>
  <c r="Z112" i="19"/>
  <c r="Z101" i="19"/>
  <c r="Z90" i="19"/>
  <c r="Z84" i="19"/>
  <c r="Z73" i="19"/>
  <c r="Z62" i="19"/>
  <c r="Z56" i="19"/>
  <c r="Z45" i="19"/>
  <c r="Z34" i="19"/>
  <c r="Z123" i="19"/>
  <c r="Z14" i="19"/>
  <c r="Z159" i="19"/>
  <c r="Z152" i="19"/>
  <c r="Z142" i="19"/>
  <c r="Z131" i="19"/>
  <c r="Z117" i="19"/>
  <c r="Z110" i="19"/>
  <c r="Z100" i="19"/>
  <c r="Z89" i="19"/>
  <c r="Z82" i="19"/>
  <c r="Z72" i="19"/>
  <c r="Z61" i="19"/>
  <c r="Z54" i="19"/>
  <c r="Z44" i="19"/>
  <c r="Z33" i="19"/>
  <c r="Z126" i="19"/>
  <c r="Z28" i="19"/>
  <c r="Z17" i="19"/>
  <c r="Z158" i="19"/>
  <c r="Z151" i="19"/>
  <c r="Z141" i="19"/>
  <c r="Z130" i="19"/>
  <c r="Z116" i="19"/>
  <c r="Z109" i="19"/>
  <c r="Z99" i="19"/>
  <c r="Z88" i="19"/>
  <c r="Z81" i="19"/>
  <c r="Z71" i="19"/>
  <c r="Z60" i="19"/>
  <c r="Z53" i="19"/>
  <c r="Z43" i="19"/>
  <c r="Z32" i="19"/>
  <c r="Z29" i="19"/>
  <c r="Z25" i="19"/>
  <c r="Z20" i="19"/>
  <c r="Z157" i="19"/>
  <c r="Z146" i="19"/>
  <c r="Z140" i="19"/>
  <c r="Z129" i="19"/>
  <c r="Z115" i="19"/>
  <c r="Z104" i="19"/>
  <c r="Z98" i="19"/>
  <c r="Z87" i="19"/>
  <c r="Z76" i="19"/>
  <c r="Z70" i="19"/>
  <c r="Z59" i="19"/>
  <c r="Z48" i="19"/>
  <c r="Z42" i="19"/>
  <c r="Z31" i="19"/>
  <c r="Z26" i="19"/>
  <c r="Z18" i="19"/>
  <c r="Z11" i="19"/>
  <c r="F96" i="25"/>
  <c r="Z150" i="19"/>
  <c r="Z119" i="19"/>
  <c r="Z94" i="19"/>
  <c r="Z69" i="19"/>
  <c r="Z52" i="19"/>
  <c r="Z125" i="19"/>
  <c r="Z10" i="19"/>
  <c r="Z23" i="19"/>
  <c r="Z149" i="19"/>
  <c r="Z111" i="19"/>
  <c r="Z93" i="19"/>
  <c r="Z77" i="19"/>
  <c r="Z51" i="19"/>
  <c r="Z133" i="19"/>
  <c r="Z139" i="19"/>
  <c r="Z108" i="19"/>
  <c r="Z83" i="19"/>
  <c r="Z66" i="19"/>
  <c r="Z41" i="19"/>
  <c r="Z121" i="19"/>
  <c r="Z24" i="19"/>
  <c r="C95" i="25"/>
  <c r="D96" i="25" s="1"/>
  <c r="C51" i="25"/>
  <c r="D52" i="25" s="1"/>
  <c r="C29" i="25"/>
  <c r="F30" i="25" s="1"/>
  <c r="D8" i="25"/>
  <c r="C73" i="25"/>
  <c r="D74" i="25" s="1"/>
  <c r="F109" i="25"/>
  <c r="F106" i="25"/>
  <c r="F107" i="25"/>
  <c r="F104" i="25"/>
  <c r="F103" i="25"/>
  <c r="F102" i="25"/>
  <c r="F101" i="25"/>
  <c r="F100" i="25"/>
  <c r="F99" i="25"/>
  <c r="F98" i="25"/>
  <c r="F97" i="25"/>
  <c r="F108" i="25"/>
  <c r="F105" i="25"/>
  <c r="H84" i="24"/>
  <c r="H85" i="24"/>
  <c r="H82" i="24"/>
  <c r="H81" i="24"/>
  <c r="H80" i="24"/>
  <c r="H79" i="24"/>
  <c r="H78" i="24"/>
  <c r="H77" i="24"/>
  <c r="H76" i="24"/>
  <c r="H75" i="24"/>
  <c r="H86" i="24"/>
  <c r="H83" i="24"/>
  <c r="E205" i="24"/>
  <c r="E139" i="24"/>
  <c r="E227" i="24"/>
  <c r="E161" i="24"/>
  <c r="E95" i="24"/>
  <c r="E51" i="24"/>
  <c r="F20" i="24"/>
  <c r="F17" i="24"/>
  <c r="C7" i="24"/>
  <c r="F8" i="24" s="1"/>
  <c r="E253" i="24"/>
  <c r="E183" i="24"/>
  <c r="E117" i="24"/>
  <c r="E29" i="24"/>
  <c r="F15" i="24"/>
  <c r="F12" i="24"/>
  <c r="F9" i="24"/>
  <c r="E73" i="24"/>
  <c r="F18" i="24"/>
  <c r="F16" i="24"/>
  <c r="F13" i="24"/>
  <c r="F10" i="24"/>
  <c r="F21" i="24"/>
  <c r="F19" i="24"/>
  <c r="F14" i="24"/>
  <c r="F11" i="24"/>
  <c r="H87" i="24"/>
  <c r="H64" i="24"/>
  <c r="H61" i="24"/>
  <c r="H65" i="24"/>
  <c r="H62" i="24"/>
  <c r="H60" i="24"/>
  <c r="H57" i="24"/>
  <c r="H54" i="24"/>
  <c r="H63" i="24"/>
  <c r="H59" i="24"/>
  <c r="H56" i="24"/>
  <c r="H53" i="24"/>
  <c r="H58" i="24"/>
  <c r="H55" i="24"/>
  <c r="C161" i="19"/>
  <c r="I161" i="19" s="1"/>
  <c r="C149" i="19"/>
  <c r="I149" i="19" s="1"/>
  <c r="C147" i="19"/>
  <c r="I147" i="19" s="1"/>
  <c r="C135" i="19"/>
  <c r="I135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133" i="19"/>
  <c r="I133" i="19" s="1"/>
  <c r="C121" i="19"/>
  <c r="I121" i="19" s="1"/>
  <c r="C21" i="19"/>
  <c r="I21" i="19" s="1"/>
  <c r="C9" i="19"/>
  <c r="I9" i="19" s="1"/>
  <c r="I7" i="19"/>
  <c r="C23" i="19"/>
  <c r="I23" i="19" s="1"/>
  <c r="C35" i="19"/>
  <c r="I35" i="19" s="1"/>
  <c r="L161" i="19"/>
  <c r="K7" i="19"/>
  <c r="Q7" i="19" s="1"/>
  <c r="L133" i="19"/>
  <c r="L121" i="19"/>
  <c r="L147" i="19"/>
  <c r="L135" i="19"/>
  <c r="L119" i="19"/>
  <c r="L107" i="19"/>
  <c r="L77" i="19"/>
  <c r="L65" i="19"/>
  <c r="L91" i="19"/>
  <c r="L79" i="19"/>
  <c r="L49" i="19"/>
  <c r="L37" i="19"/>
  <c r="L35" i="19"/>
  <c r="L23" i="19"/>
  <c r="L149" i="19"/>
  <c r="L105" i="19"/>
  <c r="L93" i="19"/>
  <c r="L63" i="19"/>
  <c r="L51" i="19"/>
  <c r="L21" i="19"/>
  <c r="L9" i="19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H109" i="10"/>
  <c r="H106" i="10"/>
  <c r="H107" i="10"/>
  <c r="H104" i="10"/>
  <c r="H103" i="10"/>
  <c r="H102" i="10"/>
  <c r="H101" i="10"/>
  <c r="H100" i="10"/>
  <c r="H99" i="10"/>
  <c r="H98" i="10"/>
  <c r="H97" i="10"/>
  <c r="H105" i="10"/>
  <c r="E95" i="10"/>
  <c r="H108" i="10"/>
  <c r="H96" i="10"/>
  <c r="H19" i="10"/>
  <c r="H16" i="10"/>
  <c r="H15" i="10"/>
  <c r="H14" i="10"/>
  <c r="H13" i="10"/>
  <c r="H12" i="10"/>
  <c r="H11" i="10"/>
  <c r="H10" i="10"/>
  <c r="H9" i="10"/>
  <c r="H18" i="10"/>
  <c r="H17" i="10"/>
  <c r="E7" i="10"/>
  <c r="H8" i="10"/>
  <c r="H21" i="10"/>
  <c r="H20" i="10"/>
  <c r="H65" i="10"/>
  <c r="H62" i="10"/>
  <c r="H63" i="10"/>
  <c r="H60" i="10"/>
  <c r="H59" i="10"/>
  <c r="H58" i="10"/>
  <c r="H57" i="10"/>
  <c r="H56" i="10"/>
  <c r="H55" i="10"/>
  <c r="H54" i="10"/>
  <c r="H53" i="10"/>
  <c r="H64" i="10"/>
  <c r="H52" i="10"/>
  <c r="H61" i="10"/>
  <c r="E51" i="10"/>
  <c r="J65" i="8"/>
  <c r="J62" i="8"/>
  <c r="J63" i="8"/>
  <c r="J60" i="8"/>
  <c r="J59" i="8"/>
  <c r="J58" i="8"/>
  <c r="J57" i="8"/>
  <c r="J56" i="8"/>
  <c r="J55" i="8"/>
  <c r="J54" i="8"/>
  <c r="J53" i="8"/>
  <c r="J64" i="8"/>
  <c r="J61" i="8"/>
  <c r="J87" i="8"/>
  <c r="J52" i="8"/>
  <c r="J86" i="8"/>
  <c r="J83" i="8"/>
  <c r="J74" i="8"/>
  <c r="J79" i="8"/>
  <c r="J85" i="8"/>
  <c r="J80" i="8"/>
  <c r="J77" i="8"/>
  <c r="J82" i="8"/>
  <c r="J81" i="8"/>
  <c r="J78" i="8"/>
  <c r="J75" i="8"/>
  <c r="J76" i="8"/>
  <c r="J84" i="8"/>
  <c r="H285" i="8"/>
  <c r="H282" i="8"/>
  <c r="H261" i="8"/>
  <c r="H258" i="8"/>
  <c r="H257" i="8"/>
  <c r="H256" i="8"/>
  <c r="H255" i="8"/>
  <c r="H254" i="8"/>
  <c r="H253" i="8"/>
  <c r="H252" i="8"/>
  <c r="H251" i="8"/>
  <c r="H240" i="8"/>
  <c r="H237" i="8"/>
  <c r="G227" i="8"/>
  <c r="H228" i="8" s="1"/>
  <c r="H219" i="8"/>
  <c r="H216" i="8"/>
  <c r="H195" i="8"/>
  <c r="H192" i="8"/>
  <c r="H191" i="8"/>
  <c r="H190" i="8"/>
  <c r="H189" i="8"/>
  <c r="H188" i="8"/>
  <c r="H187" i="8"/>
  <c r="H186" i="8"/>
  <c r="H185" i="8"/>
  <c r="H174" i="8"/>
  <c r="H171" i="8"/>
  <c r="G161" i="8"/>
  <c r="H162" i="8" s="1"/>
  <c r="H153" i="8"/>
  <c r="H150" i="8"/>
  <c r="H129" i="8"/>
  <c r="H126" i="8"/>
  <c r="H125" i="8"/>
  <c r="H124" i="8"/>
  <c r="H123" i="8"/>
  <c r="H122" i="8"/>
  <c r="H121" i="8"/>
  <c r="H120" i="8"/>
  <c r="H119" i="8"/>
  <c r="H108" i="8"/>
  <c r="H105" i="8"/>
  <c r="G95" i="8"/>
  <c r="H96" i="8" s="1"/>
  <c r="G51" i="8"/>
  <c r="H8" i="8"/>
  <c r="E7" i="8"/>
  <c r="H283" i="8"/>
  <c r="H280" i="8"/>
  <c r="H279" i="8"/>
  <c r="H278" i="8"/>
  <c r="H277" i="8"/>
  <c r="H276" i="8"/>
  <c r="H275" i="8"/>
  <c r="H274" i="8"/>
  <c r="H273" i="8"/>
  <c r="H262" i="8"/>
  <c r="H259" i="8"/>
  <c r="G249" i="8"/>
  <c r="H250" i="8" s="1"/>
  <c r="H241" i="8"/>
  <c r="H238" i="8"/>
  <c r="H217" i="8"/>
  <c r="H214" i="8"/>
  <c r="H213" i="8"/>
  <c r="H212" i="8"/>
  <c r="H211" i="8"/>
  <c r="H210" i="8"/>
  <c r="H209" i="8"/>
  <c r="H208" i="8"/>
  <c r="H207" i="8"/>
  <c r="H196" i="8"/>
  <c r="H193" i="8"/>
  <c r="G183" i="8"/>
  <c r="H184" i="8" s="1"/>
  <c r="H175" i="8"/>
  <c r="H172" i="8"/>
  <c r="H151" i="8"/>
  <c r="H148" i="8"/>
  <c r="H147" i="8"/>
  <c r="H146" i="8"/>
  <c r="H145" i="8"/>
  <c r="H144" i="8"/>
  <c r="H143" i="8"/>
  <c r="H142" i="8"/>
  <c r="H141" i="8"/>
  <c r="H130" i="8"/>
  <c r="H127" i="8"/>
  <c r="G117" i="8"/>
  <c r="H118" i="8" s="1"/>
  <c r="H109" i="8"/>
  <c r="H106" i="8"/>
  <c r="H284" i="8"/>
  <c r="H281" i="8"/>
  <c r="G271" i="8"/>
  <c r="H272" i="8" s="1"/>
  <c r="H263" i="8"/>
  <c r="H260" i="8"/>
  <c r="H239" i="8"/>
  <c r="H236" i="8"/>
  <c r="H235" i="8"/>
  <c r="H234" i="8"/>
  <c r="H233" i="8"/>
  <c r="H232" i="8"/>
  <c r="H231" i="8"/>
  <c r="H230" i="8"/>
  <c r="H229" i="8"/>
  <c r="H218" i="8"/>
  <c r="H215" i="8"/>
  <c r="G205" i="8"/>
  <c r="H206" i="8" s="1"/>
  <c r="H197" i="8"/>
  <c r="H194" i="8"/>
  <c r="H173" i="8"/>
  <c r="H170" i="8"/>
  <c r="H169" i="8"/>
  <c r="H168" i="8"/>
  <c r="H167" i="8"/>
  <c r="H166" i="8"/>
  <c r="H165" i="8"/>
  <c r="H164" i="8"/>
  <c r="H163" i="8"/>
  <c r="H152" i="8"/>
  <c r="H149" i="8"/>
  <c r="G139" i="8"/>
  <c r="H140" i="8" s="1"/>
  <c r="H131" i="8"/>
  <c r="H128" i="8"/>
  <c r="H107" i="8"/>
  <c r="H104" i="8"/>
  <c r="H103" i="8"/>
  <c r="H102" i="8"/>
  <c r="H101" i="8"/>
  <c r="H100" i="8"/>
  <c r="H99" i="8"/>
  <c r="H98" i="8"/>
  <c r="H97" i="8"/>
  <c r="G29" i="8"/>
  <c r="H30" i="8" s="1"/>
  <c r="G73" i="8"/>
  <c r="F74" i="25" l="1"/>
  <c r="F52" i="25"/>
  <c r="H85" i="8"/>
  <c r="H82" i="8"/>
  <c r="H81" i="8"/>
  <c r="H80" i="8"/>
  <c r="H79" i="8"/>
  <c r="H78" i="8"/>
  <c r="H77" i="8"/>
  <c r="H76" i="8"/>
  <c r="H75" i="8"/>
  <c r="H74" i="8"/>
  <c r="H83" i="8"/>
  <c r="H84" i="8"/>
  <c r="H86" i="8"/>
  <c r="F284" i="8"/>
  <c r="F281" i="8"/>
  <c r="F263" i="8"/>
  <c r="F260" i="8"/>
  <c r="F239" i="8"/>
  <c r="F236" i="8"/>
  <c r="F235" i="8"/>
  <c r="F234" i="8"/>
  <c r="F233" i="8"/>
  <c r="F232" i="8"/>
  <c r="F231" i="8"/>
  <c r="F230" i="8"/>
  <c r="F229" i="8"/>
  <c r="F218" i="8"/>
  <c r="F215" i="8"/>
  <c r="F197" i="8"/>
  <c r="F194" i="8"/>
  <c r="F173" i="8"/>
  <c r="F170" i="8"/>
  <c r="F169" i="8"/>
  <c r="F168" i="8"/>
  <c r="F167" i="8"/>
  <c r="F166" i="8"/>
  <c r="F165" i="8"/>
  <c r="F164" i="8"/>
  <c r="F163" i="8"/>
  <c r="F152" i="8"/>
  <c r="F149" i="8"/>
  <c r="F131" i="8"/>
  <c r="F128" i="8"/>
  <c r="F107" i="8"/>
  <c r="F104" i="8"/>
  <c r="F103" i="8"/>
  <c r="F102" i="8"/>
  <c r="F101" i="8"/>
  <c r="F100" i="8"/>
  <c r="F99" i="8"/>
  <c r="F98" i="8"/>
  <c r="F97" i="8"/>
  <c r="F19" i="8"/>
  <c r="F16" i="8"/>
  <c r="F15" i="8"/>
  <c r="F14" i="8"/>
  <c r="F13" i="8"/>
  <c r="F12" i="8"/>
  <c r="F11" i="8"/>
  <c r="F10" i="8"/>
  <c r="F9" i="8"/>
  <c r="E227" i="8"/>
  <c r="F228" i="8" s="1"/>
  <c r="E161" i="8"/>
  <c r="F162" i="8" s="1"/>
  <c r="E95" i="8"/>
  <c r="F96" i="8" s="1"/>
  <c r="E51" i="8"/>
  <c r="F43" i="8"/>
  <c r="F40" i="8"/>
  <c r="F8" i="8"/>
  <c r="F285" i="8"/>
  <c r="F282" i="8"/>
  <c r="F261" i="8"/>
  <c r="F258" i="8"/>
  <c r="F257" i="8"/>
  <c r="F256" i="8"/>
  <c r="F255" i="8"/>
  <c r="F254" i="8"/>
  <c r="F253" i="8"/>
  <c r="F252" i="8"/>
  <c r="F251" i="8"/>
  <c r="F240" i="8"/>
  <c r="F237" i="8"/>
  <c r="F219" i="8"/>
  <c r="F216" i="8"/>
  <c r="F195" i="8"/>
  <c r="F192" i="8"/>
  <c r="F191" i="8"/>
  <c r="F190" i="8"/>
  <c r="F189" i="8"/>
  <c r="F188" i="8"/>
  <c r="F187" i="8"/>
  <c r="F186" i="8"/>
  <c r="F185" i="8"/>
  <c r="F174" i="8"/>
  <c r="F171" i="8"/>
  <c r="F153" i="8"/>
  <c r="F150" i="8"/>
  <c r="F129" i="8"/>
  <c r="F126" i="8"/>
  <c r="F125" i="8"/>
  <c r="F124" i="8"/>
  <c r="F123" i="8"/>
  <c r="F122" i="8"/>
  <c r="F121" i="8"/>
  <c r="F120" i="8"/>
  <c r="F119" i="8"/>
  <c r="F108" i="8"/>
  <c r="F105" i="8"/>
  <c r="F20" i="8"/>
  <c r="F17" i="8"/>
  <c r="C7" i="8"/>
  <c r="F283" i="8"/>
  <c r="F280" i="8"/>
  <c r="F279" i="8"/>
  <c r="F278" i="8"/>
  <c r="F277" i="8"/>
  <c r="F276" i="8"/>
  <c r="F275" i="8"/>
  <c r="F274" i="8"/>
  <c r="F273" i="8"/>
  <c r="F262" i="8"/>
  <c r="F259" i="8"/>
  <c r="F241" i="8"/>
  <c r="F238" i="8"/>
  <c r="F217" i="8"/>
  <c r="F214" i="8"/>
  <c r="F213" i="8"/>
  <c r="F212" i="8"/>
  <c r="F211" i="8"/>
  <c r="F210" i="8"/>
  <c r="F209" i="8"/>
  <c r="F208" i="8"/>
  <c r="F207" i="8"/>
  <c r="F196" i="8"/>
  <c r="F193" i="8"/>
  <c r="F175" i="8"/>
  <c r="F172" i="8"/>
  <c r="F151" i="8"/>
  <c r="F148" i="8"/>
  <c r="F147" i="8"/>
  <c r="F146" i="8"/>
  <c r="F145" i="8"/>
  <c r="F144" i="8"/>
  <c r="F143" i="8"/>
  <c r="F142" i="8"/>
  <c r="F141" i="8"/>
  <c r="F130" i="8"/>
  <c r="F127" i="8"/>
  <c r="F109" i="8"/>
  <c r="F106" i="8"/>
  <c r="E73" i="8"/>
  <c r="E29" i="8"/>
  <c r="F30" i="8" s="1"/>
  <c r="F21" i="8"/>
  <c r="F18" i="8"/>
  <c r="E205" i="8"/>
  <c r="F206" i="8" s="1"/>
  <c r="E249" i="8"/>
  <c r="F250" i="8" s="1"/>
  <c r="F38" i="8"/>
  <c r="E183" i="8"/>
  <c r="F184" i="8" s="1"/>
  <c r="F41" i="8"/>
  <c r="F36" i="8"/>
  <c r="F33" i="8"/>
  <c r="F35" i="8"/>
  <c r="E139" i="8"/>
  <c r="F140" i="8" s="1"/>
  <c r="F39" i="8"/>
  <c r="F32" i="8"/>
  <c r="E117" i="8"/>
  <c r="F118" i="8" s="1"/>
  <c r="F37" i="8"/>
  <c r="F34" i="8"/>
  <c r="F31" i="8"/>
  <c r="E271" i="8"/>
  <c r="F272" i="8" s="1"/>
  <c r="F42" i="8"/>
  <c r="H64" i="8"/>
  <c r="H61" i="8"/>
  <c r="H52" i="8"/>
  <c r="H65" i="8"/>
  <c r="H62" i="8"/>
  <c r="H63" i="8"/>
  <c r="H60" i="8"/>
  <c r="H59" i="8"/>
  <c r="H58" i="8"/>
  <c r="H57" i="8"/>
  <c r="H56" i="8"/>
  <c r="H55" i="8"/>
  <c r="H54" i="8"/>
  <c r="H53" i="8"/>
  <c r="H87" i="8"/>
  <c r="F64" i="10"/>
  <c r="F61" i="10"/>
  <c r="C51" i="10"/>
  <c r="D52" i="10" s="1"/>
  <c r="F65" i="10"/>
  <c r="F62" i="10"/>
  <c r="F63" i="10"/>
  <c r="F52" i="10"/>
  <c r="F60" i="10"/>
  <c r="F59" i="10"/>
  <c r="F58" i="10"/>
  <c r="F57" i="10"/>
  <c r="F56" i="10"/>
  <c r="F55" i="10"/>
  <c r="F54" i="10"/>
  <c r="F53" i="10"/>
  <c r="F21" i="10"/>
  <c r="F18" i="10"/>
  <c r="F20" i="10"/>
  <c r="F19" i="10"/>
  <c r="F14" i="10"/>
  <c r="F11" i="10"/>
  <c r="F17" i="10"/>
  <c r="F16" i="10"/>
  <c r="F13" i="10"/>
  <c r="F10" i="10"/>
  <c r="C7" i="10"/>
  <c r="F8" i="10"/>
  <c r="F12" i="10"/>
  <c r="F15" i="10"/>
  <c r="F9" i="10"/>
  <c r="F108" i="10"/>
  <c r="F105" i="10"/>
  <c r="C95" i="10"/>
  <c r="D96" i="10" s="1"/>
  <c r="F109" i="10"/>
  <c r="F106" i="10"/>
  <c r="F104" i="10"/>
  <c r="F103" i="10"/>
  <c r="F102" i="10"/>
  <c r="F101" i="10"/>
  <c r="F100" i="10"/>
  <c r="F99" i="10"/>
  <c r="F98" i="10"/>
  <c r="F97" i="10"/>
  <c r="F107" i="10"/>
  <c r="F96" i="10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F86" i="24"/>
  <c r="F83" i="24"/>
  <c r="F84" i="24"/>
  <c r="F85" i="24"/>
  <c r="F82" i="24"/>
  <c r="F81" i="24"/>
  <c r="F80" i="24"/>
  <c r="F79" i="24"/>
  <c r="F78" i="24"/>
  <c r="F77" i="24"/>
  <c r="F76" i="24"/>
  <c r="F75" i="24"/>
  <c r="F42" i="24"/>
  <c r="F39" i="24"/>
  <c r="F43" i="24"/>
  <c r="F40" i="24"/>
  <c r="F41" i="24"/>
  <c r="F38" i="24"/>
  <c r="F37" i="24"/>
  <c r="F36" i="24"/>
  <c r="F35" i="24"/>
  <c r="F34" i="24"/>
  <c r="F33" i="24"/>
  <c r="F32" i="24"/>
  <c r="F31" i="24"/>
  <c r="F131" i="24"/>
  <c r="F128" i="24"/>
  <c r="F129" i="24"/>
  <c r="F126" i="24"/>
  <c r="F125" i="24"/>
  <c r="F124" i="24"/>
  <c r="F123" i="24"/>
  <c r="F122" i="24"/>
  <c r="F121" i="24"/>
  <c r="F120" i="24"/>
  <c r="F119" i="24"/>
  <c r="F127" i="24"/>
  <c r="F130" i="24"/>
  <c r="F197" i="24"/>
  <c r="F194" i="24"/>
  <c r="F195" i="24"/>
  <c r="F192" i="24"/>
  <c r="F191" i="24"/>
  <c r="F190" i="24"/>
  <c r="F189" i="24"/>
  <c r="F188" i="24"/>
  <c r="F187" i="24"/>
  <c r="F186" i="24"/>
  <c r="F185" i="24"/>
  <c r="F193" i="24"/>
  <c r="F196" i="24"/>
  <c r="F267" i="24"/>
  <c r="F264" i="24"/>
  <c r="F265" i="24"/>
  <c r="F262" i="24"/>
  <c r="F261" i="24"/>
  <c r="F260" i="24"/>
  <c r="F259" i="24"/>
  <c r="F258" i="24"/>
  <c r="F257" i="24"/>
  <c r="F256" i="24"/>
  <c r="F255" i="24"/>
  <c r="F263" i="24"/>
  <c r="F266" i="24"/>
  <c r="C73" i="24"/>
  <c r="D74" i="24" s="1"/>
  <c r="C29" i="24"/>
  <c r="D30" i="24" s="1"/>
  <c r="C205" i="24"/>
  <c r="D206" i="24" s="1"/>
  <c r="C139" i="24"/>
  <c r="D140" i="24" s="1"/>
  <c r="C227" i="24"/>
  <c r="D228" i="24" s="1"/>
  <c r="C161" i="24"/>
  <c r="D162" i="24" s="1"/>
  <c r="C95" i="24"/>
  <c r="D96" i="24" s="1"/>
  <c r="C51" i="24"/>
  <c r="D8" i="24"/>
  <c r="C183" i="24"/>
  <c r="D184" i="24" s="1"/>
  <c r="C117" i="24"/>
  <c r="D118" i="24" s="1"/>
  <c r="C253" i="24"/>
  <c r="D254" i="24" s="1"/>
  <c r="F63" i="24"/>
  <c r="F60" i="24"/>
  <c r="F59" i="24"/>
  <c r="F58" i="24"/>
  <c r="F57" i="24"/>
  <c r="F56" i="24"/>
  <c r="F55" i="24"/>
  <c r="F54" i="24"/>
  <c r="F53" i="24"/>
  <c r="F87" i="24"/>
  <c r="F64" i="24"/>
  <c r="F61" i="24"/>
  <c r="F62" i="24"/>
  <c r="F65" i="24"/>
  <c r="F107" i="24"/>
  <c r="F104" i="24"/>
  <c r="F103" i="24"/>
  <c r="F102" i="24"/>
  <c r="F101" i="24"/>
  <c r="F100" i="24"/>
  <c r="F99" i="24"/>
  <c r="F98" i="24"/>
  <c r="F97" i="24"/>
  <c r="F108" i="24"/>
  <c r="F105" i="24"/>
  <c r="F106" i="24"/>
  <c r="F109" i="24"/>
  <c r="F173" i="24"/>
  <c r="F170" i="24"/>
  <c r="F169" i="24"/>
  <c r="F168" i="24"/>
  <c r="F167" i="24"/>
  <c r="F166" i="24"/>
  <c r="F165" i="24"/>
  <c r="F164" i="24"/>
  <c r="F163" i="24"/>
  <c r="F174" i="24"/>
  <c r="F171" i="24"/>
  <c r="F172" i="24"/>
  <c r="F175" i="24"/>
  <c r="F239" i="24"/>
  <c r="F236" i="24"/>
  <c r="F235" i="24"/>
  <c r="F234" i="24"/>
  <c r="F233" i="24"/>
  <c r="F232" i="24"/>
  <c r="F231" i="24"/>
  <c r="F230" i="24"/>
  <c r="F229" i="24"/>
  <c r="F240" i="24"/>
  <c r="F237" i="24"/>
  <c r="F238" i="24"/>
  <c r="F241" i="24"/>
  <c r="F152" i="24"/>
  <c r="F149" i="24"/>
  <c r="F153" i="24"/>
  <c r="F150" i="24"/>
  <c r="F146" i="24"/>
  <c r="F143" i="24"/>
  <c r="F148" i="24"/>
  <c r="F145" i="24"/>
  <c r="F142" i="24"/>
  <c r="F151" i="24"/>
  <c r="F144" i="24"/>
  <c r="F141" i="24"/>
  <c r="F147" i="24"/>
  <c r="F218" i="24"/>
  <c r="F215" i="24"/>
  <c r="F219" i="24"/>
  <c r="F216" i="24"/>
  <c r="F214" i="24"/>
  <c r="F211" i="24"/>
  <c r="F208" i="24"/>
  <c r="F217" i="24"/>
  <c r="F213" i="24"/>
  <c r="F210" i="24"/>
  <c r="F207" i="24"/>
  <c r="F212" i="24"/>
  <c r="F209" i="24"/>
  <c r="D30" i="25"/>
  <c r="D52" i="24" l="1"/>
  <c r="D8" i="10"/>
  <c r="F84" i="8"/>
  <c r="F74" i="8"/>
  <c r="F82" i="8"/>
  <c r="F79" i="8"/>
  <c r="F76" i="8"/>
  <c r="F85" i="8"/>
  <c r="F80" i="8"/>
  <c r="F77" i="8"/>
  <c r="F83" i="8"/>
  <c r="F81" i="8"/>
  <c r="F78" i="8"/>
  <c r="F75" i="8"/>
  <c r="F86" i="8"/>
  <c r="C271" i="8"/>
  <c r="D272" i="8" s="1"/>
  <c r="C205" i="8"/>
  <c r="D206" i="8" s="1"/>
  <c r="C139" i="8"/>
  <c r="D140" i="8" s="1"/>
  <c r="C227" i="8"/>
  <c r="D228" i="8" s="1"/>
  <c r="C161" i="8"/>
  <c r="D162" i="8" s="1"/>
  <c r="C95" i="8"/>
  <c r="D96" i="8" s="1"/>
  <c r="C51" i="8"/>
  <c r="D8" i="8"/>
  <c r="C249" i="8"/>
  <c r="D250" i="8" s="1"/>
  <c r="C183" i="8"/>
  <c r="D184" i="8" s="1"/>
  <c r="C117" i="8"/>
  <c r="D118" i="8" s="1"/>
  <c r="C29" i="8"/>
  <c r="D30" i="8" s="1"/>
  <c r="C73" i="8"/>
  <c r="D74" i="8" s="1"/>
  <c r="F63" i="8"/>
  <c r="F60" i="8"/>
  <c r="F59" i="8"/>
  <c r="F58" i="8"/>
  <c r="F57" i="8"/>
  <c r="F56" i="8"/>
  <c r="F55" i="8"/>
  <c r="F54" i="8"/>
  <c r="F53" i="8"/>
  <c r="F87" i="8"/>
  <c r="F52" i="8"/>
  <c r="F64" i="8"/>
  <c r="F61" i="8"/>
  <c r="F65" i="8"/>
  <c r="F62" i="8"/>
  <c r="D52" i="8" l="1"/>
</calcChain>
</file>

<file path=xl/sharedStrings.xml><?xml version="1.0" encoding="utf-8"?>
<sst xmlns="http://schemas.openxmlformats.org/spreadsheetml/2006/main" count="5686" uniqueCount="322">
  <si>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</si>
  <si>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</si>
  <si>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</si>
  <si>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</si>
  <si>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</si>
  <si>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</si>
  <si>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</si>
  <si>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</si>
  <si>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</si>
  <si>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</si>
  <si>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</si>
  <si>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</si>
  <si>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</si>
  <si>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</si>
  <si>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</si>
  <si>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</si>
  <si>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</si>
  <si>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</si>
  <si>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</si>
  <si>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</si>
  <si>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</si>
  <si>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</si>
  <si>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</si>
  <si>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</si>
  <si>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</si>
  <si>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</si>
  <si>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</si>
  <si>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</si>
  <si>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</si>
  <si>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</si>
  <si>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</si>
  <si>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</si>
  <si>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</si>
  <si>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</si>
  <si>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</si>
  <si>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</si>
  <si>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</si>
  <si>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</si>
  <si>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</si>
  <si>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</si>
  <si>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</si>
  <si>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</si>
  <si>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</si>
  <si>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</si>
  <si>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</si>
  <si>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</si>
  <si>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</si>
  <si>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</si>
  <si>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</si>
  <si>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</si>
  <si>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</si>
  <si>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</si>
  <si>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</si>
  <si>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</si>
  <si>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</si>
  <si>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</si>
  <si>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</si>
  <si>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</si>
  <si>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</si>
  <si>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</si>
  <si>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</si>
  <si>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</si>
  <si>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</si>
  <si>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</si>
  <si>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</si>
  <si>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</si>
  <si>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</si>
  <si>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</si>
  <si>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</si>
  <si>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</si>
  <si>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</si>
  <si>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</si>
  <si>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</si>
  <si>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</si>
  <si>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</si>
  <si>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</si>
  <si>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</si>
  <si>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</si>
  <si>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</si>
  <si>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</si>
  <si>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</si>
  <si>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</si>
  <si>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</si>
  <si>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</si>
  <si>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</si>
  <si>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</si>
  <si>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</si>
  <si>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</si>
  <si>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</si>
  <si>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</si>
  <si>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</si>
  <si>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</si>
  <si>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</si>
  <si>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</si>
  <si>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</si>
  <si>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</si>
  <si>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</si>
  <si>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</si>
  <si>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</si>
  <si>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</si>
  <si>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</si>
  <si>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</si>
  <si>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</si>
  <si>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</si>
  <si>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</si>
  <si>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</si>
  <si>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</si>
  <si>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</si>
  <si>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</si>
  <si>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</si>
  <si>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</si>
  <si>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</si>
  <si>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</si>
  <si>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</si>
  <si>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</si>
  <si>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</si>
  <si>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</si>
  <si>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</si>
  <si>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</si>
  <si>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</si>
  <si>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</si>
  <si>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</si>
  <si>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</si>
  <si>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</si>
  <si>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</si>
  <si>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</si>
  <si>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</si>
  <si>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</si>
  <si>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</si>
  <si>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</si>
  <si>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</si>
  <si>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</si>
  <si>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</si>
  <si>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</si>
  <si>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</si>
  <si>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</si>
  <si>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</si>
  <si>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</si>
  <si>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</si>
  <si>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</si>
  <si>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</si>
  <si>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</si>
  <si>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</si>
  <si>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</si>
  <si>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</si>
  <si>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</si>
  <si>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</si>
  <si>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</si>
  <si>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</si>
  <si>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</si>
  <si>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</si>
  <si>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</si>
  <si>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</si>
  <si>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</si>
  <si>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</si>
  <si>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</si>
  <si>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</si>
  <si>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</si>
  <si>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</si>
  <si>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</si>
  <si>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</si>
  <si>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</si>
  <si>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</si>
  <si>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</si>
  <si>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</si>
  <si>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</si>
  <si>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</si>
  <si>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</si>
  <si>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</si>
  <si>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</si>
  <si>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</si>
  <si>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</si>
  <si>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</si>
  <si>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</si>
  <si>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</si>
  <si>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</si>
  <si>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</si>
  <si>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</si>
  <si>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</si>
  <si>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</si>
  <si>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</si>
  <si>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</si>
  <si>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</si>
  <si>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</si>
  <si>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</si>
  <si>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</si>
  <si>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</si>
  <si>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</si>
  <si>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</si>
  <si>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</si>
  <si>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</si>
  <si>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</si>
  <si>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</si>
  <si>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</si>
  <si>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</si>
  <si>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</si>
  <si>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</si>
  <si>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</si>
  <si>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</si>
  <si>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</si>
  <si>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</si>
  <si>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</si>
  <si>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</si>
  <si>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</si>
  <si>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</si>
  <si>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</si>
  <si>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</si>
  <si>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</si>
  <si>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</si>
  <si>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</si>
  <si>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</si>
  <si>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</si>
  <si>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</si>
  <si>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julio 2025</t>
  </si>
  <si>
    <t>Resumen indicadores Puerto de la Cruz</t>
  </si>
  <si>
    <t>Evolución mensual de viajeros entrados en Puerto de la Cruz según lugar de residencia</t>
  </si>
  <si>
    <t>Evolución mensual de viajeros entrados en Puerto de la Cruz según categoría del establecimiento</t>
  </si>
  <si>
    <t>Evolución anual de viajeros entrados en Puerto de la Cruz según categoría del establecimiento</t>
  </si>
  <si>
    <t>Evolución mensual de pernoctaciones en Puerto de la Cruz según lugar de residencia</t>
  </si>
  <si>
    <t>Evolución mensual de pernoctaciones en Puerto de la Cruz según categoría del establecimiento</t>
  </si>
  <si>
    <t>Evolución mensual de estancia media en Puerto de la Cruz según lugar de residencia</t>
  </si>
  <si>
    <t>Evolución mensual de estancia media en Puerto de la Cruz según categoría del establecimiento</t>
  </si>
  <si>
    <t>Evolución mensual de tasa de ocupación en Puerto de la Cruz según categoría del establecimiento</t>
  </si>
  <si>
    <t>Viajeros españoles entrados en los hoteles y apartamentos de Puerto de la Cruz según lugar de residencia - acumulado</t>
  </si>
  <si>
    <t>Viajeros españoles entrados en los hoteles y apartamentos de Puerto de la Cruz por tipología y categoría de alojamiento - acumulado</t>
  </si>
  <si>
    <t>Viajeros peninsulares entrados en los hoteles y apartamentos de Puerto de la Cruz por tipología y categoría de alojamiento - acumulado</t>
  </si>
  <si>
    <t>Viajeros canarios entrados en los hoteles y apartamentos de Puerto de la Cruz por tipología y categoría de alojamiento - acumulado</t>
  </si>
  <si>
    <t>Resumen de indicadores turísticos de Tenerife-Puerto de la Cruz</t>
  </si>
  <si>
    <t>julio 2021</t>
  </si>
  <si>
    <t>julio 2022</t>
  </si>
  <si>
    <t>julio 2023</t>
  </si>
  <si>
    <t>julio 2024</t>
  </si>
  <si>
    <t>julio 2025</t>
  </si>
  <si>
    <t>acumulado a julio 2021</t>
  </si>
  <si>
    <t>acumulado a julio 2022</t>
  </si>
  <si>
    <t>acumulado a julio 2023</t>
  </si>
  <si>
    <t>acumulado a julio 2024</t>
  </si>
  <si>
    <t>acumulado a julio 2025</t>
  </si>
  <si>
    <t>Viajeros  entrados en los establecimientos alojativos de Puerto de la Cruz 
(hotel + apartamento)</t>
  </si>
  <si>
    <t>Viajeros españoles entrados en los establecimientos alojativos de Puerto de la Cruz 
(hotel + apartamento)</t>
  </si>
  <si>
    <t>Viajeros peninsulares entrados en los establecimientos alojativos de Puerto de la Cruz 
(hotel + apartamento)</t>
  </si>
  <si>
    <t>Viajeros canarios entrados en los establecimientos alojativos de Puerto de la Cruz 
(hotel + apartamento)</t>
  </si>
  <si>
    <t>Viajeros extranjeros entrados en los establecimientos alojativos de Puerto de la Cruz 
(hotel + apartamento)</t>
  </si>
  <si>
    <t>Viajeros británicos entrados en los establecimientos alojativos de Puerto de la Cruz 
(hotel + apartamento)</t>
  </si>
  <si>
    <t>Viajeros alemanes entrados en los establecimientos alojativos de Puerto de la Cruz 
(hotel + apartamento)</t>
  </si>
  <si>
    <t>Viajeros franceses entrados en los establecimientos alojativos de Puerto de la Cruz 
(hotel + apartamento)</t>
  </si>
  <si>
    <t>Viajeros belgas entrados en los establecimientos alojativos de Puerto de la Cruz 
(hotel + apartamento)</t>
  </si>
  <si>
    <t>Viajeros holandeses entrados en los establecimientos alojativos de Puerto de la Cruz 
(hotel + apartamento)</t>
  </si>
  <si>
    <t>Viajeros daneses entrados en los establecimientos alojativos de Puerto de la Cruz 
(hotel + apartamento)</t>
  </si>
  <si>
    <t>Viajeros suecos entrados en los establecimientos alojativos de Puerto de la Cruz 
(hotel + apartamento)</t>
  </si>
  <si>
    <t>var 23/22</t>
  </si>
  <si>
    <t>var 24/23</t>
  </si>
  <si>
    <t>-</t>
  </si>
  <si>
    <t>Viajeros entrados en los establecimientos alojativos de Puerto de la Cruz 
(hotel + apartamento)</t>
  </si>
  <si>
    <t>Viajeros entrados en los hoteles de Puerto de la Cruz</t>
  </si>
  <si>
    <t>Viajeros entrados en los hoteles de 4, 5 estrellas Puerto de la Cruz</t>
  </si>
  <si>
    <t>Viajeros entrados en los hoteles de 1, 2, 3 estrellas Puerto de la Cruz</t>
  </si>
  <si>
    <t>Viajeros entrados en los apartamentos de Puerto de la Cruz</t>
  </si>
  <si>
    <t>Evolución de viajeros entrados en los establecimientos alojativos de Puerto de la Cruz 
(hotel + apartamento)</t>
  </si>
  <si>
    <t>Evolución de viajeros entrados en los hoteles de Puerto de la Cruz</t>
  </si>
  <si>
    <t>Evolución de viajeros entrados en los hoteles de 4, 5 estrellas de Puerto de la Cruz</t>
  </si>
  <si>
    <t>Evolución de viajeros entrados en los apartamentos de Puerto de la Cruz</t>
  </si>
  <si>
    <t>acumulado a julio 2020</t>
  </si>
  <si>
    <t>julio 2020</t>
  </si>
  <si>
    <t>Viajeros entrados en los establecimientos alojativos de Puerto de la Cruz según lugar de residencia (hotel + apartamento)</t>
  </si>
  <si>
    <t>acumulado julio 2020</t>
  </si>
  <si>
    <t>acumulado julio 2021</t>
  </si>
  <si>
    <t>acumulado julio 2022</t>
  </si>
  <si>
    <t>acumulado julio 2023</t>
  </si>
  <si>
    <t>acumulado julio 2024</t>
  </si>
  <si>
    <t>acumulado julio 2025</t>
  </si>
  <si>
    <t>Viajeros entrados en los hoteles de Puerto de la Cruz según lugar de residencia (hotel + apartamento)</t>
  </si>
  <si>
    <t>Viajeros entrados en los apartamentos de Puerto de la Cruz según lugar de residencia (hotel + apartamento)</t>
  </si>
  <si>
    <t>Viajeros alojados en los establecimientos alojativos de Puerto de la Cruz según lugar de residencia (hotel + apartamento)</t>
  </si>
  <si>
    <t>acumulado julio 2019</t>
  </si>
  <si>
    <t>Pernoctaciones realizadas por los turistas en los establecimientos alojativos de Puerto de la Cruz (hotel + apartamento)</t>
  </si>
  <si>
    <t>Pernoctaciones realizadas por los turistas españoles en los establecimientos alojativos de Puerto de la Cruz (hotel + apartamento)</t>
  </si>
  <si>
    <t>var 25/24</t>
  </si>
  <si>
    <t>Pernoctaciones realizadas por los procedentes de Península en los establecimientos alojativos de Puerto de la Cruz (hotel + apartamento)</t>
  </si>
  <si>
    <t>Pernoctaciones realizadas por los procedentes de Canarias en los establecimientos alojativos de Puerto de la Cruz (hotel + apartamento)</t>
  </si>
  <si>
    <t>Pernoctaciones realizadas por los procedentes de Total residentes en el extranjero en los establecimientos alojativos de Puerto de la Cruz (hotel + apartamento)</t>
  </si>
  <si>
    <t>Pernoctaciones realizadas por los procedentes de Reino Unido en los establecimientos alojativos de Puerto de la Cruz (hotel + apartamento)</t>
  </si>
  <si>
    <t>Pernoctaciones realizadas por los procedentes de Alemania en los establecimientos alojativos de Puerto de la Cruz (hotel + apartamento)</t>
  </si>
  <si>
    <t>Pernoctaciones realizadas por los procedentes de Francia en los establecimientos alojativos de Puerto de la Cruz (hotel + apartamento)</t>
  </si>
  <si>
    <t>Pernoctaciones realizadas por los procedentes de Bélgica en los establecimientos alojativos de Puerto de la Cruz (hotel + apartamento)</t>
  </si>
  <si>
    <t>Pernoctaciones realizadas por los procedentes de Países Bajos en los establecimientos alojativos de Puerto de la Cruz (hotel + apartamento)</t>
  </si>
  <si>
    <t>Pernoctaciones realizadas por los procedentes de Dinamarca en los establecimientos alojativos de Puerto de la Cruz (hotel + apartamento)</t>
  </si>
  <si>
    <t>Pernoctaciones realizadas por los procedentes de Suecia en los establecimientos alojativos de Puerto de la Cruz (hotel + apartamento)</t>
  </si>
  <si>
    <t>Pernoctaciones realizadas por los turistas en los hoteles de Puerto de la Cruz</t>
  </si>
  <si>
    <t>Pernoctaciones realizadas por los turistas en los hoteles de 4 y 5 estrellas de Puerto de la Cruz</t>
  </si>
  <si>
    <t>Pernoctaciones realizadas por los turistas en los hoteles de 1, 2, 3 estrellas de Puerto de la Cruz</t>
  </si>
  <si>
    <t>Pernoctaciones realizadas por los turistas en los apartamentos de Puerto de la Cruz</t>
  </si>
  <si>
    <t>Estancia Media en los establecimientos alojativos de Puerto de la Cruz
(hotel + apartamento)</t>
  </si>
  <si>
    <t>Estancia media de los viajeros españoles entrados en los establecimientos alojativos de Puerto de la Cruz (hotel + apartamento)</t>
  </si>
  <si>
    <t>Estancia media de los viajeros peninsulares entrados en los establecimientos alojativos de Puerto de la Cruz (hotel + apartamento)</t>
  </si>
  <si>
    <t>Estancia media de los viajeros canarios entrados en los establecimientos alojativos de Puerto de la Cruz (hotel + apartamento)</t>
  </si>
  <si>
    <t>Estancia media de los viajeros extranjeros entrados en los establecimientos alojativos de Puerto de la Cruz (hotel + apartamento)</t>
  </si>
  <si>
    <t>Estancia media de los viajeros británicos entrados en los establecimientos alojativos de Puerto de la Cruz (hotel + apartamento)</t>
  </si>
  <si>
    <t>Estancia media de los viajeros alemanes entrados en los establecimientos alojativos de Puerto de la Cruz (hotel + apartamento)</t>
  </si>
  <si>
    <t>Estancia media de los viajeros franceses entrados en los establecimientos alojativos de Puerto de la Cruz (hotel + apartamento)</t>
  </si>
  <si>
    <t>Estancia media de los viajeros belgas entrados en los establecimientos alojativos de Puerto de la Cruz (hotel + apartamento)</t>
  </si>
  <si>
    <t>Estancia media de los viajeros holandeses entrados en los establecimientos alojativos de Puerto de la Cruz (hotel + apartamento)</t>
  </si>
  <si>
    <t>Estancia media de los viajeros daneses entrados en los establecimientos alojativos de Puerto de la Cruz (hotel + apartamento)</t>
  </si>
  <si>
    <t>Estancia media de los viajeros suecos entrados en los establecimientos alojativos de Puerto de la Cruz (hotel + apartamento)</t>
  </si>
  <si>
    <t>Estancia Media en los hoteles de Puerto de la Cruz</t>
  </si>
  <si>
    <t>Estancia Media en los hoteles de 4, 5 estrellas de Puerto de la Cruz</t>
  </si>
  <si>
    <t>Estancia Media en los hoteles de 1, 2, 3 Estrellas de Puerto de la Cruz</t>
  </si>
  <si>
    <t>Estancia Media en los apartamentos de Puerto de la Cruz</t>
  </si>
  <si>
    <t>Tasa de ocupación por plaza en los establecimientos alojativos de Puerto de la Cruz
(hotel + apartamento)</t>
  </si>
  <si>
    <t>Tasa de ocupación por plaza en los hoteles de Puerto de la Cruz</t>
  </si>
  <si>
    <t>Tasa de ocupación por plaza en los hoteles de 4, 5 Estrellas de Puerto de la Cruz</t>
  </si>
  <si>
    <t>Tasa de ocupación por plaza en los hoteles de 1, 2, 3 Estrellas de Puerto de la Cruz</t>
  </si>
  <si>
    <t>Tasa de ocupación por plaza en los apartamentos de Puerto de la Cruz</t>
  </si>
  <si>
    <t>Distribución de viajeros españoles entrados en hoteles y apartamentos de Puerto de la Cruz  por lugar de residencia</t>
  </si>
  <si>
    <t>Viajeros españoles entrados en los hoteles y apartamentos de Puerto de la Cruz según lugar de residencia</t>
  </si>
  <si>
    <t>Viajeros españoles entrados en los hoteles y apartamentos de Puerto de la Cruz por tipología y categoría de alojamiento</t>
  </si>
  <si>
    <t>Viajeros peninsulares entrados en los hoteles y apartamentos de Puerto de la Cruz por tipología y categoría de alojamiento</t>
  </si>
  <si>
    <t>Viajeros canarios entrados en los hoteles y apartamentos de Puerto de la Cruz por tipología y categoría de alojamiento</t>
  </si>
  <si>
    <t>Evolución de viajeros españoles entrados en los establecimientos alojativos de Puerto de la Cruz
(hotel + apartamento)</t>
  </si>
  <si>
    <t>Evolución de viajeros peninsulares entrados en los establecimientos alojativos de Puerto de la Cruz
(hotel + apartamento)</t>
  </si>
  <si>
    <t>Evolución de viajeros canarios entrados en los establecimientos alojativos de Puerto de la Cruz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</si>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</sst>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217B6F18-4EB3-41E2-84D4-F93E26581121}"/>
    <cellStyle name="Normal 2 6" xfId="3" xr:uid="{CC28DEAF-92E6-42EA-B9C6-CB878667E4FE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AC-4A7C-BA0F-23B16C743BBC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AC-4A7C-BA0F-23B16C743BBC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AC-4A7C-BA0F-23B16C743B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AC-4A7C-BA0F-23B16C743BBC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AC-4A7C-BA0F-23B16C743B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AC-4A7C-BA0F-23B16C743B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65410</c:v>
                </c:pt>
                <c:pt idx="1">
                  <c:v>68685</c:v>
                </c:pt>
                <c:pt idx="2">
                  <c:v>79107</c:v>
                </c:pt>
                <c:pt idx="3">
                  <c:v>76454</c:v>
                </c:pt>
                <c:pt idx="4">
                  <c:v>77025</c:v>
                </c:pt>
                <c:pt idx="5">
                  <c:v>77257</c:v>
                </c:pt>
                <c:pt idx="6">
                  <c:v>93261</c:v>
                </c:pt>
                <c:pt idx="12">
                  <c:v>537199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AC-4A7C-BA0F-23B16C743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CAC-4A7C-BA0F-23B16C743B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61311</c:v>
                      </c:pt>
                      <c:pt idx="1">
                        <c:v>57643</c:v>
                      </c:pt>
                      <c:pt idx="2">
                        <c:v>23288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21705</c:v>
                      </c:pt>
                      <c:pt idx="8">
                        <c:v>17561</c:v>
                      </c:pt>
                      <c:pt idx="9">
                        <c:v>14861</c:v>
                      </c:pt>
                      <c:pt idx="10">
                        <c:v>6170</c:v>
                      </c:pt>
                      <c:pt idx="11">
                        <c:v>8912</c:v>
                      </c:pt>
                      <c:pt idx="12">
                        <c:v>225835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CAC-4A7C-BA0F-23B16C743B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AC-4A7C-BA0F-23B16C743B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AC-4A7C-BA0F-23B16C743B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AC-4A7C-BA0F-23B16C743B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AC-4A7C-BA0F-23B16C743B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AC-4A7C-BA0F-23B16C743B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AC-4A7C-BA0F-23B16C743B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AC-4A7C-BA0F-23B16C743B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AC-4A7C-BA0F-23B16C743B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AC-4A7C-BA0F-23B16C743B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AC-4A7C-BA0F-23B16C743B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AC-4A7C-BA0F-23B16C743B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AC-4A7C-BA0F-23B16C743B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AC-4A7C-BA0F-23B16C743BBC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1.4407344799243216E-2</c:v>
                </c:pt>
                <c:pt idx="1">
                  <c:v>2.7157576754549995E-2</c:v>
                </c:pt>
                <c:pt idx="2">
                  <c:v>3.7088020136867739E-2</c:v>
                </c:pt>
                <c:pt idx="3">
                  <c:v>0.14890675482756022</c:v>
                </c:pt>
                <c:pt idx="4">
                  <c:v>-5.1904236683320004E-4</c:v>
                </c:pt>
                <c:pt idx="5">
                  <c:v>-7.3579317208878448E-2</c:v>
                </c:pt>
                <c:pt idx="6">
                  <c:v>3.5680970149253755E-2</c:v>
                </c:pt>
                <c:pt idx="12">
                  <c:v>2.3862209084030361E-2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CAC-4A7C-BA0F-23B16C743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DE-491D-8405-3D783D8B992B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878</c:v>
                </c:pt>
                <c:pt idx="1">
                  <c:v>744</c:v>
                </c:pt>
                <c:pt idx="2">
                  <c:v>855</c:v>
                </c:pt>
                <c:pt idx="3">
                  <c:v>706</c:v>
                </c:pt>
                <c:pt idx="4">
                  <c:v>669</c:v>
                </c:pt>
                <c:pt idx="5">
                  <c:v>895</c:v>
                </c:pt>
                <c:pt idx="6">
                  <c:v>1074</c:v>
                </c:pt>
                <c:pt idx="7">
                  <c:v>1726</c:v>
                </c:pt>
                <c:pt idx="8">
                  <c:v>1287</c:v>
                </c:pt>
                <c:pt idx="9">
                  <c:v>1412</c:v>
                </c:pt>
                <c:pt idx="10">
                  <c:v>1290</c:v>
                </c:pt>
                <c:pt idx="11">
                  <c:v>1375</c:v>
                </c:pt>
                <c:pt idx="12">
                  <c:v>12911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DE-491D-8405-3D783D8B992B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DE-491D-8405-3D783D8B992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1284</c:v>
                </c:pt>
                <c:pt idx="1">
                  <c:v>1177</c:v>
                </c:pt>
                <c:pt idx="2">
                  <c:v>1050</c:v>
                </c:pt>
                <c:pt idx="3">
                  <c:v>1179</c:v>
                </c:pt>
                <c:pt idx="4">
                  <c:v>1100</c:v>
                </c:pt>
                <c:pt idx="5">
                  <c:v>1467</c:v>
                </c:pt>
                <c:pt idx="6">
                  <c:v>2460</c:v>
                </c:pt>
                <c:pt idx="7">
                  <c:v>2080</c:v>
                </c:pt>
                <c:pt idx="8">
                  <c:v>1667</c:v>
                </c:pt>
                <c:pt idx="9">
                  <c:v>2087</c:v>
                </c:pt>
                <c:pt idx="10">
                  <c:v>1222</c:v>
                </c:pt>
                <c:pt idx="11">
                  <c:v>1725</c:v>
                </c:pt>
                <c:pt idx="12">
                  <c:v>18498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DE-491D-8405-3D783D8B992B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DE-491D-8405-3D783D8B99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DE-491D-8405-3D783D8B992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1405</c:v>
                </c:pt>
                <c:pt idx="1">
                  <c:v>1676</c:v>
                </c:pt>
                <c:pt idx="2">
                  <c:v>1283</c:v>
                </c:pt>
                <c:pt idx="3">
                  <c:v>1026</c:v>
                </c:pt>
                <c:pt idx="4">
                  <c:v>874</c:v>
                </c:pt>
                <c:pt idx="5">
                  <c:v>879</c:v>
                </c:pt>
                <c:pt idx="6">
                  <c:v>1577</c:v>
                </c:pt>
                <c:pt idx="12">
                  <c:v>8720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DE-491D-8405-3D783D8B9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DE-491D-8405-3D783D8B992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</c:v>
                      </c:pt>
                      <c:pt idx="1">
                        <c:v>665</c:v>
                      </c:pt>
                      <c:pt idx="2">
                        <c:v>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200</c:v>
                      </c:pt>
                      <c:pt idx="8">
                        <c:v>57</c:v>
                      </c:pt>
                      <c:pt idx="9">
                        <c:v>48</c:v>
                      </c:pt>
                      <c:pt idx="10">
                        <c:v>55</c:v>
                      </c:pt>
                      <c:pt idx="11">
                        <c:v>69</c:v>
                      </c:pt>
                      <c:pt idx="12">
                        <c:v>2074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DE-491D-8405-3D783D8B99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DE-491D-8405-3D783D8B99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DE-491D-8405-3D783D8B99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DE-491D-8405-3D783D8B99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DE-491D-8405-3D783D8B99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DE-491D-8405-3D783D8B99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DE-491D-8405-3D783D8B99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DE-491D-8405-3D783D8B99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DE-491D-8405-3D783D8B99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DE-491D-8405-3D783D8B99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DE-491D-8405-3D783D8B99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DE-491D-8405-3D783D8B99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DE-491D-8405-3D783D8B99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DE-491D-8405-3D783D8B992B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9.4236760124610575E-2</c:v>
                </c:pt>
                <c:pt idx="1">
                  <c:v>0.42395921835174177</c:v>
                </c:pt>
                <c:pt idx="2">
                  <c:v>0.22190476190476183</c:v>
                </c:pt>
                <c:pt idx="3">
                  <c:v>-0.12977099236641221</c:v>
                </c:pt>
                <c:pt idx="4">
                  <c:v>-0.20545454545454545</c:v>
                </c:pt>
                <c:pt idx="5">
                  <c:v>-0.40081799591002043</c:v>
                </c:pt>
                <c:pt idx="6">
                  <c:v>-0.35894308943089426</c:v>
                </c:pt>
                <c:pt idx="12">
                  <c:v>-0.1026036842646908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DE-491D-8405-3D783D8B9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E1-4B46-8037-EB5A68EE282F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E1-4B46-8037-EB5A68EE282F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E1-4B46-8037-EB5A68EE282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E1-4B46-8037-EB5A68EE282F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E1-4B46-8037-EB5A68EE28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E1-4B46-8037-EB5A68EE282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792</c:v>
                </c:pt>
                <c:pt idx="1">
                  <c:v>722</c:v>
                </c:pt>
                <c:pt idx="2">
                  <c:v>736</c:v>
                </c:pt>
                <c:pt idx="3">
                  <c:v>497</c:v>
                </c:pt>
                <c:pt idx="4">
                  <c:v>504</c:v>
                </c:pt>
                <c:pt idx="5">
                  <c:v>603</c:v>
                </c:pt>
                <c:pt idx="6">
                  <c:v>930</c:v>
                </c:pt>
                <c:pt idx="12">
                  <c:v>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E1-4B46-8037-EB5A68EE2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E1-4B46-8037-EB5A68EE282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433</c:v>
                      </c:pt>
                      <c:pt idx="1">
                        <c:v>399</c:v>
                      </c:pt>
                      <c:pt idx="2">
                        <c:v>255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240</c:v>
                      </c:pt>
                      <c:pt idx="8">
                        <c:v>446</c:v>
                      </c:pt>
                      <c:pt idx="9">
                        <c:v>129</c:v>
                      </c:pt>
                      <c:pt idx="10">
                        <c:v>38</c:v>
                      </c:pt>
                      <c:pt idx="11">
                        <c:v>101</c:v>
                      </c:pt>
                      <c:pt idx="12">
                        <c:v>2082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E1-4B46-8037-EB5A68EE282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E1-4B46-8037-EB5A68EE28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E1-4B46-8037-EB5A68EE28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E1-4B46-8037-EB5A68EE28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E1-4B46-8037-EB5A68EE28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E1-4B46-8037-EB5A68EE28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E1-4B46-8037-EB5A68EE28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E1-4B46-8037-EB5A68EE28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E1-4B46-8037-EB5A68EE28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E1-4B46-8037-EB5A68EE28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E1-4B46-8037-EB5A68EE28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E1-4B46-8037-EB5A68EE28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E1-4B46-8037-EB5A68EE28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E1-4B46-8037-EB5A68EE282F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0.43478260869565211</c:v>
                </c:pt>
                <c:pt idx="1">
                  <c:v>0.10566615620214392</c:v>
                </c:pt>
                <c:pt idx="2">
                  <c:v>0.17948717948717952</c:v>
                </c:pt>
                <c:pt idx="3">
                  <c:v>-1.5841584158415856E-2</c:v>
                </c:pt>
                <c:pt idx="4">
                  <c:v>-0.16831683168316836</c:v>
                </c:pt>
                <c:pt idx="5">
                  <c:v>-0.14102564102564108</c:v>
                </c:pt>
                <c:pt idx="6">
                  <c:v>-0.23393739703459637</c:v>
                </c:pt>
                <c:pt idx="12">
                  <c:v>-1.4827018121911006E-2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E1-4B46-8037-EB5A68EE2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7E-40DD-9CDA-25C1DFFF908D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1686</c:v>
                </c:pt>
                <c:pt idx="1">
                  <c:v>1463</c:v>
                </c:pt>
                <c:pt idx="2">
                  <c:v>1196</c:v>
                </c:pt>
                <c:pt idx="3">
                  <c:v>518</c:v>
                </c:pt>
                <c:pt idx="4">
                  <c:v>201</c:v>
                </c:pt>
                <c:pt idx="5">
                  <c:v>160</c:v>
                </c:pt>
                <c:pt idx="6">
                  <c:v>140</c:v>
                </c:pt>
                <c:pt idx="7">
                  <c:v>157</c:v>
                </c:pt>
                <c:pt idx="8">
                  <c:v>125</c:v>
                </c:pt>
                <c:pt idx="9">
                  <c:v>669</c:v>
                </c:pt>
                <c:pt idx="10">
                  <c:v>1197</c:v>
                </c:pt>
                <c:pt idx="11">
                  <c:v>1012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7E-40DD-9CDA-25C1DFFF908D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7E-40DD-9CDA-25C1DFFF90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1354</c:v>
                </c:pt>
                <c:pt idx="1">
                  <c:v>1259</c:v>
                </c:pt>
                <c:pt idx="2">
                  <c:v>1166</c:v>
                </c:pt>
                <c:pt idx="3">
                  <c:v>300</c:v>
                </c:pt>
                <c:pt idx="4">
                  <c:v>111</c:v>
                </c:pt>
                <c:pt idx="5">
                  <c:v>128</c:v>
                </c:pt>
                <c:pt idx="6">
                  <c:v>219</c:v>
                </c:pt>
                <c:pt idx="7">
                  <c:v>156</c:v>
                </c:pt>
                <c:pt idx="8">
                  <c:v>164</c:v>
                </c:pt>
                <c:pt idx="9">
                  <c:v>649</c:v>
                </c:pt>
                <c:pt idx="10">
                  <c:v>1072</c:v>
                </c:pt>
                <c:pt idx="11">
                  <c:v>805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7E-40DD-9CDA-25C1DFFF908D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7E-40DD-9CDA-25C1DFFF90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7E-40DD-9CDA-25C1DFFF90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1213</c:v>
                </c:pt>
                <c:pt idx="1">
                  <c:v>1203</c:v>
                </c:pt>
                <c:pt idx="2">
                  <c:v>1384</c:v>
                </c:pt>
                <c:pt idx="3">
                  <c:v>441</c:v>
                </c:pt>
                <c:pt idx="4">
                  <c:v>127</c:v>
                </c:pt>
                <c:pt idx="5">
                  <c:v>131</c:v>
                </c:pt>
                <c:pt idx="6">
                  <c:v>365</c:v>
                </c:pt>
                <c:pt idx="12">
                  <c:v>4864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7E-40DD-9CDA-25C1DFFF9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17E-40DD-9CDA-25C1DFFF90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1251</c:v>
                      </c:pt>
                      <c:pt idx="1">
                        <c:v>1180</c:v>
                      </c:pt>
                      <c:pt idx="2">
                        <c:v>571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</c:v>
                      </c:pt>
                      <c:pt idx="8">
                        <c:v>20</c:v>
                      </c:pt>
                      <c:pt idx="9">
                        <c:v>5</c:v>
                      </c:pt>
                      <c:pt idx="10">
                        <c:v>3</c:v>
                      </c:pt>
                      <c:pt idx="11">
                        <c:v>12</c:v>
                      </c:pt>
                      <c:pt idx="12">
                        <c:v>3046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17E-40DD-9CDA-25C1DFFF90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7E-40DD-9CDA-25C1DFFF90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7E-40DD-9CDA-25C1DFFF90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7E-40DD-9CDA-25C1DFFF90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7E-40DD-9CDA-25C1DFFF90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7E-40DD-9CDA-25C1DFFF90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7E-40DD-9CDA-25C1DFFF90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7E-40DD-9CDA-25C1DFFF90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7E-40DD-9CDA-25C1DFFF90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7E-40DD-9CDA-25C1DFFF90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7E-40DD-9CDA-25C1DFFF90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7E-40DD-9CDA-25C1DFFF90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7E-40DD-9CDA-25C1DFFF90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7E-40DD-9CDA-25C1DFFF908D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-0.104135893648449</c:v>
                </c:pt>
                <c:pt idx="1">
                  <c:v>-4.4479745830023787E-2</c:v>
                </c:pt>
                <c:pt idx="2">
                  <c:v>0.18696397941680964</c:v>
                </c:pt>
                <c:pt idx="3">
                  <c:v>0.47</c:v>
                </c:pt>
                <c:pt idx="4">
                  <c:v>0.14414414414414423</c:v>
                </c:pt>
                <c:pt idx="5">
                  <c:v>2.34375E-2</c:v>
                </c:pt>
                <c:pt idx="6">
                  <c:v>0.66666666666666674</c:v>
                </c:pt>
                <c:pt idx="12">
                  <c:v>7.2074057747410158E-2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7E-40DD-9CDA-25C1DFFF9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5F-4CEB-B5AD-C8FDB2EEC420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1727</c:v>
                </c:pt>
                <c:pt idx="1">
                  <c:v>1268</c:v>
                </c:pt>
                <c:pt idx="2">
                  <c:v>1579</c:v>
                </c:pt>
                <c:pt idx="3">
                  <c:v>823</c:v>
                </c:pt>
                <c:pt idx="4">
                  <c:v>114</c:v>
                </c:pt>
                <c:pt idx="5">
                  <c:v>147</c:v>
                </c:pt>
                <c:pt idx="6">
                  <c:v>117</c:v>
                </c:pt>
                <c:pt idx="7">
                  <c:v>94</c:v>
                </c:pt>
                <c:pt idx="8">
                  <c:v>101</c:v>
                </c:pt>
                <c:pt idx="9">
                  <c:v>842</c:v>
                </c:pt>
                <c:pt idx="10">
                  <c:v>1400</c:v>
                </c:pt>
                <c:pt idx="11">
                  <c:v>1749</c:v>
                </c:pt>
                <c:pt idx="12">
                  <c:v>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F-4CEB-B5AD-C8FDB2EEC420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5F-4CEB-B5AD-C8FDB2EEC4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1751</c:v>
                </c:pt>
                <c:pt idx="1">
                  <c:v>1627</c:v>
                </c:pt>
                <c:pt idx="2">
                  <c:v>1711</c:v>
                </c:pt>
                <c:pt idx="3">
                  <c:v>657</c:v>
                </c:pt>
                <c:pt idx="4">
                  <c:v>74</c:v>
                </c:pt>
                <c:pt idx="5">
                  <c:v>119</c:v>
                </c:pt>
                <c:pt idx="6">
                  <c:v>69</c:v>
                </c:pt>
                <c:pt idx="7">
                  <c:v>62</c:v>
                </c:pt>
                <c:pt idx="8">
                  <c:v>169</c:v>
                </c:pt>
                <c:pt idx="9">
                  <c:v>637</c:v>
                </c:pt>
                <c:pt idx="10">
                  <c:v>1183</c:v>
                </c:pt>
                <c:pt idx="11">
                  <c:v>1482</c:v>
                </c:pt>
                <c:pt idx="12">
                  <c:v>9541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5F-4CEB-B5AD-C8FDB2EEC420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5F-4CEB-B5AD-C8FDB2EEC4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5F-4CEB-B5AD-C8FDB2EEC4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1414</c:v>
                </c:pt>
                <c:pt idx="1">
                  <c:v>899</c:v>
                </c:pt>
                <c:pt idx="2">
                  <c:v>1235</c:v>
                </c:pt>
                <c:pt idx="3">
                  <c:v>354</c:v>
                </c:pt>
                <c:pt idx="4">
                  <c:v>38</c:v>
                </c:pt>
                <c:pt idx="5">
                  <c:v>63</c:v>
                </c:pt>
                <c:pt idx="6">
                  <c:v>62</c:v>
                </c:pt>
                <c:pt idx="12">
                  <c:v>4065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5F-4CEB-B5AD-C8FDB2EEC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5F-4CEB-B5AD-C8FDB2EEC4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2201</c:v>
                      </c:pt>
                      <c:pt idx="1">
                        <c:v>1727</c:v>
                      </c:pt>
                      <c:pt idx="2">
                        <c:v>708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</c:v>
                      </c:pt>
                      <c:pt idx="8">
                        <c:v>24</c:v>
                      </c:pt>
                      <c:pt idx="9">
                        <c:v>46</c:v>
                      </c:pt>
                      <c:pt idx="10">
                        <c:v>47</c:v>
                      </c:pt>
                      <c:pt idx="11">
                        <c:v>54</c:v>
                      </c:pt>
                      <c:pt idx="12">
                        <c:v>4839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5F-4CEB-B5AD-C8FDB2EEC4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5F-4CEB-B5AD-C8FDB2EEC4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5F-4CEB-B5AD-C8FDB2EEC4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5F-4CEB-B5AD-C8FDB2EEC4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5F-4CEB-B5AD-C8FDB2EEC4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5F-4CEB-B5AD-C8FDB2EEC4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5F-4CEB-B5AD-C8FDB2EEC4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5F-4CEB-B5AD-C8FDB2EEC4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5F-4CEB-B5AD-C8FDB2EEC4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5F-4CEB-B5AD-C8FDB2EEC4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5F-4CEB-B5AD-C8FDB2EEC4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5F-4CEB-B5AD-C8FDB2EEC4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5F-4CEB-B5AD-C8FDB2EEC4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5F-4CEB-B5AD-C8FDB2EEC420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-0.19246145059965736</c:v>
                </c:pt>
                <c:pt idx="1">
                  <c:v>-0.44744929317762749</c:v>
                </c:pt>
                <c:pt idx="2">
                  <c:v>-0.27819988310929278</c:v>
                </c:pt>
                <c:pt idx="3">
                  <c:v>-0.46118721461187218</c:v>
                </c:pt>
                <c:pt idx="4">
                  <c:v>-0.48648648648648651</c:v>
                </c:pt>
                <c:pt idx="5">
                  <c:v>-0.47058823529411764</c:v>
                </c:pt>
                <c:pt idx="6">
                  <c:v>-0.10144927536231885</c:v>
                </c:pt>
                <c:pt idx="12">
                  <c:v>-0.32340213049267641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5F-4CEB-B5AD-C8FDB2EEC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77-449D-83B4-769FA0F043E5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77-449D-83B4-769FA0F043E5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77-449D-83B4-769FA0F043E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77-449D-83B4-769FA0F043E5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77-449D-83B4-769FA0F043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77-449D-83B4-769FA0F043E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65410</c:v>
                </c:pt>
                <c:pt idx="1">
                  <c:v>68685</c:v>
                </c:pt>
                <c:pt idx="2">
                  <c:v>79107</c:v>
                </c:pt>
                <c:pt idx="3">
                  <c:v>76454</c:v>
                </c:pt>
                <c:pt idx="4">
                  <c:v>77025</c:v>
                </c:pt>
                <c:pt idx="5">
                  <c:v>77257</c:v>
                </c:pt>
                <c:pt idx="6">
                  <c:v>93261</c:v>
                </c:pt>
                <c:pt idx="12">
                  <c:v>537199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77-449D-83B4-769FA0F04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177-449D-83B4-769FA0F043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61311</c:v>
                      </c:pt>
                      <c:pt idx="1">
                        <c:v>57643</c:v>
                      </c:pt>
                      <c:pt idx="2">
                        <c:v>23288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21705</c:v>
                      </c:pt>
                      <c:pt idx="8">
                        <c:v>17561</c:v>
                      </c:pt>
                      <c:pt idx="9">
                        <c:v>14861</c:v>
                      </c:pt>
                      <c:pt idx="10">
                        <c:v>6170</c:v>
                      </c:pt>
                      <c:pt idx="11">
                        <c:v>8912</c:v>
                      </c:pt>
                      <c:pt idx="12">
                        <c:v>225835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177-449D-83B4-769FA0F043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77-449D-83B4-769FA0F043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77-449D-83B4-769FA0F043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77-449D-83B4-769FA0F043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77-449D-83B4-769FA0F043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77-449D-83B4-769FA0F043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77-449D-83B4-769FA0F043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77-449D-83B4-769FA0F043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77-449D-83B4-769FA0F043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77-449D-83B4-769FA0F043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77-449D-83B4-769FA0F043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77-449D-83B4-769FA0F043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77-449D-83B4-769FA0F043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77-449D-83B4-769FA0F043E5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1.4407344799243216E-2</c:v>
                </c:pt>
                <c:pt idx="1">
                  <c:v>2.7157576754549995E-2</c:v>
                </c:pt>
                <c:pt idx="2">
                  <c:v>3.7088020136867739E-2</c:v>
                </c:pt>
                <c:pt idx="3">
                  <c:v>0.14890675482756022</c:v>
                </c:pt>
                <c:pt idx="4">
                  <c:v>-5.1904236683320004E-4</c:v>
                </c:pt>
                <c:pt idx="5">
                  <c:v>-7.3579317208878448E-2</c:v>
                </c:pt>
                <c:pt idx="6">
                  <c:v>3.5680970149253755E-2</c:v>
                </c:pt>
                <c:pt idx="12">
                  <c:v>2.3862209084030361E-2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77-449D-83B4-769FA0F04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0C-4773-845B-0B4133F92A42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49540</c:v>
                </c:pt>
                <c:pt idx="1">
                  <c:v>48085</c:v>
                </c:pt>
                <c:pt idx="2">
                  <c:v>53645</c:v>
                </c:pt>
                <c:pt idx="3">
                  <c:v>51684</c:v>
                </c:pt>
                <c:pt idx="4">
                  <c:v>46378</c:v>
                </c:pt>
                <c:pt idx="5">
                  <c:v>57186</c:v>
                </c:pt>
                <c:pt idx="6">
                  <c:v>61296</c:v>
                </c:pt>
                <c:pt idx="7">
                  <c:v>61320</c:v>
                </c:pt>
                <c:pt idx="8">
                  <c:v>58014</c:v>
                </c:pt>
                <c:pt idx="9">
                  <c:v>58960</c:v>
                </c:pt>
                <c:pt idx="10">
                  <c:v>55542</c:v>
                </c:pt>
                <c:pt idx="11">
                  <c:v>50998</c:v>
                </c:pt>
                <c:pt idx="12">
                  <c:v>652648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0C-4773-845B-0B4133F92A42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0C-4773-845B-0B4133F92A4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54397</c:v>
                </c:pt>
                <c:pt idx="1">
                  <c:v>56657</c:v>
                </c:pt>
                <c:pt idx="2">
                  <c:v>62724</c:v>
                </c:pt>
                <c:pt idx="3">
                  <c:v>51569</c:v>
                </c:pt>
                <c:pt idx="4">
                  <c:v>61791</c:v>
                </c:pt>
                <c:pt idx="5">
                  <c:v>66284</c:v>
                </c:pt>
                <c:pt idx="6">
                  <c:v>71595</c:v>
                </c:pt>
                <c:pt idx="7">
                  <c:v>71470</c:v>
                </c:pt>
                <c:pt idx="8">
                  <c:v>60705</c:v>
                </c:pt>
                <c:pt idx="9">
                  <c:v>66534</c:v>
                </c:pt>
                <c:pt idx="10">
                  <c:v>60936</c:v>
                </c:pt>
                <c:pt idx="11">
                  <c:v>56389</c:v>
                </c:pt>
                <c:pt idx="12">
                  <c:v>741051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0C-4773-845B-0B4133F92A42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0C-4773-845B-0B4133F92A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0C-4773-845B-0B4133F92A4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54883</c:v>
                </c:pt>
                <c:pt idx="1">
                  <c:v>57448</c:v>
                </c:pt>
                <c:pt idx="2">
                  <c:v>63058</c:v>
                </c:pt>
                <c:pt idx="3">
                  <c:v>58240</c:v>
                </c:pt>
                <c:pt idx="4">
                  <c:v>59345</c:v>
                </c:pt>
                <c:pt idx="5">
                  <c:v>58629</c:v>
                </c:pt>
                <c:pt idx="6">
                  <c:v>73291</c:v>
                </c:pt>
                <c:pt idx="12">
                  <c:v>424894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0C-4773-845B-0B4133F92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80C-4773-845B-0B4133F92A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49163</c:v>
                      </c:pt>
                      <c:pt idx="1">
                        <c:v>47980</c:v>
                      </c:pt>
                      <c:pt idx="2">
                        <c:v>19076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17316</c:v>
                      </c:pt>
                      <c:pt idx="8">
                        <c:v>13941</c:v>
                      </c:pt>
                      <c:pt idx="9">
                        <c:v>10972</c:v>
                      </c:pt>
                      <c:pt idx="10">
                        <c:v>4036</c:v>
                      </c:pt>
                      <c:pt idx="11">
                        <c:v>5448</c:v>
                      </c:pt>
                      <c:pt idx="12">
                        <c:v>177177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80C-4773-845B-0B4133F92A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0C-4773-845B-0B4133F92A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0C-4773-845B-0B4133F92A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0C-4773-845B-0B4133F92A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0C-4773-845B-0B4133F92A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0C-4773-845B-0B4133F92A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0C-4773-845B-0B4133F92A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0C-4773-845B-0B4133F92A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0C-4773-845B-0B4133F92A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0C-4773-845B-0B4133F92A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0C-4773-845B-0B4133F92A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0C-4773-845B-0B4133F92A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0C-4773-845B-0B4133F92A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0C-4773-845B-0B4133F92A42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8.9343162306745327E-3</c:v>
                </c:pt>
                <c:pt idx="1">
                  <c:v>1.3961205146760358E-2</c:v>
                </c:pt>
                <c:pt idx="2">
                  <c:v>5.3249155028378681E-3</c:v>
                </c:pt>
                <c:pt idx="3">
                  <c:v>0.12936066241346555</c:v>
                </c:pt>
                <c:pt idx="4">
                  <c:v>-3.9585052839410273E-2</c:v>
                </c:pt>
                <c:pt idx="5">
                  <c:v>-0.11548790054915214</c:v>
                </c:pt>
                <c:pt idx="6">
                  <c:v>2.3688805084153941E-2</c:v>
                </c:pt>
                <c:pt idx="12">
                  <c:v>-2.8940018869838546E-4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0C-4773-845B-0B4133F92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DC-499B-B8B5-FC38F1AED19D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42127</c:v>
                </c:pt>
                <c:pt idx="1">
                  <c:v>40353</c:v>
                </c:pt>
                <c:pt idx="2">
                  <c:v>44700</c:v>
                </c:pt>
                <c:pt idx="3">
                  <c:v>43079</c:v>
                </c:pt>
                <c:pt idx="4">
                  <c:v>38430</c:v>
                </c:pt>
                <c:pt idx="5">
                  <c:v>47732</c:v>
                </c:pt>
                <c:pt idx="6">
                  <c:v>51553</c:v>
                </c:pt>
                <c:pt idx="7">
                  <c:v>52333</c:v>
                </c:pt>
                <c:pt idx="8">
                  <c:v>49248</c:v>
                </c:pt>
                <c:pt idx="9">
                  <c:v>50542</c:v>
                </c:pt>
                <c:pt idx="10">
                  <c:v>46726</c:v>
                </c:pt>
                <c:pt idx="11">
                  <c:v>42526</c:v>
                </c:pt>
                <c:pt idx="12">
                  <c:v>549349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DC-499B-B8B5-FC38F1AED19D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DC-499B-B8B5-FC38F1AED19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46328</c:v>
                </c:pt>
                <c:pt idx="1">
                  <c:v>48431</c:v>
                </c:pt>
                <c:pt idx="2">
                  <c:v>53005</c:v>
                </c:pt>
                <c:pt idx="3">
                  <c:v>42442</c:v>
                </c:pt>
                <c:pt idx="4">
                  <c:v>51394</c:v>
                </c:pt>
                <c:pt idx="5">
                  <c:v>55532</c:v>
                </c:pt>
                <c:pt idx="6">
                  <c:v>60327</c:v>
                </c:pt>
                <c:pt idx="7">
                  <c:v>61133</c:v>
                </c:pt>
                <c:pt idx="8">
                  <c:v>51449</c:v>
                </c:pt>
                <c:pt idx="9">
                  <c:v>55323</c:v>
                </c:pt>
                <c:pt idx="10">
                  <c:v>49692</c:v>
                </c:pt>
                <c:pt idx="11">
                  <c:v>47307</c:v>
                </c:pt>
                <c:pt idx="12">
                  <c:v>622363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DC-499B-B8B5-FC38F1AED19D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DC-499B-B8B5-FC38F1AED1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DC-499B-B8B5-FC38F1AED19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46073</c:v>
                </c:pt>
                <c:pt idx="1">
                  <c:v>48494</c:v>
                </c:pt>
                <c:pt idx="2">
                  <c:v>52616</c:v>
                </c:pt>
                <c:pt idx="3">
                  <c:v>48720</c:v>
                </c:pt>
                <c:pt idx="4">
                  <c:v>48554</c:v>
                </c:pt>
                <c:pt idx="5">
                  <c:v>47404</c:v>
                </c:pt>
                <c:pt idx="6">
                  <c:v>59858</c:v>
                </c:pt>
                <c:pt idx="12">
                  <c:v>351719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DC-499B-B8B5-FC38F1AED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BDC-499B-B8B5-FC38F1AED1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39435</c:v>
                      </c:pt>
                      <c:pt idx="1">
                        <c:v>38553</c:v>
                      </c:pt>
                      <c:pt idx="2">
                        <c:v>15406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15102</c:v>
                      </c:pt>
                      <c:pt idx="8">
                        <c:v>11726</c:v>
                      </c:pt>
                      <c:pt idx="9">
                        <c:v>8592</c:v>
                      </c:pt>
                      <c:pt idx="10">
                        <c:v>2617</c:v>
                      </c:pt>
                      <c:pt idx="11">
                        <c:v>3713</c:v>
                      </c:pt>
                      <c:pt idx="12">
                        <c:v>143122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BDC-499B-B8B5-FC38F1AED1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DC-499B-B8B5-FC38F1AED1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DC-499B-B8B5-FC38F1AED1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DC-499B-B8B5-FC38F1AED1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DC-499B-B8B5-FC38F1AED1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DC-499B-B8B5-FC38F1AED1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DC-499B-B8B5-FC38F1AED1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DC-499B-B8B5-FC38F1AED1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DC-499B-B8B5-FC38F1AED1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DC-499B-B8B5-FC38F1AED1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DC-499B-B8B5-FC38F1AED1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DC-499B-B8B5-FC38F1AED1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DC-499B-B8B5-FC38F1AED1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DC-499B-B8B5-FC38F1AED19D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-5.5042307028146942E-3</c:v>
                </c:pt>
                <c:pt idx="1">
                  <c:v>1.3008197229047447E-3</c:v>
                </c:pt>
                <c:pt idx="2">
                  <c:v>-7.3389302895953135E-3</c:v>
                </c:pt>
                <c:pt idx="3">
                  <c:v>0.14791951368927014</c:v>
                </c:pt>
                <c:pt idx="4">
                  <c:v>-5.5259368797914155E-2</c:v>
                </c:pt>
                <c:pt idx="5">
                  <c:v>-0.14636605920910462</c:v>
                </c:pt>
                <c:pt idx="6">
                  <c:v>-7.7742967493825699E-3</c:v>
                </c:pt>
                <c:pt idx="12">
                  <c:v>-1.6057785648144307E-2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DC-499B-B8B5-FC38F1AED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3E-4B7B-8E08-DE02671C7A41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7413</c:v>
                </c:pt>
                <c:pt idx="1">
                  <c:v>7732</c:v>
                </c:pt>
                <c:pt idx="2">
                  <c:v>8945</c:v>
                </c:pt>
                <c:pt idx="3">
                  <c:v>8605</c:v>
                </c:pt>
                <c:pt idx="4">
                  <c:v>7948</c:v>
                </c:pt>
                <c:pt idx="5">
                  <c:v>9454</c:v>
                </c:pt>
                <c:pt idx="6">
                  <c:v>9743</c:v>
                </c:pt>
                <c:pt idx="7">
                  <c:v>8987</c:v>
                </c:pt>
                <c:pt idx="8">
                  <c:v>8766</c:v>
                </c:pt>
                <c:pt idx="9">
                  <c:v>8418</c:v>
                </c:pt>
                <c:pt idx="10">
                  <c:v>8816</c:v>
                </c:pt>
                <c:pt idx="11">
                  <c:v>8472</c:v>
                </c:pt>
                <c:pt idx="12">
                  <c:v>103299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3E-4B7B-8E08-DE02671C7A41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3E-4B7B-8E08-DE02671C7A4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8069</c:v>
                </c:pt>
                <c:pt idx="1">
                  <c:v>8226</c:v>
                </c:pt>
                <c:pt idx="2">
                  <c:v>9719</c:v>
                </c:pt>
                <c:pt idx="3">
                  <c:v>9127</c:v>
                </c:pt>
                <c:pt idx="4">
                  <c:v>10397</c:v>
                </c:pt>
                <c:pt idx="5">
                  <c:v>10752</c:v>
                </c:pt>
                <c:pt idx="6">
                  <c:v>11268</c:v>
                </c:pt>
                <c:pt idx="7">
                  <c:v>10337</c:v>
                </c:pt>
                <c:pt idx="8">
                  <c:v>9256</c:v>
                </c:pt>
                <c:pt idx="9">
                  <c:v>11211</c:v>
                </c:pt>
                <c:pt idx="10">
                  <c:v>11244</c:v>
                </c:pt>
                <c:pt idx="11">
                  <c:v>9082</c:v>
                </c:pt>
                <c:pt idx="12">
                  <c:v>118688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3E-4B7B-8E08-DE02671C7A41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3E-4B7B-8E08-DE02671C7A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3E-4B7B-8E08-DE02671C7A4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8810</c:v>
                </c:pt>
                <c:pt idx="1">
                  <c:v>8954</c:v>
                </c:pt>
                <c:pt idx="2">
                  <c:v>10442</c:v>
                </c:pt>
                <c:pt idx="3">
                  <c:v>9520</c:v>
                </c:pt>
                <c:pt idx="4">
                  <c:v>10791</c:v>
                </c:pt>
                <c:pt idx="5">
                  <c:v>11225</c:v>
                </c:pt>
                <c:pt idx="6">
                  <c:v>13433</c:v>
                </c:pt>
                <c:pt idx="12">
                  <c:v>73175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3E-4B7B-8E08-DE02671C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53E-4B7B-8E08-DE02671C7A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9728</c:v>
                      </c:pt>
                      <c:pt idx="1">
                        <c:v>9427</c:v>
                      </c:pt>
                      <c:pt idx="2">
                        <c:v>3670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2214</c:v>
                      </c:pt>
                      <c:pt idx="8">
                        <c:v>2215</c:v>
                      </c:pt>
                      <c:pt idx="9">
                        <c:v>2380</c:v>
                      </c:pt>
                      <c:pt idx="10">
                        <c:v>1419</c:v>
                      </c:pt>
                      <c:pt idx="11">
                        <c:v>1735</c:v>
                      </c:pt>
                      <c:pt idx="12">
                        <c:v>34055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53E-4B7B-8E08-DE02671C7A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3E-4B7B-8E08-DE02671C7A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3E-4B7B-8E08-DE02671C7A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3E-4B7B-8E08-DE02671C7A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3E-4B7B-8E08-DE02671C7A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3E-4B7B-8E08-DE02671C7A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3E-4B7B-8E08-DE02671C7A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3E-4B7B-8E08-DE02671C7A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3E-4B7B-8E08-DE02671C7A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3E-4B7B-8E08-DE02671C7A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3E-4B7B-8E08-DE02671C7A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3E-4B7B-8E08-DE02671C7A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3E-4B7B-8E08-DE02671C7A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3E-4B7B-8E08-DE02671C7A41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9.1832940884867931E-2</c:v>
                </c:pt>
                <c:pt idx="1">
                  <c:v>8.8499878434233015E-2</c:v>
                </c:pt>
                <c:pt idx="2">
                  <c:v>7.4390369379565779E-2</c:v>
                </c:pt>
                <c:pt idx="3">
                  <c:v>4.3059055549468539E-2</c:v>
                </c:pt>
                <c:pt idx="4">
                  <c:v>3.7895546792343859E-2</c:v>
                </c:pt>
                <c:pt idx="5">
                  <c:v>4.3991815476190466E-2</c:v>
                </c:pt>
                <c:pt idx="6">
                  <c:v>0.19213702520411791</c:v>
                </c:pt>
                <c:pt idx="12">
                  <c:v>8.3143373101631113E-2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3E-4B7B-8E08-DE02671C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EA-4B07-BE0D-F1A22D04CCA6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10548</c:v>
                </c:pt>
                <c:pt idx="1">
                  <c:v>9744</c:v>
                </c:pt>
                <c:pt idx="2">
                  <c:v>12785</c:v>
                </c:pt>
                <c:pt idx="3">
                  <c:v>13464</c:v>
                </c:pt>
                <c:pt idx="4">
                  <c:v>11720</c:v>
                </c:pt>
                <c:pt idx="5">
                  <c:v>14158</c:v>
                </c:pt>
                <c:pt idx="6">
                  <c:v>13061</c:v>
                </c:pt>
                <c:pt idx="7">
                  <c:v>11864</c:v>
                </c:pt>
                <c:pt idx="8">
                  <c:v>13837</c:v>
                </c:pt>
                <c:pt idx="9">
                  <c:v>11965</c:v>
                </c:pt>
                <c:pt idx="10">
                  <c:v>10513</c:v>
                </c:pt>
                <c:pt idx="11">
                  <c:v>11541</c:v>
                </c:pt>
                <c:pt idx="12">
                  <c:v>145200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EA-4B07-BE0D-F1A22D04CCA6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EA-4B07-BE0D-F1A22D04CCA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10084</c:v>
                </c:pt>
                <c:pt idx="1">
                  <c:v>10212</c:v>
                </c:pt>
                <c:pt idx="2">
                  <c:v>13554</c:v>
                </c:pt>
                <c:pt idx="3">
                  <c:v>14976</c:v>
                </c:pt>
                <c:pt idx="4">
                  <c:v>15274</c:v>
                </c:pt>
                <c:pt idx="5">
                  <c:v>17109</c:v>
                </c:pt>
                <c:pt idx="6">
                  <c:v>18453</c:v>
                </c:pt>
                <c:pt idx="7">
                  <c:v>17564</c:v>
                </c:pt>
                <c:pt idx="8">
                  <c:v>16879</c:v>
                </c:pt>
                <c:pt idx="9">
                  <c:v>15319</c:v>
                </c:pt>
                <c:pt idx="10">
                  <c:v>12349</c:v>
                </c:pt>
                <c:pt idx="11">
                  <c:v>11532</c:v>
                </c:pt>
                <c:pt idx="12">
                  <c:v>173305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EA-4B07-BE0D-F1A22D04CCA6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EA-4B07-BE0D-F1A22D04CC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EA-4B07-BE0D-F1A22D04CCA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10527</c:v>
                </c:pt>
                <c:pt idx="1">
                  <c:v>11237</c:v>
                </c:pt>
                <c:pt idx="2">
                  <c:v>16049</c:v>
                </c:pt>
                <c:pt idx="3">
                  <c:v>18214</c:v>
                </c:pt>
                <c:pt idx="4">
                  <c:v>17680</c:v>
                </c:pt>
                <c:pt idx="5">
                  <c:v>18628</c:v>
                </c:pt>
                <c:pt idx="6">
                  <c:v>19970</c:v>
                </c:pt>
                <c:pt idx="12">
                  <c:v>112305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EA-4B07-BE0D-F1A22D04C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3EA-4B07-BE0D-F1A22D04CC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12148</c:v>
                      </c:pt>
                      <c:pt idx="1">
                        <c:v>9663</c:v>
                      </c:pt>
                      <c:pt idx="2">
                        <c:v>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4389</c:v>
                      </c:pt>
                      <c:pt idx="8">
                        <c:v>3620</c:v>
                      </c:pt>
                      <c:pt idx="9">
                        <c:v>3889</c:v>
                      </c:pt>
                      <c:pt idx="10">
                        <c:v>2134</c:v>
                      </c:pt>
                      <c:pt idx="11">
                        <c:v>3464</c:v>
                      </c:pt>
                      <c:pt idx="12">
                        <c:v>48658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3EA-4B07-BE0D-F1A22D04CC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EA-4B07-BE0D-F1A22D04CC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EA-4B07-BE0D-F1A22D04CC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EA-4B07-BE0D-F1A22D04CC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EA-4B07-BE0D-F1A22D04CC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EA-4B07-BE0D-F1A22D04CC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EA-4B07-BE0D-F1A22D04CC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EA-4B07-BE0D-F1A22D04CC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EA-4B07-BE0D-F1A22D04CC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EA-4B07-BE0D-F1A22D04CC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EA-4B07-BE0D-F1A22D04CC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EA-4B07-BE0D-F1A22D04CC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EA-4B07-BE0D-F1A22D04CC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EA-4B07-BE0D-F1A22D04CCA6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4.3930979769932543E-2</c:v>
                </c:pt>
                <c:pt idx="1">
                  <c:v>0.10037211124167644</c:v>
                </c:pt>
                <c:pt idx="2">
                  <c:v>0.18407850081156862</c:v>
                </c:pt>
                <c:pt idx="3">
                  <c:v>0.2162126068376069</c:v>
                </c:pt>
                <c:pt idx="4">
                  <c:v>0.15752258740343072</c:v>
                </c:pt>
                <c:pt idx="5">
                  <c:v>8.8783681103512757E-2</c:v>
                </c:pt>
                <c:pt idx="6">
                  <c:v>8.2208854928737862E-2</c:v>
                </c:pt>
                <c:pt idx="12">
                  <c:v>0.12685878268547701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EA-4B07-BE0D-F1A22D04C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914356</c:v>
                </c:pt>
                <c:pt idx="1">
                  <c:v>797848</c:v>
                </c:pt>
                <c:pt idx="2">
                  <c:v>710225</c:v>
                </c:pt>
                <c:pt idx="3">
                  <c:v>354204</c:v>
                </c:pt>
                <c:pt idx="4">
                  <c:v>225835</c:v>
                </c:pt>
                <c:pt idx="5">
                  <c:v>791721</c:v>
                </c:pt>
                <c:pt idx="6">
                  <c:v>816835</c:v>
                </c:pt>
                <c:pt idx="7">
                  <c:v>816827</c:v>
                </c:pt>
                <c:pt idx="8">
                  <c:v>779287</c:v>
                </c:pt>
                <c:pt idx="9">
                  <c:v>691266</c:v>
                </c:pt>
                <c:pt idx="10">
                  <c:v>716342</c:v>
                </c:pt>
                <c:pt idx="11">
                  <c:v>710064</c:v>
                </c:pt>
                <c:pt idx="12">
                  <c:v>683727</c:v>
                </c:pt>
                <c:pt idx="13">
                  <c:v>697620</c:v>
                </c:pt>
                <c:pt idx="14">
                  <c:v>687177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78-449B-B897-A55A17C61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0.14602781482187077</c:v>
                </c:pt>
                <c:pt idx="1">
                  <c:v>0.12337357879545219</c:v>
                </c:pt>
                <c:pt idx="2">
                  <c:v>1.0051298121986201</c:v>
                </c:pt>
                <c:pt idx="3">
                  <c:v>0.56841942125888378</c:v>
                </c:pt>
                <c:pt idx="4">
                  <c:v>-0.71475431370394371</c:v>
                </c:pt>
                <c:pt idx="5">
                  <c:v>-3.0745499397063059E-2</c:v>
                </c:pt>
                <c:pt idx="6">
                  <c:v>9.7939955461257E-6</c:v>
                </c:pt>
                <c:pt idx="7">
                  <c:v>4.8172239495846814E-2</c:v>
                </c:pt>
                <c:pt idx="8">
                  <c:v>0.12733303822262343</c:v>
                </c:pt>
                <c:pt idx="9">
                  <c:v>-3.5005625804434226E-2</c:v>
                </c:pt>
                <c:pt idx="10">
                  <c:v>8.8414565447620941E-3</c:v>
                </c:pt>
                <c:pt idx="11">
                  <c:v>3.8519760079680943E-2</c:v>
                </c:pt>
                <c:pt idx="12">
                  <c:v>-1.9914853358561913E-2</c:v>
                </c:pt>
                <c:pt idx="13">
                  <c:v>1.5196957988989679E-2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78-449B-B897-A55A17C61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C9-46BB-8B32-FAAC353FB304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18745</c:v>
                </c:pt>
                <c:pt idx="1">
                  <c:v>18181</c:v>
                </c:pt>
                <c:pt idx="2">
                  <c:v>25120</c:v>
                </c:pt>
                <c:pt idx="3">
                  <c:v>30357</c:v>
                </c:pt>
                <c:pt idx="4">
                  <c:v>31312</c:v>
                </c:pt>
                <c:pt idx="5">
                  <c:v>41665</c:v>
                </c:pt>
                <c:pt idx="6">
                  <c:v>40381</c:v>
                </c:pt>
                <c:pt idx="7">
                  <c:v>37101</c:v>
                </c:pt>
                <c:pt idx="8">
                  <c:v>34430</c:v>
                </c:pt>
                <c:pt idx="9">
                  <c:v>27145</c:v>
                </c:pt>
                <c:pt idx="10">
                  <c:v>18241</c:v>
                </c:pt>
                <c:pt idx="11">
                  <c:v>19245</c:v>
                </c:pt>
                <c:pt idx="12">
                  <c:v>341923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C9-46BB-8B32-FAAC353FB304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C9-46BB-8B32-FAAC353FB3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17189</c:v>
                </c:pt>
                <c:pt idx="1">
                  <c:v>18681</c:v>
                </c:pt>
                <c:pt idx="2">
                  <c:v>25095</c:v>
                </c:pt>
                <c:pt idx="3">
                  <c:v>29692</c:v>
                </c:pt>
                <c:pt idx="4">
                  <c:v>41525</c:v>
                </c:pt>
                <c:pt idx="5">
                  <c:v>44993</c:v>
                </c:pt>
                <c:pt idx="6">
                  <c:v>46418</c:v>
                </c:pt>
                <c:pt idx="7">
                  <c:v>47635</c:v>
                </c:pt>
                <c:pt idx="8">
                  <c:v>34597</c:v>
                </c:pt>
                <c:pt idx="9">
                  <c:v>30970</c:v>
                </c:pt>
                <c:pt idx="10">
                  <c:v>24997</c:v>
                </c:pt>
                <c:pt idx="11">
                  <c:v>20445</c:v>
                </c:pt>
                <c:pt idx="12">
                  <c:v>382237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C9-46BB-8B32-FAAC353FB304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C9-46BB-8B32-FAAC353FB3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C9-46BB-8B32-FAAC353FB3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18625</c:v>
                </c:pt>
                <c:pt idx="1">
                  <c:v>19036</c:v>
                </c:pt>
                <c:pt idx="2">
                  <c:v>24776</c:v>
                </c:pt>
                <c:pt idx="3">
                  <c:v>35629</c:v>
                </c:pt>
                <c:pt idx="4">
                  <c:v>41829</c:v>
                </c:pt>
                <c:pt idx="5">
                  <c:v>41210</c:v>
                </c:pt>
                <c:pt idx="6">
                  <c:v>51378</c:v>
                </c:pt>
                <c:pt idx="12">
                  <c:v>232483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C9-46BB-8B32-FAAC353FB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BC9-46BB-8B32-FAAC353FB30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19992</c:v>
                      </c:pt>
                      <c:pt idx="1">
                        <c:v>19508</c:v>
                      </c:pt>
                      <c:pt idx="2">
                        <c:v>7560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14514</c:v>
                      </c:pt>
                      <c:pt idx="8">
                        <c:v>13494</c:v>
                      </c:pt>
                      <c:pt idx="9">
                        <c:v>10718</c:v>
                      </c:pt>
                      <c:pt idx="10">
                        <c:v>3323</c:v>
                      </c:pt>
                      <c:pt idx="11">
                        <c:v>4935</c:v>
                      </c:pt>
                      <c:pt idx="12">
                        <c:v>103133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BC9-46BB-8B32-FAAC353FB3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C9-46BB-8B32-FAAC353FB3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C9-46BB-8B32-FAAC353FB3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C9-46BB-8B32-FAAC353FB3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C9-46BB-8B32-FAAC353FB3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C9-46BB-8B32-FAAC353FB3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C9-46BB-8B32-FAAC353FB3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C9-46BB-8B32-FAAC353FB3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C9-46BB-8B32-FAAC353FB3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C9-46BB-8B32-FAAC353FB3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C9-46BB-8B32-FAAC353FB3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C9-46BB-8B32-FAAC353FB3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C9-46BB-8B32-FAAC353FB3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C9-46BB-8B32-FAAC353FB304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8.3541799988364751E-2</c:v>
                </c:pt>
                <c:pt idx="1">
                  <c:v>1.9003265349820664E-2</c:v>
                </c:pt>
                <c:pt idx="2">
                  <c:v>-1.2711695556883895E-2</c:v>
                </c:pt>
                <c:pt idx="3">
                  <c:v>0.19995284925232393</c:v>
                </c:pt>
                <c:pt idx="4">
                  <c:v>7.3208910295003982E-3</c:v>
                </c:pt>
                <c:pt idx="5">
                  <c:v>-8.4079745738225964E-2</c:v>
                </c:pt>
                <c:pt idx="6">
                  <c:v>0.10685509931492088</c:v>
                </c:pt>
                <c:pt idx="12">
                  <c:v>3.9759742031280076E-2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C9-46BB-8B32-FAAC353FB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741051</c:v>
                </c:pt>
                <c:pt idx="1">
                  <c:v>652648</c:v>
                </c:pt>
                <c:pt idx="2">
                  <c:v>574800</c:v>
                </c:pt>
                <c:pt idx="3">
                  <c:v>285256</c:v>
                </c:pt>
                <c:pt idx="4">
                  <c:v>177177</c:v>
                </c:pt>
                <c:pt idx="5">
                  <c:v>632559</c:v>
                </c:pt>
                <c:pt idx="6">
                  <c:v>643249</c:v>
                </c:pt>
                <c:pt idx="7">
                  <c:v>632543</c:v>
                </c:pt>
                <c:pt idx="8">
                  <c:v>588624</c:v>
                </c:pt>
                <c:pt idx="9">
                  <c:v>528310</c:v>
                </c:pt>
                <c:pt idx="10">
                  <c:v>558325</c:v>
                </c:pt>
                <c:pt idx="11">
                  <c:v>563361</c:v>
                </c:pt>
                <c:pt idx="12">
                  <c:v>544807</c:v>
                </c:pt>
                <c:pt idx="13">
                  <c:v>547396</c:v>
                </c:pt>
                <c:pt idx="14">
                  <c:v>526599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2-40CC-A3B0-5BD74983B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0.13545280151015548</c:v>
                </c:pt>
                <c:pt idx="1">
                  <c:v>0.13543493389004868</c:v>
                </c:pt>
                <c:pt idx="2">
                  <c:v>1.0150321115068568</c:v>
                </c:pt>
                <c:pt idx="3">
                  <c:v>0.61000581339564386</c:v>
                </c:pt>
                <c:pt idx="4">
                  <c:v>-0.71990438836535409</c:v>
                </c:pt>
                <c:pt idx="5">
                  <c:v>-1.6618758832116387E-2</c:v>
                </c:pt>
                <c:pt idx="6">
                  <c:v>1.6925331558486967E-2</c:v>
                </c:pt>
                <c:pt idx="7">
                  <c:v>7.4612995732419973E-2</c:v>
                </c:pt>
                <c:pt idx="8">
                  <c:v>0.11416403248092966</c:v>
                </c:pt>
                <c:pt idx="9">
                  <c:v>-5.375901132852734E-2</c:v>
                </c:pt>
                <c:pt idx="10">
                  <c:v>-8.9392059443234029E-3</c:v>
                </c:pt>
                <c:pt idx="11">
                  <c:v>3.4056096929738322E-2</c:v>
                </c:pt>
                <c:pt idx="12">
                  <c:v>-4.7296655437745194E-3</c:v>
                </c:pt>
                <c:pt idx="13">
                  <c:v>3.9493048790445906E-2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2-40CC-A3B0-5BD74983B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622363</c:v>
                </c:pt>
                <c:pt idx="1">
                  <c:v>549349</c:v>
                </c:pt>
                <c:pt idx="2">
                  <c:v>476344</c:v>
                </c:pt>
                <c:pt idx="3">
                  <c:v>214429</c:v>
                </c:pt>
                <c:pt idx="4">
                  <c:v>143122</c:v>
                </c:pt>
                <c:pt idx="5">
                  <c:v>501207</c:v>
                </c:pt>
                <c:pt idx="6">
                  <c:v>508840</c:v>
                </c:pt>
                <c:pt idx="7">
                  <c:v>482207</c:v>
                </c:pt>
                <c:pt idx="8">
                  <c:v>443712</c:v>
                </c:pt>
                <c:pt idx="9">
                  <c:v>412346</c:v>
                </c:pt>
                <c:pt idx="10">
                  <c:v>439654</c:v>
                </c:pt>
                <c:pt idx="11">
                  <c:v>451246</c:v>
                </c:pt>
                <c:pt idx="12">
                  <c:v>435425</c:v>
                </c:pt>
                <c:pt idx="13">
                  <c:v>430908</c:v>
                </c:pt>
                <c:pt idx="14">
                  <c:v>430020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3-440D-908C-C93526012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0.13291004443441246</c:v>
                </c:pt>
                <c:pt idx="1">
                  <c:v>0.15326108862502719</c:v>
                </c:pt>
                <c:pt idx="2">
                  <c:v>1.2214532549235413</c:v>
                </c:pt>
                <c:pt idx="3">
                  <c:v>0.4982252903117621</c:v>
                </c:pt>
                <c:pt idx="4">
                  <c:v>-0.71444532897585233</c:v>
                </c:pt>
                <c:pt idx="5">
                  <c:v>-1.5000786101721508E-2</c:v>
                </c:pt>
                <c:pt idx="6">
                  <c:v>5.5231466984096089E-2</c:v>
                </c:pt>
                <c:pt idx="7">
                  <c:v>8.6756725082936637E-2</c:v>
                </c:pt>
                <c:pt idx="8">
                  <c:v>7.6067186295004641E-2</c:v>
                </c:pt>
                <c:pt idx="9">
                  <c:v>-6.2112479358768513E-2</c:v>
                </c:pt>
                <c:pt idx="10">
                  <c:v>-2.5688870372258199E-2</c:v>
                </c:pt>
                <c:pt idx="11">
                  <c:v>3.6334615605442933E-2</c:v>
                </c:pt>
                <c:pt idx="12">
                  <c:v>1.0482515989491903E-2</c:v>
                </c:pt>
                <c:pt idx="13">
                  <c:v>2.0650202316170319E-3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3-440D-908C-C93526012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81-4E87-9BEC-9D19BFDD9AE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81-4E87-9BEC-9D19BFDD9A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F81-4E87-9BEC-9D19BFDD9A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F81-4E87-9BEC-9D19BFDD9AE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F81-4E87-9BEC-9D19BFDD9AE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F81-4E87-9BEC-9D19BFDD9AE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F81-4E87-9BEC-9D19BFDD9AE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F81-4E87-9BEC-9D19BFDD9A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914356</c:v>
                </c:pt>
                <c:pt idx="1">
                  <c:v>382237</c:v>
                </c:pt>
                <c:pt idx="2">
                  <c:v>532119</c:v>
                </c:pt>
                <c:pt idx="3">
                  <c:v>110313</c:v>
                </c:pt>
                <c:pt idx="4">
                  <c:v>141364</c:v>
                </c:pt>
                <c:pt idx="5">
                  <c:v>57925</c:v>
                </c:pt>
                <c:pt idx="6">
                  <c:v>18498</c:v>
                </c:pt>
                <c:pt idx="7">
                  <c:v>8896</c:v>
                </c:pt>
                <c:pt idx="8">
                  <c:v>7383</c:v>
                </c:pt>
                <c:pt idx="9">
                  <c:v>9541</c:v>
                </c:pt>
                <c:pt idx="10">
                  <c:v>178199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81-4E87-9BEC-9D19BFDD9AEA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0.14602781482187077</c:v>
                </c:pt>
                <c:pt idx="1">
                  <c:v>0.1179037385610211</c:v>
                </c:pt>
                <c:pt idx="2">
                  <c:v>0.16711959203816407</c:v>
                </c:pt>
                <c:pt idx="3">
                  <c:v>0.17529298955891748</c:v>
                </c:pt>
                <c:pt idx="4">
                  <c:v>0.11005190460859526</c:v>
                </c:pt>
                <c:pt idx="5">
                  <c:v>0.36169162415665634</c:v>
                </c:pt>
                <c:pt idx="6">
                  <c:v>0.43273177910309046</c:v>
                </c:pt>
                <c:pt idx="7">
                  <c:v>0.27669345579793347</c:v>
                </c:pt>
                <c:pt idx="8">
                  <c:v>-0.13385734396996718</c:v>
                </c:pt>
                <c:pt idx="9">
                  <c:v>-4.216444132115249E-2</c:v>
                </c:pt>
                <c:pt idx="10">
                  <c:v>0.15854316605228425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F81-4E87-9BEC-9D19BFDD9AE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F81-4E87-9BEC-9D19BFDD9AE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F81-4E87-9BEC-9D19BFDD9AE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F81-4E87-9BEC-9D19BFDD9AE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F81-4E87-9BEC-9D19BFDD9AE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F81-4E87-9BEC-9D19BFDD9AE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F81-4E87-9BEC-9D19BFDD9AE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F81-4E87-9BEC-9D19BFDD9AEA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0.41803958195713703</c:v>
                </c:pt>
                <c:pt idx="2">
                  <c:v>0.58196041804286291</c:v>
                </c:pt>
                <c:pt idx="3">
                  <c:v>0.12064556912187376</c:v>
                </c:pt>
                <c:pt idx="4">
                  <c:v>0.15460498974141362</c:v>
                </c:pt>
                <c:pt idx="5">
                  <c:v>6.3350598672727035E-2</c:v>
                </c:pt>
                <c:pt idx="6">
                  <c:v>2.0230632270144232E-2</c:v>
                </c:pt>
                <c:pt idx="7">
                  <c:v>9.7292520637475999E-3</c:v>
                </c:pt>
                <c:pt idx="8">
                  <c:v>8.0745355200818932E-3</c:v>
                </c:pt>
                <c:pt idx="9">
                  <c:v>1.0434666585006278E-2</c:v>
                </c:pt>
                <c:pt idx="10">
                  <c:v>0.19489017406786854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F81-4E87-9BEC-9D19BFDD9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A8-4B7A-9796-D6175AFE0EB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8A8-4B7A-9796-D6175AFE0EB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8A8-4B7A-9796-D6175AFE0E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8A8-4B7A-9796-D6175AFE0EB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8A8-4B7A-9796-D6175AFE0EB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8A8-4B7A-9796-D6175AFE0EB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A8-4B7A-9796-D6175AFE0EB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8A8-4B7A-9796-D6175AFE0E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90048</c:v>
                </c:pt>
                <c:pt idx="1">
                  <c:v>46418</c:v>
                </c:pt>
                <c:pt idx="2">
                  <c:v>15137</c:v>
                </c:pt>
                <c:pt idx="3">
                  <c:v>31281</c:v>
                </c:pt>
                <c:pt idx="4">
                  <c:v>43630</c:v>
                </c:pt>
                <c:pt idx="5">
                  <c:v>10473</c:v>
                </c:pt>
                <c:pt idx="6">
                  <c:v>7892</c:v>
                </c:pt>
                <c:pt idx="7">
                  <c:v>5388</c:v>
                </c:pt>
                <c:pt idx="8">
                  <c:v>2460</c:v>
                </c:pt>
                <c:pt idx="9">
                  <c:v>1214</c:v>
                </c:pt>
                <c:pt idx="10">
                  <c:v>219</c:v>
                </c:pt>
                <c:pt idx="11">
                  <c:v>69</c:v>
                </c:pt>
                <c:pt idx="12">
                  <c:v>15915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A8-4B7A-9796-D6175AFE0EB6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julio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0.21102249956291952</c:v>
                </c:pt>
                <c:pt idx="1">
                  <c:v>0.14950100294693058</c:v>
                </c:pt>
                <c:pt idx="2">
                  <c:v>0.15373475609756104</c:v>
                </c:pt>
                <c:pt idx="3">
                  <c:v>0.14746340926598434</c:v>
                </c:pt>
                <c:pt idx="4">
                  <c:v>0.28414174711561091</c:v>
                </c:pt>
                <c:pt idx="5">
                  <c:v>0.27192130191887287</c:v>
                </c:pt>
                <c:pt idx="6">
                  <c:v>0.10936182175990994</c:v>
                </c:pt>
                <c:pt idx="7">
                  <c:v>0.7002208898706217</c:v>
                </c:pt>
                <c:pt idx="8">
                  <c:v>1.2905027932960893</c:v>
                </c:pt>
                <c:pt idx="9">
                  <c:v>0.51939924906132662</c:v>
                </c:pt>
                <c:pt idx="10">
                  <c:v>0.56428571428571428</c:v>
                </c:pt>
                <c:pt idx="11">
                  <c:v>-0.41025641025641024</c:v>
                </c:pt>
                <c:pt idx="12">
                  <c:v>0.19401305424262882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8A8-4B7A-9796-D6175AFE0EB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8A8-4B7A-9796-D6175AFE0EB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8A8-4B7A-9796-D6175AFE0EB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8A8-4B7A-9796-D6175AFE0EB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8A8-4B7A-9796-D6175AFE0EB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8A8-4B7A-9796-D6175AFE0EB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8A8-4B7A-9796-D6175AFE0EB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8A8-4B7A-9796-D6175AFE0EB6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0.5154806325515281</c:v>
                </c:pt>
                <c:pt idx="2">
                  <c:v>0.16809923596304194</c:v>
                </c:pt>
                <c:pt idx="3">
                  <c:v>0.34738139658848616</c:v>
                </c:pt>
                <c:pt idx="4">
                  <c:v>0.4845193674484719</c:v>
                </c:pt>
                <c:pt idx="5">
                  <c:v>0.11630463752665245</c:v>
                </c:pt>
                <c:pt idx="6">
                  <c:v>8.7642146410803132E-2</c:v>
                </c:pt>
                <c:pt idx="7">
                  <c:v>5.9834754797441367E-2</c:v>
                </c:pt>
                <c:pt idx="8">
                  <c:v>2.7318763326226014E-2</c:v>
                </c:pt>
                <c:pt idx="9">
                  <c:v>1.3481698649609098E-2</c:v>
                </c:pt>
                <c:pt idx="10">
                  <c:v>2.4320362473347549E-3</c:v>
                </c:pt>
                <c:pt idx="11">
                  <c:v>7.6625799573560769E-4</c:v>
                </c:pt>
                <c:pt idx="12">
                  <c:v>0.1767390724946695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8A8-4B7A-9796-D6175AFE0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AB-4177-B0E8-1BFCFE0D865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AB-4177-B0E8-1BFCFE0D865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DAB-4177-B0E8-1BFCFE0D865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DAB-4177-B0E8-1BFCFE0D865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DAB-4177-B0E8-1BFCFE0D865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DAB-4177-B0E8-1BFCFE0D865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DAB-4177-B0E8-1BFCFE0D865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DAB-4177-B0E8-1BFCFE0D86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537199</c:v>
                </c:pt>
                <c:pt idx="1">
                  <c:v>232483</c:v>
                </c:pt>
                <c:pt idx="2">
                  <c:v>304716</c:v>
                </c:pt>
                <c:pt idx="3">
                  <c:v>63877</c:v>
                </c:pt>
                <c:pt idx="4">
                  <c:v>79701</c:v>
                </c:pt>
                <c:pt idx="5">
                  <c:v>34366</c:v>
                </c:pt>
                <c:pt idx="6">
                  <c:v>8720</c:v>
                </c:pt>
                <c:pt idx="7">
                  <c:v>4784</c:v>
                </c:pt>
                <c:pt idx="8">
                  <c:v>4864</c:v>
                </c:pt>
                <c:pt idx="9">
                  <c:v>4065</c:v>
                </c:pt>
                <c:pt idx="10">
                  <c:v>104339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DAB-4177-B0E8-1BFCFE0D8651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2.3862209084030361E-2</c:v>
                </c:pt>
                <c:pt idx="1">
                  <c:v>3.9759742031280076E-2</c:v>
                </c:pt>
                <c:pt idx="2">
                  <c:v>1.2056355991311385E-2</c:v>
                </c:pt>
                <c:pt idx="3">
                  <c:v>4.1546413605308974E-2</c:v>
                </c:pt>
                <c:pt idx="4">
                  <c:v>-2.041493571937758E-2</c:v>
                </c:pt>
                <c:pt idx="5">
                  <c:v>3.2989811111434619E-3</c:v>
                </c:pt>
                <c:pt idx="6">
                  <c:v>-0.1026036842646908</c:v>
                </c:pt>
                <c:pt idx="7">
                  <c:v>-1.4827018121911006E-2</c:v>
                </c:pt>
                <c:pt idx="8">
                  <c:v>7.2074057747410158E-2</c:v>
                </c:pt>
                <c:pt idx="9">
                  <c:v>-0.32340213049267641</c:v>
                </c:pt>
                <c:pt idx="10">
                  <c:v>5.3673856842785694E-2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DAB-4177-B0E8-1BFCFE0D865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DAB-4177-B0E8-1BFCFE0D865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DAB-4177-B0E8-1BFCFE0D865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DAB-4177-B0E8-1BFCFE0D865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DAB-4177-B0E8-1BFCFE0D865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DAB-4177-B0E8-1BFCFE0D865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DAB-4177-B0E8-1BFCFE0D865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DAB-4177-B0E8-1BFCFE0D8651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0.43276886219073379</c:v>
                </c:pt>
                <c:pt idx="2">
                  <c:v>0.56723113780926626</c:v>
                </c:pt>
                <c:pt idx="3">
                  <c:v>0.11890751844288616</c:v>
                </c:pt>
                <c:pt idx="4">
                  <c:v>0.1483640140804432</c:v>
                </c:pt>
                <c:pt idx="5">
                  <c:v>6.397256882458828E-2</c:v>
                </c:pt>
                <c:pt idx="6">
                  <c:v>1.6232345927672986E-2</c:v>
                </c:pt>
                <c:pt idx="7">
                  <c:v>8.905452169493986E-3</c:v>
                </c:pt>
                <c:pt idx="8">
                  <c:v>9.054372774335023E-3</c:v>
                </c:pt>
                <c:pt idx="9">
                  <c:v>7.5670282334851704E-3</c:v>
                </c:pt>
                <c:pt idx="10">
                  <c:v>0.19422783735636143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DAB-4177-B0E8-1BFCFE0D8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4C-4857-87FE-9BD64EBB328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B4C-4857-87FE-9BD64EBB328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B4C-4857-87FE-9BD64EBB328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B4C-4857-87FE-9BD64EBB328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B4C-4857-87FE-9BD64EBB328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B4C-4857-87FE-9BD64EBB328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B4C-4857-87FE-9BD64EBB328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B4C-4857-87FE-9BD64EBB328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424894</c:v>
                </c:pt>
                <c:pt idx="1">
                  <c:v>179196</c:v>
                </c:pt>
                <c:pt idx="2">
                  <c:v>245698</c:v>
                </c:pt>
                <c:pt idx="3">
                  <c:v>56193</c:v>
                </c:pt>
                <c:pt idx="4">
                  <c:v>67629</c:v>
                </c:pt>
                <c:pt idx="5">
                  <c:v>27502</c:v>
                </c:pt>
                <c:pt idx="6">
                  <c:v>6866</c:v>
                </c:pt>
                <c:pt idx="7">
                  <c:v>4247</c:v>
                </c:pt>
                <c:pt idx="8">
                  <c:v>2549</c:v>
                </c:pt>
                <c:pt idx="9">
                  <c:v>2101</c:v>
                </c:pt>
                <c:pt idx="10">
                  <c:v>78611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4C-4857-87FE-9BD64EBB3285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-2.8940018869838546E-4</c:v>
                </c:pt>
                <c:pt idx="1">
                  <c:v>2.5095961878393025E-2</c:v>
                </c:pt>
                <c:pt idx="2">
                  <c:v>-1.8025003197339795E-2</c:v>
                </c:pt>
                <c:pt idx="3">
                  <c:v>5.2382200913926091E-2</c:v>
                </c:pt>
                <c:pt idx="4">
                  <c:v>-4.7035946284892938E-2</c:v>
                </c:pt>
                <c:pt idx="5">
                  <c:v>-0.11295316733324734</c:v>
                </c:pt>
                <c:pt idx="6">
                  <c:v>2.1878255692811432E-2</c:v>
                </c:pt>
                <c:pt idx="7">
                  <c:v>-2.1879318286503913E-2</c:v>
                </c:pt>
                <c:pt idx="8">
                  <c:v>3.4496753246753276E-2</c:v>
                </c:pt>
                <c:pt idx="9">
                  <c:v>-0.28779661016949154</c:v>
                </c:pt>
                <c:pt idx="10">
                  <c:v>3.1263558175740336E-3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4C-4857-87FE-9BD64EBB328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B4C-4857-87FE-9BD64EBB328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B4C-4857-87FE-9BD64EBB328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B4C-4857-87FE-9BD64EBB328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B4C-4857-87FE-9BD64EBB328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B4C-4857-87FE-9BD64EBB328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B4C-4857-87FE-9BD64EBB328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B4C-4857-87FE-9BD64EBB3285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0.42174283468347401</c:v>
                </c:pt>
                <c:pt idx="2">
                  <c:v>0.57825716531652605</c:v>
                </c:pt>
                <c:pt idx="3">
                  <c:v>0.13225180868640179</c:v>
                </c:pt>
                <c:pt idx="4">
                  <c:v>0.15916675688524667</c:v>
                </c:pt>
                <c:pt idx="5">
                  <c:v>6.4726731843706906E-2</c:v>
                </c:pt>
                <c:pt idx="6">
                  <c:v>1.6159324443272911E-2</c:v>
                </c:pt>
                <c:pt idx="7">
                  <c:v>9.995434155342273E-3</c:v>
                </c:pt>
                <c:pt idx="8">
                  <c:v>5.9991433157446329E-3</c:v>
                </c:pt>
                <c:pt idx="9">
                  <c:v>4.944762693754207E-3</c:v>
                </c:pt>
                <c:pt idx="10">
                  <c:v>0.18501320329305662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B4C-4857-87FE-9BD64EBB3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C7-48B9-969A-F18F7E3EDEB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C7-48B9-969A-F18F7E3EDE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9C7-48B9-969A-F18F7E3EDEB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9C7-48B9-969A-F18F7E3EDEB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9C7-48B9-969A-F18F7E3EDE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9C7-48B9-969A-F18F7E3EDEB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9C7-48B9-969A-F18F7E3EDEB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9C7-48B9-969A-F18F7E3EDE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112305</c:v>
                </c:pt>
                <c:pt idx="1">
                  <c:v>53287</c:v>
                </c:pt>
                <c:pt idx="2">
                  <c:v>59018</c:v>
                </c:pt>
                <c:pt idx="3">
                  <c:v>7684</c:v>
                </c:pt>
                <c:pt idx="4">
                  <c:v>12072</c:v>
                </c:pt>
                <c:pt idx="5">
                  <c:v>6864</c:v>
                </c:pt>
                <c:pt idx="6">
                  <c:v>1854</c:v>
                </c:pt>
                <c:pt idx="7">
                  <c:v>537</c:v>
                </c:pt>
                <c:pt idx="8">
                  <c:v>2315</c:v>
                </c:pt>
                <c:pt idx="9">
                  <c:v>1964</c:v>
                </c:pt>
                <c:pt idx="10">
                  <c:v>25728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C7-48B9-969A-F18F7E3EDEB6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0.12685878268547701</c:v>
                </c:pt>
                <c:pt idx="1">
                  <c:v>9.2304854050508256E-2</c:v>
                </c:pt>
                <c:pt idx="2">
                  <c:v>0.15999056566688941</c:v>
                </c:pt>
                <c:pt idx="3">
                  <c:v>-3.1387873440060554E-2</c:v>
                </c:pt>
                <c:pt idx="4">
                  <c:v>0.16132756132756132</c:v>
                </c:pt>
                <c:pt idx="5">
                  <c:v>1.1126500461680515</c:v>
                </c:pt>
                <c:pt idx="6">
                  <c:v>-0.38158772515010009</c:v>
                </c:pt>
                <c:pt idx="7">
                  <c:v>4.474708171206232E-2</c:v>
                </c:pt>
                <c:pt idx="8">
                  <c:v>0.11673902556681148</c:v>
                </c:pt>
                <c:pt idx="9">
                  <c:v>-0.35775016350555922</c:v>
                </c:pt>
                <c:pt idx="10">
                  <c:v>0.24542550101655536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9C7-48B9-969A-F18F7E3EDEB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9C7-48B9-969A-F18F7E3EDEB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9C7-48B9-969A-F18F7E3EDEB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9C7-48B9-969A-F18F7E3EDEB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9C7-48B9-969A-F18F7E3EDEB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9C7-48B9-969A-F18F7E3EDEB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9C7-48B9-969A-F18F7E3EDEB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9C7-48B9-969A-F18F7E3EDEB6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0.47448466230354835</c:v>
                </c:pt>
                <c:pt idx="2">
                  <c:v>0.52551533769645165</c:v>
                </c:pt>
                <c:pt idx="3">
                  <c:v>6.8420818307288189E-2</c:v>
                </c:pt>
                <c:pt idx="4">
                  <c:v>0.10749298784559903</c:v>
                </c:pt>
                <c:pt idx="5">
                  <c:v>6.1119273407239216E-2</c:v>
                </c:pt>
                <c:pt idx="6">
                  <c:v>1.6508614932549754E-2</c:v>
                </c:pt>
                <c:pt idx="7">
                  <c:v>4.7816214772271942E-3</c:v>
                </c:pt>
                <c:pt idx="8">
                  <c:v>2.0613507858065091E-2</c:v>
                </c:pt>
                <c:pt idx="9">
                  <c:v>1.7488090467922175E-2</c:v>
                </c:pt>
                <c:pt idx="10">
                  <c:v>0.22909042340056096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9C7-48B9-969A-F18F7E3ED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8F-4B5E-BD16-24AE2D1EADF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8F-4B5E-BD16-24AE2D1EADF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68F-4B5E-BD16-24AE2D1EADF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68F-4B5E-BD16-24AE2D1EADF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68F-4B5E-BD16-24AE2D1EADF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68F-4B5E-BD16-24AE2D1EADF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68F-4B5E-BD16-24AE2D1EADF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68F-4B5E-BD16-24AE2D1EAD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104813</c:v>
                </c:pt>
                <c:pt idx="1">
                  <c:v>55731</c:v>
                </c:pt>
                <c:pt idx="2">
                  <c:v>49082</c:v>
                </c:pt>
                <c:pt idx="3">
                  <c:v>14562</c:v>
                </c:pt>
                <c:pt idx="4">
                  <c:v>8440</c:v>
                </c:pt>
                <c:pt idx="5">
                  <c:v>5938</c:v>
                </c:pt>
                <c:pt idx="6">
                  <c:v>1841</c:v>
                </c:pt>
                <c:pt idx="7">
                  <c:v>1082</c:v>
                </c:pt>
                <c:pt idx="8">
                  <c:v>405</c:v>
                </c:pt>
                <c:pt idx="9">
                  <c:v>69</c:v>
                </c:pt>
                <c:pt idx="10">
                  <c:v>16745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68F-4B5E-BD16-24AE2D1EADFE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3.6890111194650022E-2</c:v>
                </c:pt>
                <c:pt idx="1">
                  <c:v>0.11815336463223791</c:v>
                </c:pt>
                <c:pt idx="2">
                  <c:v>-4.2152921431638068E-2</c:v>
                </c:pt>
                <c:pt idx="3">
                  <c:v>0.18044747081712065</c:v>
                </c:pt>
                <c:pt idx="4">
                  <c:v>-0.15337546393820845</c:v>
                </c:pt>
                <c:pt idx="5">
                  <c:v>-6.7525125628140725E-2</c:v>
                </c:pt>
                <c:pt idx="6">
                  <c:v>-0.33585858585858586</c:v>
                </c:pt>
                <c:pt idx="7">
                  <c:v>-0.20732600732600737</c:v>
                </c:pt>
                <c:pt idx="8">
                  <c:v>0.63967611336032393</c:v>
                </c:pt>
                <c:pt idx="9">
                  <c:v>-0.29591836734693877</c:v>
                </c:pt>
                <c:pt idx="10">
                  <c:v>-7.419693702659369E-2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68F-4B5E-BD16-24AE2D1EADF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68F-4B5E-BD16-24AE2D1EADF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68F-4B5E-BD16-24AE2D1EADF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68F-4B5E-BD16-24AE2D1EADF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68F-4B5E-BD16-24AE2D1EADF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68F-4B5E-BD16-24AE2D1EADF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68F-4B5E-BD16-24AE2D1EADF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68F-4B5E-BD16-24AE2D1EADFE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0.53171839371070384</c:v>
                </c:pt>
                <c:pt idx="2">
                  <c:v>0.46828160628929616</c:v>
                </c:pt>
                <c:pt idx="3">
                  <c:v>0.13893314760573594</c:v>
                </c:pt>
                <c:pt idx="4">
                  <c:v>8.052436243595737E-2</c:v>
                </c:pt>
                <c:pt idx="5">
                  <c:v>5.6653277742264793E-2</c:v>
                </c:pt>
                <c:pt idx="6">
                  <c:v>1.7564615076374114E-2</c:v>
                </c:pt>
                <c:pt idx="7">
                  <c:v>1.0323146937879843E-2</c:v>
                </c:pt>
                <c:pt idx="8">
                  <c:v>3.8640245007775754E-3</c:v>
                </c:pt>
                <c:pt idx="9">
                  <c:v>6.5831528531766102E-4</c:v>
                </c:pt>
                <c:pt idx="10">
                  <c:v>0.1597607167049889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68F-4B5E-BD16-24AE2D1EA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1C-405E-BBE9-92A83FDDFA23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1C-405E-BBE9-92A83FDDFA2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61C-405E-BBE9-92A83FDDFA2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61C-405E-BBE9-92A83FDDFA2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61C-405E-BBE9-92A83FDDFA2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61C-405E-BBE9-92A83FDDFA2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61C-405E-BBE9-92A83FDDFA2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61C-405E-BBE9-92A83FDDFA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622231</c:v>
                </c:pt>
                <c:pt idx="1">
                  <c:v>254069</c:v>
                </c:pt>
                <c:pt idx="2">
                  <c:v>56880</c:v>
                </c:pt>
                <c:pt idx="3">
                  <c:v>197189</c:v>
                </c:pt>
                <c:pt idx="4">
                  <c:v>368162</c:v>
                </c:pt>
                <c:pt idx="5">
                  <c:v>74779</c:v>
                </c:pt>
                <c:pt idx="6">
                  <c:v>102033</c:v>
                </c:pt>
                <c:pt idx="7">
                  <c:v>40046</c:v>
                </c:pt>
                <c:pt idx="8">
                  <c:v>10425</c:v>
                </c:pt>
                <c:pt idx="9">
                  <c:v>5762</c:v>
                </c:pt>
                <c:pt idx="10">
                  <c:v>6274</c:v>
                </c:pt>
                <c:pt idx="11">
                  <c:v>5360</c:v>
                </c:pt>
                <c:pt idx="12">
                  <c:v>123483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61C-405E-BBE9-92A83FDDFA23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1.8273015145688243E-2</c:v>
                </c:pt>
                <c:pt idx="1">
                  <c:v>3.8805616204237392E-2</c:v>
                </c:pt>
                <c:pt idx="2">
                  <c:v>-0.17105090575221882</c:v>
                </c:pt>
                <c:pt idx="3">
                  <c:v>0.12064036917271448</c:v>
                </c:pt>
                <c:pt idx="4">
                  <c:v>4.5704213246309244E-3</c:v>
                </c:pt>
                <c:pt idx="5">
                  <c:v>2.3010520267589651E-2</c:v>
                </c:pt>
                <c:pt idx="6">
                  <c:v>-3.2202071555943346E-2</c:v>
                </c:pt>
                <c:pt idx="7">
                  <c:v>-2.8883023753797366E-3</c:v>
                </c:pt>
                <c:pt idx="8">
                  <c:v>-8.125495725742482E-2</c:v>
                </c:pt>
                <c:pt idx="9">
                  <c:v>5.0584336298622468E-3</c:v>
                </c:pt>
                <c:pt idx="10">
                  <c:v>3.0382657250780154E-2</c:v>
                </c:pt>
                <c:pt idx="11">
                  <c:v>-0.31405170207320199</c:v>
                </c:pt>
                <c:pt idx="12">
                  <c:v>5.706361231670054E-2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61C-405E-BBE9-92A83FDDFA2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61C-405E-BBE9-92A83FDDFA2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61C-405E-BBE9-92A83FDDFA2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61C-405E-BBE9-92A83FDDFA2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61C-405E-BBE9-92A83FDDFA2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61C-405E-BBE9-92A83FDDFA2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61C-405E-BBE9-92A83FDDFA2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61C-405E-BBE9-92A83FDDFA23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0.40831941835106256</c:v>
                </c:pt>
                <c:pt idx="2">
                  <c:v>9.1412996138090188E-2</c:v>
                </c:pt>
                <c:pt idx="3">
                  <c:v>0.31690642221297233</c:v>
                </c:pt>
                <c:pt idx="4">
                  <c:v>0.59168058164893744</c:v>
                </c:pt>
                <c:pt idx="5">
                  <c:v>0.12017884033421672</c:v>
                </c:pt>
                <c:pt idx="6">
                  <c:v>0.16397929386353299</c:v>
                </c:pt>
                <c:pt idx="7">
                  <c:v>6.4358734939274964E-2</c:v>
                </c:pt>
                <c:pt idx="8">
                  <c:v>1.6754227931427397E-2</c:v>
                </c:pt>
                <c:pt idx="9">
                  <c:v>9.2602265075189122E-3</c:v>
                </c:pt>
                <c:pt idx="10">
                  <c:v>1.0083072042376545E-2</c:v>
                </c:pt>
                <c:pt idx="11">
                  <c:v>8.6141641930408477E-3</c:v>
                </c:pt>
                <c:pt idx="12">
                  <c:v>0.19845202183754906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61C-405E-BBE9-92A83FDDF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DD-46D0-AF5E-F23E4304F610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DD-46D0-AF5E-F23E4304F610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DD-46D0-AF5E-F23E4304F6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DD-46D0-AF5E-F23E4304F610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DD-46D0-AF5E-F23E4304F6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DD-46D0-AF5E-F23E4304F6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494946</c:v>
                </c:pt>
                <c:pt idx="1">
                  <c:v>478546</c:v>
                </c:pt>
                <c:pt idx="2">
                  <c:v>499373</c:v>
                </c:pt>
                <c:pt idx="3">
                  <c:v>421131</c:v>
                </c:pt>
                <c:pt idx="4">
                  <c:v>405133</c:v>
                </c:pt>
                <c:pt idx="5">
                  <c:v>430081</c:v>
                </c:pt>
                <c:pt idx="6">
                  <c:v>528377</c:v>
                </c:pt>
                <c:pt idx="12">
                  <c:v>3257587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DD-46D0-AF5E-F23E4304F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FDD-46D0-AF5E-F23E4304F61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493497</c:v>
                      </c:pt>
                      <c:pt idx="1">
                        <c:v>430844</c:v>
                      </c:pt>
                      <c:pt idx="2">
                        <c:v>217806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115808</c:v>
                      </c:pt>
                      <c:pt idx="8">
                        <c:v>80706</c:v>
                      </c:pt>
                      <c:pt idx="9">
                        <c:v>56100</c:v>
                      </c:pt>
                      <c:pt idx="10">
                        <c:v>36828</c:v>
                      </c:pt>
                      <c:pt idx="11">
                        <c:v>44846</c:v>
                      </c:pt>
                      <c:pt idx="12">
                        <c:v>1546641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FDD-46D0-AF5E-F23E4304F6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DD-46D0-AF5E-F23E4304F6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DD-46D0-AF5E-F23E4304F6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DD-46D0-AF5E-F23E4304F6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DD-46D0-AF5E-F23E4304F6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DD-46D0-AF5E-F23E4304F6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DD-46D0-AF5E-F23E4304F6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DD-46D0-AF5E-F23E4304F6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DD-46D0-AF5E-F23E4304F6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DD-46D0-AF5E-F23E4304F6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DD-46D0-AF5E-F23E4304F6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DD-46D0-AF5E-F23E4304F6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DD-46D0-AF5E-F23E4304F6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DD-46D0-AF5E-F23E4304F610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2.6184024199851885E-2</c:v>
                </c:pt>
                <c:pt idx="1">
                  <c:v>3.6913835557252916E-3</c:v>
                </c:pt>
                <c:pt idx="2">
                  <c:v>4.4675949113504032E-4</c:v>
                </c:pt>
                <c:pt idx="3">
                  <c:v>2.3449385392313671E-2</c:v>
                </c:pt>
                <c:pt idx="4">
                  <c:v>-1.4025072590225784E-3</c:v>
                </c:pt>
                <c:pt idx="5">
                  <c:v>-6.5953015426246986E-2</c:v>
                </c:pt>
                <c:pt idx="6">
                  <c:v>-6.9314839352334623E-3</c:v>
                </c:pt>
                <c:pt idx="12">
                  <c:v>-3.1714061808147953E-3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DD-46D0-AF5E-F23E4304F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98-4AC9-9DC3-D7DCAA7EA91A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15131</c:v>
                </c:pt>
                <c:pt idx="1">
                  <c:v>15141</c:v>
                </c:pt>
                <c:pt idx="2">
                  <c:v>19982</c:v>
                </c:pt>
                <c:pt idx="3">
                  <c:v>21271</c:v>
                </c:pt>
                <c:pt idx="4">
                  <c:v>22383</c:v>
                </c:pt>
                <c:pt idx="5">
                  <c:v>28739</c:v>
                </c:pt>
                <c:pt idx="6">
                  <c:v>27261</c:v>
                </c:pt>
                <c:pt idx="7">
                  <c:v>28059</c:v>
                </c:pt>
                <c:pt idx="8">
                  <c:v>23246</c:v>
                </c:pt>
                <c:pt idx="9">
                  <c:v>20489</c:v>
                </c:pt>
                <c:pt idx="10">
                  <c:v>13792</c:v>
                </c:pt>
                <c:pt idx="11">
                  <c:v>14326</c:v>
                </c:pt>
                <c:pt idx="12">
                  <c:v>249820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8-4AC9-9DC3-D7DCAA7EA91A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98-4AC9-9DC3-D7DCAA7EA91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13891</c:v>
                </c:pt>
                <c:pt idx="1">
                  <c:v>15143</c:v>
                </c:pt>
                <c:pt idx="2">
                  <c:v>19127</c:v>
                </c:pt>
                <c:pt idx="3">
                  <c:v>21707</c:v>
                </c:pt>
                <c:pt idx="4">
                  <c:v>27547</c:v>
                </c:pt>
                <c:pt idx="5">
                  <c:v>29587</c:v>
                </c:pt>
                <c:pt idx="6">
                  <c:v>31281</c:v>
                </c:pt>
                <c:pt idx="7">
                  <c:v>34534</c:v>
                </c:pt>
                <c:pt idx="8">
                  <c:v>26626</c:v>
                </c:pt>
                <c:pt idx="9">
                  <c:v>22936</c:v>
                </c:pt>
                <c:pt idx="10">
                  <c:v>18518</c:v>
                </c:pt>
                <c:pt idx="11">
                  <c:v>15056</c:v>
                </c:pt>
                <c:pt idx="12">
                  <c:v>275953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98-4AC9-9DC3-D7DCAA7EA91A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98-4AC9-9DC3-D7DCAA7EA9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98-4AC9-9DC3-D7DCAA7EA91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14812</c:v>
                </c:pt>
                <c:pt idx="1">
                  <c:v>15578</c:v>
                </c:pt>
                <c:pt idx="2">
                  <c:v>19845</c:v>
                </c:pt>
                <c:pt idx="3">
                  <c:v>27565</c:v>
                </c:pt>
                <c:pt idx="4">
                  <c:v>30790</c:v>
                </c:pt>
                <c:pt idx="5">
                  <c:v>31494</c:v>
                </c:pt>
                <c:pt idx="6">
                  <c:v>37234</c:v>
                </c:pt>
                <c:pt idx="12">
                  <c:v>177318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98-4AC9-9DC3-D7DCAA7EA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98-4AC9-9DC3-D7DCAA7EA91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16449</c:v>
                      </c:pt>
                      <c:pt idx="1">
                        <c:v>15519</c:v>
                      </c:pt>
                      <c:pt idx="2">
                        <c:v>6340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10383</c:v>
                      </c:pt>
                      <c:pt idx="8">
                        <c:v>10136</c:v>
                      </c:pt>
                      <c:pt idx="9">
                        <c:v>6283</c:v>
                      </c:pt>
                      <c:pt idx="10">
                        <c:v>1583</c:v>
                      </c:pt>
                      <c:pt idx="11">
                        <c:v>1958</c:v>
                      </c:pt>
                      <c:pt idx="12">
                        <c:v>74813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98-4AC9-9DC3-D7DCAA7EA9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98-4AC9-9DC3-D7DCAA7EA9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98-4AC9-9DC3-D7DCAA7EA9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98-4AC9-9DC3-D7DCAA7EA9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98-4AC9-9DC3-D7DCAA7EA9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98-4AC9-9DC3-D7DCAA7EA9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98-4AC9-9DC3-D7DCAA7EA9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98-4AC9-9DC3-D7DCAA7EA9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98-4AC9-9DC3-D7DCAA7EA9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98-4AC9-9DC3-D7DCAA7EA9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98-4AC9-9DC3-D7DCAA7EA9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98-4AC9-9DC3-D7DCAA7EA9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98-4AC9-9DC3-D7DCAA7EA9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98-4AC9-9DC3-D7DCAA7EA91A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6.6301922107839584E-2</c:v>
                </c:pt>
                <c:pt idx="1">
                  <c:v>2.8726144092980244E-2</c:v>
                </c:pt>
                <c:pt idx="2">
                  <c:v>3.7538558059287963E-2</c:v>
                </c:pt>
                <c:pt idx="3">
                  <c:v>0.26986686322384479</c:v>
                </c:pt>
                <c:pt idx="4">
                  <c:v>0.1177260681743928</c:v>
                </c:pt>
                <c:pt idx="5">
                  <c:v>6.4453983168283324E-2</c:v>
                </c:pt>
                <c:pt idx="6">
                  <c:v>0.1903072152424794</c:v>
                </c:pt>
                <c:pt idx="12">
                  <c:v>0.12025928242451811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98-4AC9-9DC3-D7DCAA7EA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B6-4354-9C60-EE727C544042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107373</c:v>
                </c:pt>
                <c:pt idx="1">
                  <c:v>93902</c:v>
                </c:pt>
                <c:pt idx="2">
                  <c:v>120720</c:v>
                </c:pt>
                <c:pt idx="3">
                  <c:v>140492</c:v>
                </c:pt>
                <c:pt idx="4">
                  <c:v>148058</c:v>
                </c:pt>
                <c:pt idx="5">
                  <c:v>185864</c:v>
                </c:pt>
                <c:pt idx="6">
                  <c:v>201058</c:v>
                </c:pt>
                <c:pt idx="7">
                  <c:v>202524</c:v>
                </c:pt>
                <c:pt idx="8">
                  <c:v>158021</c:v>
                </c:pt>
                <c:pt idx="9">
                  <c:v>118073</c:v>
                </c:pt>
                <c:pt idx="10">
                  <c:v>80072</c:v>
                </c:pt>
                <c:pt idx="11">
                  <c:v>84951</c:v>
                </c:pt>
                <c:pt idx="12">
                  <c:v>1641108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B6-4354-9C60-EE727C544042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B6-4354-9C60-EE727C5440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84180</c:v>
                </c:pt>
                <c:pt idx="1">
                  <c:v>82338</c:v>
                </c:pt>
                <c:pt idx="2">
                  <c:v>112876</c:v>
                </c:pt>
                <c:pt idx="3">
                  <c:v>127831</c:v>
                </c:pt>
                <c:pt idx="4">
                  <c:v>161111</c:v>
                </c:pt>
                <c:pt idx="5">
                  <c:v>186304</c:v>
                </c:pt>
                <c:pt idx="6">
                  <c:v>207746</c:v>
                </c:pt>
                <c:pt idx="7">
                  <c:v>229806</c:v>
                </c:pt>
                <c:pt idx="8">
                  <c:v>159761</c:v>
                </c:pt>
                <c:pt idx="9">
                  <c:v>131586</c:v>
                </c:pt>
                <c:pt idx="10">
                  <c:v>107403</c:v>
                </c:pt>
                <c:pt idx="11">
                  <c:v>89457</c:v>
                </c:pt>
                <c:pt idx="12">
                  <c:v>1680399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B6-4354-9C60-EE727C544042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B6-4354-9C60-EE727C5440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B6-4354-9C60-EE727C5440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87577</c:v>
                </c:pt>
                <c:pt idx="1">
                  <c:v>82514</c:v>
                </c:pt>
                <c:pt idx="2">
                  <c:v>105271</c:v>
                </c:pt>
                <c:pt idx="3">
                  <c:v>141536</c:v>
                </c:pt>
                <c:pt idx="4">
                  <c:v>169329</c:v>
                </c:pt>
                <c:pt idx="5">
                  <c:v>183684</c:v>
                </c:pt>
                <c:pt idx="6">
                  <c:v>230795</c:v>
                </c:pt>
                <c:pt idx="12">
                  <c:v>1000706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B6-4354-9C60-EE727C544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2B6-4354-9C60-EE727C5440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109435</c:v>
                      </c:pt>
                      <c:pt idx="1">
                        <c:v>98017</c:v>
                      </c:pt>
                      <c:pt idx="2">
                        <c:v>45193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66105</c:v>
                      </c:pt>
                      <c:pt idx="8">
                        <c:v>52265</c:v>
                      </c:pt>
                      <c:pt idx="9">
                        <c:v>36133</c:v>
                      </c:pt>
                      <c:pt idx="10">
                        <c:v>14426</c:v>
                      </c:pt>
                      <c:pt idx="11">
                        <c:v>14280</c:v>
                      </c:pt>
                      <c:pt idx="12">
                        <c:v>472177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2B6-4354-9C60-EE727C5440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B6-4354-9C60-EE727C5440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B6-4354-9C60-EE727C5440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B6-4354-9C60-EE727C5440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B6-4354-9C60-EE727C5440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B6-4354-9C60-EE727C5440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B6-4354-9C60-EE727C5440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B6-4354-9C60-EE727C5440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B6-4354-9C60-EE727C5440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B6-4354-9C60-EE727C5440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B6-4354-9C60-EE727C5440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B6-4354-9C60-EE727C5440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B6-4354-9C60-EE727C5440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B6-4354-9C60-EE727C544042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4.0354003326205756E-2</c:v>
                </c:pt>
                <c:pt idx="1">
                  <c:v>2.1375306662780869E-3</c:v>
                </c:pt>
                <c:pt idx="2">
                  <c:v>-6.7374818384776214E-2</c:v>
                </c:pt>
                <c:pt idx="3">
                  <c:v>0.10721186566638763</c:v>
                </c:pt>
                <c:pt idx="4">
                  <c:v>5.1008311040214416E-2</c:v>
                </c:pt>
                <c:pt idx="5">
                  <c:v>-1.4063036757128167E-2</c:v>
                </c:pt>
                <c:pt idx="6">
                  <c:v>0.11094798455806609</c:v>
                </c:pt>
                <c:pt idx="12">
                  <c:v>3.9817703083793843E-2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2B6-4354-9C60-EE727C544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6A-4621-8992-7D576372375E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94379</c:v>
                </c:pt>
                <c:pt idx="1">
                  <c:v>85353</c:v>
                </c:pt>
                <c:pt idx="2">
                  <c:v>107350</c:v>
                </c:pt>
                <c:pt idx="3">
                  <c:v>113397</c:v>
                </c:pt>
                <c:pt idx="4">
                  <c:v>122735</c:v>
                </c:pt>
                <c:pt idx="5">
                  <c:v>151037</c:v>
                </c:pt>
                <c:pt idx="6">
                  <c:v>161599</c:v>
                </c:pt>
                <c:pt idx="7">
                  <c:v>177694</c:v>
                </c:pt>
                <c:pt idx="8">
                  <c:v>127466</c:v>
                </c:pt>
                <c:pt idx="9">
                  <c:v>103186</c:v>
                </c:pt>
                <c:pt idx="10">
                  <c:v>69364</c:v>
                </c:pt>
                <c:pt idx="11">
                  <c:v>71834</c:v>
                </c:pt>
                <c:pt idx="12">
                  <c:v>1385394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6A-4621-8992-7D576372375E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6A-4621-8992-7D57637237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76235</c:v>
                </c:pt>
                <c:pt idx="1">
                  <c:v>74115</c:v>
                </c:pt>
                <c:pt idx="2">
                  <c:v>98365</c:v>
                </c:pt>
                <c:pt idx="3">
                  <c:v>108738</c:v>
                </c:pt>
                <c:pt idx="4">
                  <c:v>127566</c:v>
                </c:pt>
                <c:pt idx="5">
                  <c:v>145345</c:v>
                </c:pt>
                <c:pt idx="6">
                  <c:v>163095</c:v>
                </c:pt>
                <c:pt idx="7">
                  <c:v>188499</c:v>
                </c:pt>
                <c:pt idx="8">
                  <c:v>137327</c:v>
                </c:pt>
                <c:pt idx="9">
                  <c:v>109884</c:v>
                </c:pt>
                <c:pt idx="10">
                  <c:v>89993</c:v>
                </c:pt>
                <c:pt idx="11">
                  <c:v>73903</c:v>
                </c:pt>
                <c:pt idx="12">
                  <c:v>1393065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6A-4621-8992-7D576372375E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6A-4621-8992-7D57637237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6A-4621-8992-7D57637237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77024</c:v>
                </c:pt>
                <c:pt idx="1">
                  <c:v>75077</c:v>
                </c:pt>
                <c:pt idx="2">
                  <c:v>93539</c:v>
                </c:pt>
                <c:pt idx="3">
                  <c:v>123326</c:v>
                </c:pt>
                <c:pt idx="4">
                  <c:v>146230</c:v>
                </c:pt>
                <c:pt idx="5">
                  <c:v>159956</c:v>
                </c:pt>
                <c:pt idx="6">
                  <c:v>196317</c:v>
                </c:pt>
                <c:pt idx="12">
                  <c:v>871469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6A-4621-8992-7D576372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96A-4621-8992-7D576372375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100476</c:v>
                      </c:pt>
                      <c:pt idx="1">
                        <c:v>90119</c:v>
                      </c:pt>
                      <c:pt idx="2">
                        <c:v>40050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54073</c:v>
                      </c:pt>
                      <c:pt idx="8">
                        <c:v>44522</c:v>
                      </c:pt>
                      <c:pt idx="9">
                        <c:v>26446</c:v>
                      </c:pt>
                      <c:pt idx="10">
                        <c:v>9600</c:v>
                      </c:pt>
                      <c:pt idx="11">
                        <c:v>6993</c:v>
                      </c:pt>
                      <c:pt idx="12">
                        <c:v>400640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96A-4621-8992-7D57637237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6A-4621-8992-7D57637237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6A-4621-8992-7D57637237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6A-4621-8992-7D57637237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6A-4621-8992-7D57637237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6A-4621-8992-7D57637237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6A-4621-8992-7D57637237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6A-4621-8992-7D57637237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6A-4621-8992-7D57637237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6A-4621-8992-7D57637237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6A-4621-8992-7D57637237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6A-4621-8992-7D57637237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6A-4621-8992-7D57637237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6A-4621-8992-7D576372375E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1.0349576965960505E-2</c:v>
                </c:pt>
                <c:pt idx="1">
                  <c:v>1.2979828644673841E-2</c:v>
                </c:pt>
                <c:pt idx="2">
                  <c:v>-4.9062166420983044E-2</c:v>
                </c:pt>
                <c:pt idx="3">
                  <c:v>0.13415733230333471</c:v>
                </c:pt>
                <c:pt idx="4">
                  <c:v>0.14630857752065607</c:v>
                </c:pt>
                <c:pt idx="5">
                  <c:v>0.10052633389521493</c:v>
                </c:pt>
                <c:pt idx="6">
                  <c:v>0.2036972316747907</c:v>
                </c:pt>
                <c:pt idx="12">
                  <c:v>9.8316359131347619E-2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6A-4621-8992-7D576372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96-48B6-9219-7C0DB95394BC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12994</c:v>
                </c:pt>
                <c:pt idx="1">
                  <c:v>8549</c:v>
                </c:pt>
                <c:pt idx="2">
                  <c:v>13370</c:v>
                </c:pt>
                <c:pt idx="3">
                  <c:v>27095</c:v>
                </c:pt>
                <c:pt idx="4">
                  <c:v>25323</c:v>
                </c:pt>
                <c:pt idx="5">
                  <c:v>34827</c:v>
                </c:pt>
                <c:pt idx="6">
                  <c:v>39459</c:v>
                </c:pt>
                <c:pt idx="7">
                  <c:v>24830</c:v>
                </c:pt>
                <c:pt idx="8">
                  <c:v>30555</c:v>
                </c:pt>
                <c:pt idx="9">
                  <c:v>14887</c:v>
                </c:pt>
                <c:pt idx="10">
                  <c:v>10708</c:v>
                </c:pt>
                <c:pt idx="11">
                  <c:v>13117</c:v>
                </c:pt>
                <c:pt idx="12">
                  <c:v>255714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96-48B6-9219-7C0DB95394BC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96-48B6-9219-7C0DB95394B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7945</c:v>
                </c:pt>
                <c:pt idx="1">
                  <c:v>8223</c:v>
                </c:pt>
                <c:pt idx="2">
                  <c:v>14511</c:v>
                </c:pt>
                <c:pt idx="3">
                  <c:v>19093</c:v>
                </c:pt>
                <c:pt idx="4">
                  <c:v>33545</c:v>
                </c:pt>
                <c:pt idx="5">
                  <c:v>40959</c:v>
                </c:pt>
                <c:pt idx="6">
                  <c:v>44651</c:v>
                </c:pt>
                <c:pt idx="7">
                  <c:v>41307</c:v>
                </c:pt>
                <c:pt idx="8">
                  <c:v>22434</c:v>
                </c:pt>
                <c:pt idx="9">
                  <c:v>21702</c:v>
                </c:pt>
                <c:pt idx="10">
                  <c:v>17410</c:v>
                </c:pt>
                <c:pt idx="11">
                  <c:v>15554</c:v>
                </c:pt>
                <c:pt idx="12">
                  <c:v>287334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96-48B6-9219-7C0DB95394BC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96-48B6-9219-7C0DB95394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96-48B6-9219-7C0DB95394B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10553</c:v>
                </c:pt>
                <c:pt idx="1">
                  <c:v>7437</c:v>
                </c:pt>
                <c:pt idx="2">
                  <c:v>11732</c:v>
                </c:pt>
                <c:pt idx="3">
                  <c:v>18210</c:v>
                </c:pt>
                <c:pt idx="4">
                  <c:v>23099</c:v>
                </c:pt>
                <c:pt idx="5">
                  <c:v>23728</c:v>
                </c:pt>
                <c:pt idx="6">
                  <c:v>34478</c:v>
                </c:pt>
                <c:pt idx="12">
                  <c:v>129237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96-48B6-9219-7C0DB9539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D96-48B6-9219-7C0DB95394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8959</c:v>
                      </c:pt>
                      <c:pt idx="1">
                        <c:v>7898</c:v>
                      </c:pt>
                      <c:pt idx="2">
                        <c:v>5143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12032</c:v>
                      </c:pt>
                      <c:pt idx="8">
                        <c:v>7743</c:v>
                      </c:pt>
                      <c:pt idx="9">
                        <c:v>9687</c:v>
                      </c:pt>
                      <c:pt idx="10">
                        <c:v>4826</c:v>
                      </c:pt>
                      <c:pt idx="11">
                        <c:v>7287</c:v>
                      </c:pt>
                      <c:pt idx="12">
                        <c:v>71537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D96-48B6-9219-7C0DB95394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96-48B6-9219-7C0DB95394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96-48B6-9219-7C0DB95394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96-48B6-9219-7C0DB95394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96-48B6-9219-7C0DB95394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96-48B6-9219-7C0DB95394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96-48B6-9219-7C0DB95394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96-48B6-9219-7C0DB95394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96-48B6-9219-7C0DB95394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96-48B6-9219-7C0DB95394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96-48B6-9219-7C0DB95394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96-48B6-9219-7C0DB95394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96-48B6-9219-7C0DB95394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96-48B6-9219-7C0DB95394BC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0.32825676526117054</c:v>
                </c:pt>
                <c:pt idx="1">
                  <c:v>-9.5585552717986189E-2</c:v>
                </c:pt>
                <c:pt idx="2">
                  <c:v>-0.19150988904968647</c:v>
                </c:pt>
                <c:pt idx="3">
                  <c:v>-4.6247315770177599E-2</c:v>
                </c:pt>
                <c:pt idx="4">
                  <c:v>-0.31140259353107769</c:v>
                </c:pt>
                <c:pt idx="5">
                  <c:v>-0.42068898166459145</c:v>
                </c:pt>
                <c:pt idx="6">
                  <c:v>-0.22783364314349064</c:v>
                </c:pt>
                <c:pt idx="12">
                  <c:v>-0.23495355982169808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96-48B6-9219-7C0DB9539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5D-4229-AE30-842B5EFF25B7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352271</c:v>
                </c:pt>
                <c:pt idx="1">
                  <c:v>317883</c:v>
                </c:pt>
                <c:pt idx="2">
                  <c:v>315119</c:v>
                </c:pt>
                <c:pt idx="3">
                  <c:v>238900</c:v>
                </c:pt>
                <c:pt idx="4">
                  <c:v>192540</c:v>
                </c:pt>
                <c:pt idx="5">
                  <c:v>207904</c:v>
                </c:pt>
                <c:pt idx="6">
                  <c:v>253355</c:v>
                </c:pt>
                <c:pt idx="7">
                  <c:v>278335</c:v>
                </c:pt>
                <c:pt idx="8">
                  <c:v>283093</c:v>
                </c:pt>
                <c:pt idx="9">
                  <c:v>310899</c:v>
                </c:pt>
                <c:pt idx="10">
                  <c:v>376036</c:v>
                </c:pt>
                <c:pt idx="11">
                  <c:v>355884</c:v>
                </c:pt>
                <c:pt idx="12">
                  <c:v>3482219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5D-4229-AE30-842B5EFF25B7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5D-4229-AE30-842B5EFF25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398137</c:v>
                </c:pt>
                <c:pt idx="1">
                  <c:v>394448</c:v>
                </c:pt>
                <c:pt idx="2">
                  <c:v>386274</c:v>
                </c:pt>
                <c:pt idx="3">
                  <c:v>283651</c:v>
                </c:pt>
                <c:pt idx="4">
                  <c:v>244591</c:v>
                </c:pt>
                <c:pt idx="5">
                  <c:v>274145</c:v>
                </c:pt>
                <c:pt idx="6">
                  <c:v>324319</c:v>
                </c:pt>
                <c:pt idx="7">
                  <c:v>322063</c:v>
                </c:pt>
                <c:pt idx="8">
                  <c:v>329443</c:v>
                </c:pt>
                <c:pt idx="9">
                  <c:v>359401</c:v>
                </c:pt>
                <c:pt idx="10">
                  <c:v>375511</c:v>
                </c:pt>
                <c:pt idx="11">
                  <c:v>379417</c:v>
                </c:pt>
                <c:pt idx="12">
                  <c:v>4071400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5D-4229-AE30-842B5EFF25B7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5D-4229-AE30-842B5EFF25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5D-4229-AE30-842B5EFF25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407369</c:v>
                </c:pt>
                <c:pt idx="1">
                  <c:v>396032</c:v>
                </c:pt>
                <c:pt idx="2">
                  <c:v>394102</c:v>
                </c:pt>
                <c:pt idx="3">
                  <c:v>279595</c:v>
                </c:pt>
                <c:pt idx="4">
                  <c:v>235804</c:v>
                </c:pt>
                <c:pt idx="5">
                  <c:v>246397</c:v>
                </c:pt>
                <c:pt idx="6">
                  <c:v>297582</c:v>
                </c:pt>
                <c:pt idx="12">
                  <c:v>2256881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5D-4229-AE30-842B5EFF2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65D-4229-AE30-842B5EFF25B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384062</c:v>
                      </c:pt>
                      <c:pt idx="1">
                        <c:v>332827</c:v>
                      </c:pt>
                      <c:pt idx="2">
                        <c:v>172613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49703</c:v>
                      </c:pt>
                      <c:pt idx="8">
                        <c:v>28441</c:v>
                      </c:pt>
                      <c:pt idx="9">
                        <c:v>19967</c:v>
                      </c:pt>
                      <c:pt idx="10">
                        <c:v>22402</c:v>
                      </c:pt>
                      <c:pt idx="11">
                        <c:v>30566</c:v>
                      </c:pt>
                      <c:pt idx="12">
                        <c:v>1074464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65D-4229-AE30-842B5EFF25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5D-4229-AE30-842B5EFF25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5D-4229-AE30-842B5EFF25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5D-4229-AE30-842B5EFF25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5D-4229-AE30-842B5EFF25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5D-4229-AE30-842B5EFF25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5D-4229-AE30-842B5EFF25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5D-4229-AE30-842B5EFF25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5D-4229-AE30-842B5EFF25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5D-4229-AE30-842B5EFF25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5D-4229-AE30-842B5EFF25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5D-4229-AE30-842B5EFF25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5D-4229-AE30-842B5EFF25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5D-4229-AE30-842B5EFF25B7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2.3187998101156237E-2</c:v>
                </c:pt>
                <c:pt idx="1">
                  <c:v>4.0157384496815052E-3</c:v>
                </c:pt>
                <c:pt idx="2">
                  <c:v>2.0265407456882878E-2</c:v>
                </c:pt>
                <c:pt idx="3">
                  <c:v>-1.429926212140975E-2</c:v>
                </c:pt>
                <c:pt idx="4">
                  <c:v>-3.5925279343884231E-2</c:v>
                </c:pt>
                <c:pt idx="5">
                  <c:v>-0.10121650951138994</c:v>
                </c:pt>
                <c:pt idx="6">
                  <c:v>-8.2440436730502942E-2</c:v>
                </c:pt>
                <c:pt idx="12">
                  <c:v>-2.1115865308503512E-2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5D-4229-AE30-842B5EFF2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63-40E3-9A7E-2B9DE768B3FA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54058</c:v>
                </c:pt>
                <c:pt idx="1">
                  <c:v>48665</c:v>
                </c:pt>
                <c:pt idx="2">
                  <c:v>51458</c:v>
                </c:pt>
                <c:pt idx="3">
                  <c:v>41501</c:v>
                </c:pt>
                <c:pt idx="4">
                  <c:v>37494</c:v>
                </c:pt>
                <c:pt idx="5">
                  <c:v>44671</c:v>
                </c:pt>
                <c:pt idx="6">
                  <c:v>61706</c:v>
                </c:pt>
                <c:pt idx="7">
                  <c:v>66954</c:v>
                </c:pt>
                <c:pt idx="8">
                  <c:v>70200</c:v>
                </c:pt>
                <c:pt idx="9">
                  <c:v>66201</c:v>
                </c:pt>
                <c:pt idx="10">
                  <c:v>60886</c:v>
                </c:pt>
                <c:pt idx="11">
                  <c:v>62747</c:v>
                </c:pt>
                <c:pt idx="12">
                  <c:v>666541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63-40E3-9A7E-2B9DE768B3FA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63-40E3-9A7E-2B9DE768B3F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70667</c:v>
                </c:pt>
                <c:pt idx="1">
                  <c:v>65783</c:v>
                </c:pt>
                <c:pt idx="2">
                  <c:v>67607</c:v>
                </c:pt>
                <c:pt idx="3">
                  <c:v>47099</c:v>
                </c:pt>
                <c:pt idx="4">
                  <c:v>47307</c:v>
                </c:pt>
                <c:pt idx="5">
                  <c:v>59447</c:v>
                </c:pt>
                <c:pt idx="6">
                  <c:v>73992</c:v>
                </c:pt>
                <c:pt idx="7">
                  <c:v>75222</c:v>
                </c:pt>
                <c:pt idx="8">
                  <c:v>77720</c:v>
                </c:pt>
                <c:pt idx="9">
                  <c:v>74256</c:v>
                </c:pt>
                <c:pt idx="10">
                  <c:v>60088</c:v>
                </c:pt>
                <c:pt idx="11">
                  <c:v>67375</c:v>
                </c:pt>
                <c:pt idx="12">
                  <c:v>786563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63-40E3-9A7E-2B9DE768B3FA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63-40E3-9A7E-2B9DE768B3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63-40E3-9A7E-2B9DE768B3F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69055</c:v>
                </c:pt>
                <c:pt idx="1">
                  <c:v>65244</c:v>
                </c:pt>
                <c:pt idx="2">
                  <c:v>59377</c:v>
                </c:pt>
                <c:pt idx="3">
                  <c:v>47302</c:v>
                </c:pt>
                <c:pt idx="4">
                  <c:v>42208</c:v>
                </c:pt>
                <c:pt idx="5">
                  <c:v>52733</c:v>
                </c:pt>
                <c:pt idx="6">
                  <c:v>82757</c:v>
                </c:pt>
                <c:pt idx="12">
                  <c:v>418676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63-40E3-9A7E-2B9DE768B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B63-40E3-9A7E-2B9DE768B3F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56783</c:v>
                      </c:pt>
                      <c:pt idx="1">
                        <c:v>47712</c:v>
                      </c:pt>
                      <c:pt idx="2">
                        <c:v>27667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4094</c:v>
                      </c:pt>
                      <c:pt idx="8">
                        <c:v>4342</c:v>
                      </c:pt>
                      <c:pt idx="9">
                        <c:v>3047</c:v>
                      </c:pt>
                      <c:pt idx="10">
                        <c:v>4492</c:v>
                      </c:pt>
                      <c:pt idx="11">
                        <c:v>6245</c:v>
                      </c:pt>
                      <c:pt idx="12">
                        <c:v>163077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B63-40E3-9A7E-2B9DE768B3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63-40E3-9A7E-2B9DE768B3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63-40E3-9A7E-2B9DE768B3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63-40E3-9A7E-2B9DE768B3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63-40E3-9A7E-2B9DE768B3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63-40E3-9A7E-2B9DE768B3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63-40E3-9A7E-2B9DE768B3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63-40E3-9A7E-2B9DE768B3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63-40E3-9A7E-2B9DE768B3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63-40E3-9A7E-2B9DE768B3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63-40E3-9A7E-2B9DE768B3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63-40E3-9A7E-2B9DE768B3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63-40E3-9A7E-2B9DE768B3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63-40E3-9A7E-2B9DE768B3FA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-2.2811213154654952E-2</c:v>
                </c:pt>
                <c:pt idx="1">
                  <c:v>-8.1936062508550789E-3</c:v>
                </c:pt>
                <c:pt idx="2">
                  <c:v>-0.12173295664650108</c:v>
                </c:pt>
                <c:pt idx="3">
                  <c:v>4.3100702775005217E-3</c:v>
                </c:pt>
                <c:pt idx="4">
                  <c:v>-0.10778531718350348</c:v>
                </c:pt>
                <c:pt idx="5">
                  <c:v>-0.11294093898766966</c:v>
                </c:pt>
                <c:pt idx="6">
                  <c:v>0.11845875229754577</c:v>
                </c:pt>
                <c:pt idx="12">
                  <c:v>-3.062268755412112E-2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63-40E3-9A7E-2B9DE768B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A6-490E-90BA-2A27A5224AB9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147240</c:v>
                </c:pt>
                <c:pt idx="1">
                  <c:v>124021</c:v>
                </c:pt>
                <c:pt idx="2">
                  <c:v>121326</c:v>
                </c:pt>
                <c:pt idx="3">
                  <c:v>86889</c:v>
                </c:pt>
                <c:pt idx="4">
                  <c:v>71295</c:v>
                </c:pt>
                <c:pt idx="5">
                  <c:v>68057</c:v>
                </c:pt>
                <c:pt idx="6">
                  <c:v>61051</c:v>
                </c:pt>
                <c:pt idx="7">
                  <c:v>65688</c:v>
                </c:pt>
                <c:pt idx="8">
                  <c:v>87257</c:v>
                </c:pt>
                <c:pt idx="9">
                  <c:v>95060</c:v>
                </c:pt>
                <c:pt idx="10">
                  <c:v>146312</c:v>
                </c:pt>
                <c:pt idx="11">
                  <c:v>136634</c:v>
                </c:pt>
                <c:pt idx="12">
                  <c:v>1210830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A6-490E-90BA-2A27A5224AB9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A6-490E-90BA-2A27A5224A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155725</c:v>
                </c:pt>
                <c:pt idx="1">
                  <c:v>152616</c:v>
                </c:pt>
                <c:pt idx="2">
                  <c:v>150045</c:v>
                </c:pt>
                <c:pt idx="3">
                  <c:v>106843</c:v>
                </c:pt>
                <c:pt idx="4">
                  <c:v>87638</c:v>
                </c:pt>
                <c:pt idx="5">
                  <c:v>81325</c:v>
                </c:pt>
                <c:pt idx="6">
                  <c:v>76623</c:v>
                </c:pt>
                <c:pt idx="7">
                  <c:v>68793</c:v>
                </c:pt>
                <c:pt idx="8">
                  <c:v>95768</c:v>
                </c:pt>
                <c:pt idx="9">
                  <c:v>109949</c:v>
                </c:pt>
                <c:pt idx="10">
                  <c:v>147372</c:v>
                </c:pt>
                <c:pt idx="11">
                  <c:v>141819</c:v>
                </c:pt>
                <c:pt idx="12">
                  <c:v>1374516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A6-490E-90BA-2A27A5224AB9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A6-490E-90BA-2A27A5224A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A6-490E-90BA-2A27A5224A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156499</c:v>
                </c:pt>
                <c:pt idx="1">
                  <c:v>139754</c:v>
                </c:pt>
                <c:pt idx="2">
                  <c:v>148722</c:v>
                </c:pt>
                <c:pt idx="3">
                  <c:v>98517</c:v>
                </c:pt>
                <c:pt idx="4">
                  <c:v>77498</c:v>
                </c:pt>
                <c:pt idx="5">
                  <c:v>77681</c:v>
                </c:pt>
                <c:pt idx="6">
                  <c:v>58649</c:v>
                </c:pt>
                <c:pt idx="12">
                  <c:v>757320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A6-490E-90BA-2A27A5224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2A6-490E-90BA-2A27A5224A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164737</c:v>
                      </c:pt>
                      <c:pt idx="1">
                        <c:v>143791</c:v>
                      </c:pt>
                      <c:pt idx="2">
                        <c:v>74925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18885</c:v>
                      </c:pt>
                      <c:pt idx="8">
                        <c:v>4527</c:v>
                      </c:pt>
                      <c:pt idx="9">
                        <c:v>2230</c:v>
                      </c:pt>
                      <c:pt idx="10">
                        <c:v>11037</c:v>
                      </c:pt>
                      <c:pt idx="11">
                        <c:v>12813</c:v>
                      </c:pt>
                      <c:pt idx="12">
                        <c:v>445011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2A6-490E-90BA-2A27A5224A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A6-490E-90BA-2A27A5224A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A6-490E-90BA-2A27A5224A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A6-490E-90BA-2A27A5224A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A6-490E-90BA-2A27A5224A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A6-490E-90BA-2A27A5224A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A6-490E-90BA-2A27A5224A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A6-490E-90BA-2A27A5224A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A6-490E-90BA-2A27A5224A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A6-490E-90BA-2A27A5224A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A6-490E-90BA-2A27A5224A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A6-490E-90BA-2A27A5224A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A6-490E-90BA-2A27A5224A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A6-490E-90BA-2A27A5224AB9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4.9703002087011505E-3</c:v>
                </c:pt>
                <c:pt idx="1">
                  <c:v>-8.4276877915814841E-2</c:v>
                </c:pt>
                <c:pt idx="2">
                  <c:v>-8.8173547935619379E-3</c:v>
                </c:pt>
                <c:pt idx="3">
                  <c:v>-7.7927426223524221E-2</c:v>
                </c:pt>
                <c:pt idx="4">
                  <c:v>-0.11570323375704605</c:v>
                </c:pt>
                <c:pt idx="5">
                  <c:v>-4.4807869658776478E-2</c:v>
                </c:pt>
                <c:pt idx="6">
                  <c:v>-0.2345770852094019</c:v>
                </c:pt>
                <c:pt idx="12">
                  <c:v>-6.5976825786400073E-2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A6-490E-90BA-2A27A5224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5F-46E6-B2B2-042A4E864782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18854</c:v>
                </c:pt>
                <c:pt idx="1">
                  <c:v>20151</c:v>
                </c:pt>
                <c:pt idx="2">
                  <c:v>23354</c:v>
                </c:pt>
                <c:pt idx="3">
                  <c:v>23096</c:v>
                </c:pt>
                <c:pt idx="4">
                  <c:v>16668</c:v>
                </c:pt>
                <c:pt idx="5">
                  <c:v>16599</c:v>
                </c:pt>
                <c:pt idx="6">
                  <c:v>21776</c:v>
                </c:pt>
                <c:pt idx="7">
                  <c:v>33567</c:v>
                </c:pt>
                <c:pt idx="8">
                  <c:v>25350</c:v>
                </c:pt>
                <c:pt idx="9">
                  <c:v>29606</c:v>
                </c:pt>
                <c:pt idx="10">
                  <c:v>22746</c:v>
                </c:pt>
                <c:pt idx="11">
                  <c:v>23544</c:v>
                </c:pt>
                <c:pt idx="12">
                  <c:v>275311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5F-46E6-B2B2-042A4E864782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5F-46E6-B2B2-042A4E8647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25326</c:v>
                </c:pt>
                <c:pt idx="1">
                  <c:v>30435</c:v>
                </c:pt>
                <c:pt idx="2">
                  <c:v>33158</c:v>
                </c:pt>
                <c:pt idx="3">
                  <c:v>32463</c:v>
                </c:pt>
                <c:pt idx="4">
                  <c:v>30513</c:v>
                </c:pt>
                <c:pt idx="5">
                  <c:v>31108</c:v>
                </c:pt>
                <c:pt idx="6">
                  <c:v>38922</c:v>
                </c:pt>
                <c:pt idx="7">
                  <c:v>43043</c:v>
                </c:pt>
                <c:pt idx="8">
                  <c:v>32169</c:v>
                </c:pt>
                <c:pt idx="9">
                  <c:v>36840</c:v>
                </c:pt>
                <c:pt idx="10">
                  <c:v>24750</c:v>
                </c:pt>
                <c:pt idx="11">
                  <c:v>25480</c:v>
                </c:pt>
                <c:pt idx="12">
                  <c:v>384207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5F-46E6-B2B2-042A4E864782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5F-46E6-B2B2-042A4E8647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5F-46E6-B2B2-042A4E8647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28658</c:v>
                </c:pt>
                <c:pt idx="1">
                  <c:v>32786</c:v>
                </c:pt>
                <c:pt idx="2">
                  <c:v>32455</c:v>
                </c:pt>
                <c:pt idx="3">
                  <c:v>36564</c:v>
                </c:pt>
                <c:pt idx="4">
                  <c:v>34104</c:v>
                </c:pt>
                <c:pt idx="5">
                  <c:v>22991</c:v>
                </c:pt>
                <c:pt idx="6">
                  <c:v>36519</c:v>
                </c:pt>
                <c:pt idx="12">
                  <c:v>224077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5F-46E6-B2B2-042A4E864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15F-46E6-B2B2-042A4E8647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12838</c:v>
                      </c:pt>
                      <c:pt idx="1">
                        <c:v>16806</c:v>
                      </c:pt>
                      <c:pt idx="2">
                        <c:v>6098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4147</c:v>
                      </c:pt>
                      <c:pt idx="8">
                        <c:v>1472</c:v>
                      </c:pt>
                      <c:pt idx="9">
                        <c:v>4177</c:v>
                      </c:pt>
                      <c:pt idx="10">
                        <c:v>612</c:v>
                      </c:pt>
                      <c:pt idx="11">
                        <c:v>2033</c:v>
                      </c:pt>
                      <c:pt idx="12">
                        <c:v>48969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15F-46E6-B2B2-042A4E8647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5F-46E6-B2B2-042A4E8647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5F-46E6-B2B2-042A4E8647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5F-46E6-B2B2-042A4E8647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5F-46E6-B2B2-042A4E8647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5F-46E6-B2B2-042A4E8647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5F-46E6-B2B2-042A4E8647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5F-46E6-B2B2-042A4E8647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5F-46E6-B2B2-042A4E8647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5F-46E6-B2B2-042A4E8647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5F-46E6-B2B2-042A4E8647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5F-46E6-B2B2-042A4E8647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5F-46E6-B2B2-042A4E8647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5F-46E6-B2B2-042A4E864782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0.13156440022111671</c:v>
                </c:pt>
                <c:pt idx="1">
                  <c:v>7.7246591095777806E-2</c:v>
                </c:pt>
                <c:pt idx="2">
                  <c:v>-2.1201519995174611E-2</c:v>
                </c:pt>
                <c:pt idx="3">
                  <c:v>0.12632843544958883</c:v>
                </c:pt>
                <c:pt idx="4">
                  <c:v>0.11768754301445283</c:v>
                </c:pt>
                <c:pt idx="5">
                  <c:v>-0.26092966439501097</c:v>
                </c:pt>
                <c:pt idx="6">
                  <c:v>-6.173886234006476E-2</c:v>
                </c:pt>
                <c:pt idx="12">
                  <c:v>9.6969696969697594E-3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5F-46E6-B2B2-042A4E864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84-4900-B1B1-B260EAC0E258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3587</c:v>
                </c:pt>
                <c:pt idx="1">
                  <c:v>2714</c:v>
                </c:pt>
                <c:pt idx="2">
                  <c:v>4070</c:v>
                </c:pt>
                <c:pt idx="3">
                  <c:v>2042</c:v>
                </c:pt>
                <c:pt idx="4">
                  <c:v>2232</c:v>
                </c:pt>
                <c:pt idx="5">
                  <c:v>2900</c:v>
                </c:pt>
                <c:pt idx="6">
                  <c:v>5343</c:v>
                </c:pt>
                <c:pt idx="7">
                  <c:v>6391</c:v>
                </c:pt>
                <c:pt idx="8">
                  <c:v>4673</c:v>
                </c:pt>
                <c:pt idx="9">
                  <c:v>4047</c:v>
                </c:pt>
                <c:pt idx="10">
                  <c:v>3953</c:v>
                </c:pt>
                <c:pt idx="11">
                  <c:v>3615</c:v>
                </c:pt>
                <c:pt idx="12">
                  <c:v>45567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84-4900-B1B1-B260EAC0E258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84-4900-B1B1-B260EAC0E2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3593</c:v>
                </c:pt>
                <c:pt idx="1">
                  <c:v>4033</c:v>
                </c:pt>
                <c:pt idx="2">
                  <c:v>3780</c:v>
                </c:pt>
                <c:pt idx="3">
                  <c:v>3683</c:v>
                </c:pt>
                <c:pt idx="4">
                  <c:v>3663</c:v>
                </c:pt>
                <c:pt idx="5">
                  <c:v>4781</c:v>
                </c:pt>
                <c:pt idx="6">
                  <c:v>8924</c:v>
                </c:pt>
                <c:pt idx="7">
                  <c:v>5956</c:v>
                </c:pt>
                <c:pt idx="8">
                  <c:v>5487</c:v>
                </c:pt>
                <c:pt idx="9">
                  <c:v>5700</c:v>
                </c:pt>
                <c:pt idx="10">
                  <c:v>4388</c:v>
                </c:pt>
                <c:pt idx="11">
                  <c:v>4832</c:v>
                </c:pt>
                <c:pt idx="12">
                  <c:v>58820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84-4900-B1B1-B260EAC0E258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84-4900-B1B1-B260EAC0E2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84-4900-B1B1-B260EAC0E2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5043</c:v>
                </c:pt>
                <c:pt idx="1">
                  <c:v>4733</c:v>
                </c:pt>
                <c:pt idx="2">
                  <c:v>5059</c:v>
                </c:pt>
                <c:pt idx="3">
                  <c:v>2760</c:v>
                </c:pt>
                <c:pt idx="4">
                  <c:v>3029</c:v>
                </c:pt>
                <c:pt idx="5">
                  <c:v>4208</c:v>
                </c:pt>
                <c:pt idx="6">
                  <c:v>6536</c:v>
                </c:pt>
                <c:pt idx="12">
                  <c:v>31368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84-4900-B1B1-B260EAC0E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584-4900-B1B1-B260EAC0E25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2894</c:v>
                      </c:pt>
                      <c:pt idx="1">
                        <c:v>2669</c:v>
                      </c:pt>
                      <c:pt idx="2">
                        <c:v>2054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1276</c:v>
                      </c:pt>
                      <c:pt idx="8">
                        <c:v>3461</c:v>
                      </c:pt>
                      <c:pt idx="9">
                        <c:v>1379</c:v>
                      </c:pt>
                      <c:pt idx="10">
                        <c:v>671</c:v>
                      </c:pt>
                      <c:pt idx="11">
                        <c:v>337</c:v>
                      </c:pt>
                      <c:pt idx="12">
                        <c:v>14962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584-4900-B1B1-B260EAC0E2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84-4900-B1B1-B260EAC0E2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84-4900-B1B1-B260EAC0E2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84-4900-B1B1-B260EAC0E2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84-4900-B1B1-B260EAC0E2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84-4900-B1B1-B260EAC0E2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84-4900-B1B1-B260EAC0E2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84-4900-B1B1-B260EAC0E2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84-4900-B1B1-B260EAC0E2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84-4900-B1B1-B260EAC0E2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84-4900-B1B1-B260EAC0E2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84-4900-B1B1-B260EAC0E2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84-4900-B1B1-B260EAC0E2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84-4900-B1B1-B260EAC0E258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0.40356248260506544</c:v>
                </c:pt>
                <c:pt idx="1">
                  <c:v>0.17356806347632037</c:v>
                </c:pt>
                <c:pt idx="2">
                  <c:v>0.33835978835978842</c:v>
                </c:pt>
                <c:pt idx="3">
                  <c:v>-0.25061091501493349</c:v>
                </c:pt>
                <c:pt idx="4">
                  <c:v>-0.17308217308217311</c:v>
                </c:pt>
                <c:pt idx="5">
                  <c:v>-0.11984940389039955</c:v>
                </c:pt>
                <c:pt idx="6">
                  <c:v>-0.26759300761990135</c:v>
                </c:pt>
                <c:pt idx="12">
                  <c:v>-3.3552084296145646E-2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84-4900-B1B1-B260EAC0E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E0-44EA-B2C8-44A9CE60F4B6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6581</c:v>
                </c:pt>
                <c:pt idx="1">
                  <c:v>5446</c:v>
                </c:pt>
                <c:pt idx="2">
                  <c:v>5191</c:v>
                </c:pt>
                <c:pt idx="3">
                  <c:v>4693</c:v>
                </c:pt>
                <c:pt idx="4">
                  <c:v>4570</c:v>
                </c:pt>
                <c:pt idx="5">
                  <c:v>6037</c:v>
                </c:pt>
                <c:pt idx="6">
                  <c:v>9426</c:v>
                </c:pt>
                <c:pt idx="7">
                  <c:v>13529</c:v>
                </c:pt>
                <c:pt idx="8">
                  <c:v>9989</c:v>
                </c:pt>
                <c:pt idx="9">
                  <c:v>9266</c:v>
                </c:pt>
                <c:pt idx="10">
                  <c:v>8087</c:v>
                </c:pt>
                <c:pt idx="11">
                  <c:v>7535</c:v>
                </c:pt>
                <c:pt idx="12">
                  <c:v>90350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0-44EA-B2C8-44A9CE60F4B6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E0-44EA-B2C8-44A9CE60F4B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8748</c:v>
                </c:pt>
                <c:pt idx="1">
                  <c:v>7811</c:v>
                </c:pt>
                <c:pt idx="2">
                  <c:v>7389</c:v>
                </c:pt>
                <c:pt idx="3">
                  <c:v>7994</c:v>
                </c:pt>
                <c:pt idx="4">
                  <c:v>7162</c:v>
                </c:pt>
                <c:pt idx="5">
                  <c:v>10443</c:v>
                </c:pt>
                <c:pt idx="6">
                  <c:v>17870</c:v>
                </c:pt>
                <c:pt idx="7">
                  <c:v>17817</c:v>
                </c:pt>
                <c:pt idx="8">
                  <c:v>13011</c:v>
                </c:pt>
                <c:pt idx="9">
                  <c:v>14761</c:v>
                </c:pt>
                <c:pt idx="10">
                  <c:v>8957</c:v>
                </c:pt>
                <c:pt idx="11">
                  <c:v>12303</c:v>
                </c:pt>
                <c:pt idx="12">
                  <c:v>134266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E0-44EA-B2C8-44A9CE60F4B6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E0-44EA-B2C8-44A9CE60F4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E0-44EA-B2C8-44A9CE60F4B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10873</c:v>
                </c:pt>
                <c:pt idx="1">
                  <c:v>11952</c:v>
                </c:pt>
                <c:pt idx="2">
                  <c:v>9318</c:v>
                </c:pt>
                <c:pt idx="3">
                  <c:v>7482</c:v>
                </c:pt>
                <c:pt idx="4">
                  <c:v>5929</c:v>
                </c:pt>
                <c:pt idx="5">
                  <c:v>5971</c:v>
                </c:pt>
                <c:pt idx="6">
                  <c:v>12608</c:v>
                </c:pt>
                <c:pt idx="12">
                  <c:v>64133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E0-44EA-B2C8-44A9CE60F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AE0-44EA-B2C8-44A9CE60F4B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4444</c:v>
                      </c:pt>
                      <c:pt idx="1">
                        <c:v>3952</c:v>
                      </c:pt>
                      <c:pt idx="2">
                        <c:v>2527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1443</c:v>
                      </c:pt>
                      <c:pt idx="8">
                        <c:v>396</c:v>
                      </c:pt>
                      <c:pt idx="9">
                        <c:v>218</c:v>
                      </c:pt>
                      <c:pt idx="10">
                        <c:v>367</c:v>
                      </c:pt>
                      <c:pt idx="11">
                        <c:v>553</c:v>
                      </c:pt>
                      <c:pt idx="12">
                        <c:v>15102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AE0-44EA-B2C8-44A9CE60F4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E0-44EA-B2C8-44A9CE60F4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E0-44EA-B2C8-44A9CE60F4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E0-44EA-B2C8-44A9CE60F4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E0-44EA-B2C8-44A9CE60F4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E0-44EA-B2C8-44A9CE60F4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E0-44EA-B2C8-44A9CE60F4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E0-44EA-B2C8-44A9CE60F4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E0-44EA-B2C8-44A9CE60F4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E0-44EA-B2C8-44A9CE60F4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E0-44EA-B2C8-44A9CE60F4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E0-44EA-B2C8-44A9CE60F4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E0-44EA-B2C8-44A9CE60F4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E0-44EA-B2C8-44A9CE60F4B6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0.24291266575217185</c:v>
                </c:pt>
                <c:pt idx="1">
                  <c:v>0.53014978875944174</c:v>
                </c:pt>
                <c:pt idx="2">
                  <c:v>0.26106374340235483</c:v>
                </c:pt>
                <c:pt idx="3">
                  <c:v>-6.404803602702025E-2</c:v>
                </c:pt>
                <c:pt idx="4">
                  <c:v>-0.17215861491203577</c:v>
                </c:pt>
                <c:pt idx="5">
                  <c:v>-0.42822943598582786</c:v>
                </c:pt>
                <c:pt idx="6">
                  <c:v>-0.29445998880805824</c:v>
                </c:pt>
                <c:pt idx="12">
                  <c:v>-4.871174926205557E-2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E0-44EA-B2C8-44A9CE60F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22-4D50-A151-BFD792DB0185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14185</c:v>
                </c:pt>
                <c:pt idx="1">
                  <c:v>13893</c:v>
                </c:pt>
                <c:pt idx="2">
                  <c:v>12035</c:v>
                </c:pt>
                <c:pt idx="3">
                  <c:v>4421</c:v>
                </c:pt>
                <c:pt idx="4">
                  <c:v>1554</c:v>
                </c:pt>
                <c:pt idx="5">
                  <c:v>1137</c:v>
                </c:pt>
                <c:pt idx="6">
                  <c:v>1227</c:v>
                </c:pt>
                <c:pt idx="7">
                  <c:v>1177</c:v>
                </c:pt>
                <c:pt idx="8">
                  <c:v>906</c:v>
                </c:pt>
                <c:pt idx="9">
                  <c:v>4290</c:v>
                </c:pt>
                <c:pt idx="10">
                  <c:v>10498</c:v>
                </c:pt>
                <c:pt idx="11">
                  <c:v>9612</c:v>
                </c:pt>
                <c:pt idx="12">
                  <c:v>74935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2-4D50-A151-BFD792DB0185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22-4D50-A151-BFD792DB018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11905</c:v>
                </c:pt>
                <c:pt idx="1">
                  <c:v>13299</c:v>
                </c:pt>
                <c:pt idx="2">
                  <c:v>11980</c:v>
                </c:pt>
                <c:pt idx="3">
                  <c:v>2791</c:v>
                </c:pt>
                <c:pt idx="4">
                  <c:v>1368</c:v>
                </c:pt>
                <c:pt idx="5">
                  <c:v>942</c:v>
                </c:pt>
                <c:pt idx="6">
                  <c:v>1623</c:v>
                </c:pt>
                <c:pt idx="7">
                  <c:v>1100</c:v>
                </c:pt>
                <c:pt idx="8">
                  <c:v>1480</c:v>
                </c:pt>
                <c:pt idx="9">
                  <c:v>4680</c:v>
                </c:pt>
                <c:pt idx="10">
                  <c:v>10590</c:v>
                </c:pt>
                <c:pt idx="11">
                  <c:v>6874</c:v>
                </c:pt>
                <c:pt idx="12">
                  <c:v>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22-4D50-A151-BFD792DB0185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22-4D50-A151-BFD792DB01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22-4D50-A151-BFD792DB018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11922</c:v>
                </c:pt>
                <c:pt idx="1">
                  <c:v>11574</c:v>
                </c:pt>
                <c:pt idx="2">
                  <c:v>13328</c:v>
                </c:pt>
                <c:pt idx="3">
                  <c:v>4116</c:v>
                </c:pt>
                <c:pt idx="4">
                  <c:v>1119</c:v>
                </c:pt>
                <c:pt idx="5">
                  <c:v>851</c:v>
                </c:pt>
                <c:pt idx="6">
                  <c:v>3070</c:v>
                </c:pt>
                <c:pt idx="12">
                  <c:v>45980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22-4D50-A151-BFD792DB0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22-4D50-A151-BFD792DB018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12677</c:v>
                      </c:pt>
                      <c:pt idx="1">
                        <c:v>10552</c:v>
                      </c:pt>
                      <c:pt idx="2">
                        <c:v>6958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100</c:v>
                      </c:pt>
                      <c:pt idx="9">
                        <c:v>13</c:v>
                      </c:pt>
                      <c:pt idx="10">
                        <c:v>25</c:v>
                      </c:pt>
                      <c:pt idx="11">
                        <c:v>120</c:v>
                      </c:pt>
                      <c:pt idx="12">
                        <c:v>30460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22-4D50-A151-BFD792DB01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22-4D50-A151-BFD792DB01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22-4D50-A151-BFD792DB01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22-4D50-A151-BFD792DB01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22-4D50-A151-BFD792DB01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22-4D50-A151-BFD792DB01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22-4D50-A151-BFD792DB01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22-4D50-A151-BFD792DB01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22-4D50-A151-BFD792DB01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22-4D50-A151-BFD792DB01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22-4D50-A151-BFD792DB01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22-4D50-A151-BFD792DB01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22-4D50-A151-BFD792DB01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22-4D50-A151-BFD792DB0185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1.427971440571163E-3</c:v>
                </c:pt>
                <c:pt idx="1">
                  <c:v>-0.12970900067674263</c:v>
                </c:pt>
                <c:pt idx="2">
                  <c:v>0.11252086811352258</c:v>
                </c:pt>
                <c:pt idx="3">
                  <c:v>0.47474023647438202</c:v>
                </c:pt>
                <c:pt idx="4">
                  <c:v>-0.18201754385964908</c:v>
                </c:pt>
                <c:pt idx="5">
                  <c:v>-9.6602972399150722E-2</c:v>
                </c:pt>
                <c:pt idx="6">
                  <c:v>0.8915588416512632</c:v>
                </c:pt>
                <c:pt idx="12">
                  <c:v>4.7189578208982397E-2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22-4D50-A151-BFD792DB0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F5-4EF5-A43C-741BB8C335CD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3614</c:v>
                </c:pt>
                <c:pt idx="1">
                  <c:v>3040</c:v>
                </c:pt>
                <c:pt idx="2">
                  <c:v>5138</c:v>
                </c:pt>
                <c:pt idx="3">
                  <c:v>9086</c:v>
                </c:pt>
                <c:pt idx="4">
                  <c:v>8929</c:v>
                </c:pt>
                <c:pt idx="5">
                  <c:v>12926</c:v>
                </c:pt>
                <c:pt idx="6">
                  <c:v>13120</c:v>
                </c:pt>
                <c:pt idx="7">
                  <c:v>9042</c:v>
                </c:pt>
                <c:pt idx="8">
                  <c:v>11184</c:v>
                </c:pt>
                <c:pt idx="9">
                  <c:v>6656</c:v>
                </c:pt>
                <c:pt idx="10">
                  <c:v>4449</c:v>
                </c:pt>
                <c:pt idx="11">
                  <c:v>4919</c:v>
                </c:pt>
                <c:pt idx="12">
                  <c:v>92103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F5-4EF5-A43C-741BB8C335CD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F5-4EF5-A43C-741BB8C335C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3298</c:v>
                </c:pt>
                <c:pt idx="1">
                  <c:v>3538</c:v>
                </c:pt>
                <c:pt idx="2">
                  <c:v>5968</c:v>
                </c:pt>
                <c:pt idx="3">
                  <c:v>7985</c:v>
                </c:pt>
                <c:pt idx="4">
                  <c:v>13978</c:v>
                </c:pt>
                <c:pt idx="5">
                  <c:v>15406</c:v>
                </c:pt>
                <c:pt idx="6">
                  <c:v>15137</c:v>
                </c:pt>
                <c:pt idx="7">
                  <c:v>13101</c:v>
                </c:pt>
                <c:pt idx="8">
                  <c:v>7971</c:v>
                </c:pt>
                <c:pt idx="9">
                  <c:v>8034</c:v>
                </c:pt>
                <c:pt idx="10">
                  <c:v>6479</c:v>
                </c:pt>
                <c:pt idx="11">
                  <c:v>5389</c:v>
                </c:pt>
                <c:pt idx="12">
                  <c:v>106284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F5-4EF5-A43C-741BB8C335CD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F5-4EF5-A43C-741BB8C335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F5-4EF5-A43C-741BB8C335C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3813</c:v>
                </c:pt>
                <c:pt idx="1">
                  <c:v>3458</c:v>
                </c:pt>
                <c:pt idx="2">
                  <c:v>4931</c:v>
                </c:pt>
                <c:pt idx="3">
                  <c:v>8064</c:v>
                </c:pt>
                <c:pt idx="4">
                  <c:v>11039</c:v>
                </c:pt>
                <c:pt idx="5">
                  <c:v>9716</c:v>
                </c:pt>
                <c:pt idx="6">
                  <c:v>14144</c:v>
                </c:pt>
                <c:pt idx="12">
                  <c:v>55165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F5-4EF5-A43C-741BB8C33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6F5-4EF5-A43C-741BB8C335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3543</c:v>
                      </c:pt>
                      <c:pt idx="1">
                        <c:v>3989</c:v>
                      </c:pt>
                      <c:pt idx="2">
                        <c:v>1220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4131</c:v>
                      </c:pt>
                      <c:pt idx="8">
                        <c:v>3358</c:v>
                      </c:pt>
                      <c:pt idx="9">
                        <c:v>4435</c:v>
                      </c:pt>
                      <c:pt idx="10">
                        <c:v>1740</c:v>
                      </c:pt>
                      <c:pt idx="11">
                        <c:v>2977</c:v>
                      </c:pt>
                      <c:pt idx="12">
                        <c:v>28320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6F5-4EF5-A43C-741BB8C335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F5-4EF5-A43C-741BB8C335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F5-4EF5-A43C-741BB8C335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F5-4EF5-A43C-741BB8C335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F5-4EF5-A43C-741BB8C335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F5-4EF5-A43C-741BB8C335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F5-4EF5-A43C-741BB8C335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F5-4EF5-A43C-741BB8C335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F5-4EF5-A43C-741BB8C335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F5-4EF5-A43C-741BB8C335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F5-4EF5-A43C-741BB8C335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F5-4EF5-A43C-741BB8C335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F5-4EF5-A43C-741BB8C335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F5-4EF5-A43C-741BB8C335CD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0.15615524560339589</c:v>
                </c:pt>
                <c:pt idx="1">
                  <c:v>-2.2611644997173497E-2</c:v>
                </c:pt>
                <c:pt idx="2">
                  <c:v>-0.17376005361930291</c:v>
                </c:pt>
                <c:pt idx="3">
                  <c:v>9.8935504070132296E-3</c:v>
                </c:pt>
                <c:pt idx="4">
                  <c:v>-0.21025897839462016</c:v>
                </c:pt>
                <c:pt idx="5">
                  <c:v>-0.3693366220952875</c:v>
                </c:pt>
                <c:pt idx="6">
                  <c:v>-6.5600845610094494E-2</c:v>
                </c:pt>
                <c:pt idx="12">
                  <c:v>-0.15533608941969068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F5-4EF5-A43C-741BB8C33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1A-4F30-BBBE-FCD95C15A853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14056</c:v>
                </c:pt>
                <c:pt idx="1">
                  <c:v>10790</c:v>
                </c:pt>
                <c:pt idx="2">
                  <c:v>13448</c:v>
                </c:pt>
                <c:pt idx="3">
                  <c:v>6713</c:v>
                </c:pt>
                <c:pt idx="4">
                  <c:v>976</c:v>
                </c:pt>
                <c:pt idx="5">
                  <c:v>1174</c:v>
                </c:pt>
                <c:pt idx="6">
                  <c:v>1082</c:v>
                </c:pt>
                <c:pt idx="7">
                  <c:v>642</c:v>
                </c:pt>
                <c:pt idx="8">
                  <c:v>677</c:v>
                </c:pt>
                <c:pt idx="9">
                  <c:v>5312</c:v>
                </c:pt>
                <c:pt idx="10">
                  <c:v>12717</c:v>
                </c:pt>
                <c:pt idx="11">
                  <c:v>14110</c:v>
                </c:pt>
                <c:pt idx="12">
                  <c:v>81697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1A-4F30-BBBE-FCD95C15A853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1A-4F30-BBBE-FCD95C15A8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15423</c:v>
                </c:pt>
                <c:pt idx="1">
                  <c:v>14145</c:v>
                </c:pt>
                <c:pt idx="2">
                  <c:v>13372</c:v>
                </c:pt>
                <c:pt idx="3">
                  <c:v>6549</c:v>
                </c:pt>
                <c:pt idx="4">
                  <c:v>564</c:v>
                </c:pt>
                <c:pt idx="5">
                  <c:v>774</c:v>
                </c:pt>
                <c:pt idx="6">
                  <c:v>428</c:v>
                </c:pt>
                <c:pt idx="7">
                  <c:v>407</c:v>
                </c:pt>
                <c:pt idx="8">
                  <c:v>1644</c:v>
                </c:pt>
                <c:pt idx="9">
                  <c:v>3688</c:v>
                </c:pt>
                <c:pt idx="10">
                  <c:v>10546</c:v>
                </c:pt>
                <c:pt idx="11">
                  <c:v>12135</c:v>
                </c:pt>
                <c:pt idx="12">
                  <c:v>79675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1A-4F30-BBBE-FCD95C15A853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1A-4F30-BBBE-FCD95C15A8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1A-4F30-BBBE-FCD95C15A8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14766</c:v>
                </c:pt>
                <c:pt idx="1">
                  <c:v>8535</c:v>
                </c:pt>
                <c:pt idx="2">
                  <c:v>11605</c:v>
                </c:pt>
                <c:pt idx="3">
                  <c:v>3670</c:v>
                </c:pt>
                <c:pt idx="4">
                  <c:v>443</c:v>
                </c:pt>
                <c:pt idx="5">
                  <c:v>405</c:v>
                </c:pt>
                <c:pt idx="6">
                  <c:v>386</c:v>
                </c:pt>
                <c:pt idx="12">
                  <c:v>39810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1A-4F30-BBBE-FCD95C15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1A-4F30-BBBE-FCD95C15A85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22962</c:v>
                      </c:pt>
                      <c:pt idx="1">
                        <c:v>16812</c:v>
                      </c:pt>
                      <c:pt idx="2">
                        <c:v>8864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</c:v>
                      </c:pt>
                      <c:pt idx="8">
                        <c:v>134</c:v>
                      </c:pt>
                      <c:pt idx="9">
                        <c:v>240</c:v>
                      </c:pt>
                      <c:pt idx="10">
                        <c:v>431</c:v>
                      </c:pt>
                      <c:pt idx="11">
                        <c:v>490</c:v>
                      </c:pt>
                      <c:pt idx="12">
                        <c:v>50030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1A-4F30-BBBE-FCD95C15A8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1A-4F30-BBBE-FCD95C15A8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1A-4F30-BBBE-FCD95C15A8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1A-4F30-BBBE-FCD95C15A8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1A-4F30-BBBE-FCD95C15A8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1A-4F30-BBBE-FCD95C15A8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1A-4F30-BBBE-FCD95C15A8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1A-4F30-BBBE-FCD95C15A8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1A-4F30-BBBE-FCD95C15A8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1A-4F30-BBBE-FCD95C15A8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1A-4F30-BBBE-FCD95C15A8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1A-4F30-BBBE-FCD95C15A8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1A-4F30-BBBE-FCD95C15A8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1A-4F30-BBBE-FCD95C15A853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-4.2598716203073317E-2</c:v>
                </c:pt>
                <c:pt idx="1">
                  <c:v>-0.39660657476139982</c:v>
                </c:pt>
                <c:pt idx="2">
                  <c:v>-0.13214178881244387</c:v>
                </c:pt>
                <c:pt idx="3">
                  <c:v>-0.43960910062604974</c:v>
                </c:pt>
                <c:pt idx="4">
                  <c:v>-0.21453900709219853</c:v>
                </c:pt>
                <c:pt idx="5">
                  <c:v>-0.47674418604651159</c:v>
                </c:pt>
                <c:pt idx="6">
                  <c:v>-9.8130841121495282E-2</c:v>
                </c:pt>
                <c:pt idx="12">
                  <c:v>-0.22329528826455958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1A-4F30-BBBE-FCD95C15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BD-4FFC-8C3E-625D00E8FE76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BD-4FFC-8C3E-625D00E8FE76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BD-4FFC-8C3E-625D00E8FE7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BD-4FFC-8C3E-625D00E8FE76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BD-4FFC-8C3E-625D00E8FE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BD-4FFC-8C3E-625D00E8FE7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494946</c:v>
                </c:pt>
                <c:pt idx="1">
                  <c:v>478546</c:v>
                </c:pt>
                <c:pt idx="2">
                  <c:v>499373</c:v>
                </c:pt>
                <c:pt idx="3">
                  <c:v>421131</c:v>
                </c:pt>
                <c:pt idx="4">
                  <c:v>405133</c:v>
                </c:pt>
                <c:pt idx="5">
                  <c:v>430081</c:v>
                </c:pt>
                <c:pt idx="6">
                  <c:v>528377</c:v>
                </c:pt>
                <c:pt idx="12">
                  <c:v>3257587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BD-4FFC-8C3E-625D00E8F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BD-4FFC-8C3E-625D00E8FE7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493497</c:v>
                      </c:pt>
                      <c:pt idx="1">
                        <c:v>430844</c:v>
                      </c:pt>
                      <c:pt idx="2">
                        <c:v>217806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115808</c:v>
                      </c:pt>
                      <c:pt idx="8">
                        <c:v>80706</c:v>
                      </c:pt>
                      <c:pt idx="9">
                        <c:v>56100</c:v>
                      </c:pt>
                      <c:pt idx="10">
                        <c:v>36828</c:v>
                      </c:pt>
                      <c:pt idx="11">
                        <c:v>44846</c:v>
                      </c:pt>
                      <c:pt idx="12">
                        <c:v>1546641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BD-4FFC-8C3E-625D00E8FE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BD-4FFC-8C3E-625D00E8FE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BD-4FFC-8C3E-625D00E8FE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BD-4FFC-8C3E-625D00E8FE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BD-4FFC-8C3E-625D00E8FE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BD-4FFC-8C3E-625D00E8FE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BD-4FFC-8C3E-625D00E8FE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BD-4FFC-8C3E-625D00E8FE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BD-4FFC-8C3E-625D00E8FE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BD-4FFC-8C3E-625D00E8FE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BD-4FFC-8C3E-625D00E8FE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BD-4FFC-8C3E-625D00E8FE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BD-4FFC-8C3E-625D00E8FE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BD-4FFC-8C3E-625D00E8FE76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2.6184024199851885E-2</c:v>
                </c:pt>
                <c:pt idx="1">
                  <c:v>3.6913835557252916E-3</c:v>
                </c:pt>
                <c:pt idx="2">
                  <c:v>4.4675949113504032E-4</c:v>
                </c:pt>
                <c:pt idx="3">
                  <c:v>2.3449385392313671E-2</c:v>
                </c:pt>
                <c:pt idx="4">
                  <c:v>-1.4025072590225784E-3</c:v>
                </c:pt>
                <c:pt idx="5">
                  <c:v>-6.5953015426246986E-2</c:v>
                </c:pt>
                <c:pt idx="6">
                  <c:v>-6.9314839352334623E-3</c:v>
                </c:pt>
                <c:pt idx="12">
                  <c:v>-3.1714061808147953E-3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BD-4FFC-8C3E-625D00E8F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46-42AA-834E-5B7F93003788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361401</c:v>
                </c:pt>
                <c:pt idx="1">
                  <c:v>321582</c:v>
                </c:pt>
                <c:pt idx="2">
                  <c:v>342372</c:v>
                </c:pt>
                <c:pt idx="3">
                  <c:v>302352</c:v>
                </c:pt>
                <c:pt idx="4">
                  <c:v>274338</c:v>
                </c:pt>
                <c:pt idx="5">
                  <c:v>316101</c:v>
                </c:pt>
                <c:pt idx="6">
                  <c:v>361648</c:v>
                </c:pt>
                <c:pt idx="7">
                  <c:v>399402</c:v>
                </c:pt>
                <c:pt idx="8">
                  <c:v>360982</c:v>
                </c:pt>
                <c:pt idx="9">
                  <c:v>353071</c:v>
                </c:pt>
                <c:pt idx="10">
                  <c:v>365540</c:v>
                </c:pt>
                <c:pt idx="11">
                  <c:v>348250</c:v>
                </c:pt>
                <c:pt idx="12">
                  <c:v>4107039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46-42AA-834E-5B7F93003788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46-42AA-834E-5B7F9300378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388603</c:v>
                </c:pt>
                <c:pt idx="1">
                  <c:v>385800</c:v>
                </c:pt>
                <c:pt idx="2">
                  <c:v>400622</c:v>
                </c:pt>
                <c:pt idx="3">
                  <c:v>325621</c:v>
                </c:pt>
                <c:pt idx="4">
                  <c:v>335432</c:v>
                </c:pt>
                <c:pt idx="5">
                  <c:v>376782</c:v>
                </c:pt>
                <c:pt idx="6">
                  <c:v>429398</c:v>
                </c:pt>
                <c:pt idx="7">
                  <c:v>441301</c:v>
                </c:pt>
                <c:pt idx="8">
                  <c:v>390629</c:v>
                </c:pt>
                <c:pt idx="9">
                  <c:v>401956</c:v>
                </c:pt>
                <c:pt idx="10">
                  <c:v>389586</c:v>
                </c:pt>
                <c:pt idx="11">
                  <c:v>374099</c:v>
                </c:pt>
                <c:pt idx="12">
                  <c:v>4639829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46-42AA-834E-5B7F93003788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46-42AA-834E-5B7F930037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46-42AA-834E-5B7F9300378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397887</c:v>
                </c:pt>
                <c:pt idx="1">
                  <c:v>385040</c:v>
                </c:pt>
                <c:pt idx="2">
                  <c:v>390528</c:v>
                </c:pt>
                <c:pt idx="3">
                  <c:v>318649</c:v>
                </c:pt>
                <c:pt idx="4">
                  <c:v>317286</c:v>
                </c:pt>
                <c:pt idx="5">
                  <c:v>338911</c:v>
                </c:pt>
                <c:pt idx="6">
                  <c:v>411358</c:v>
                </c:pt>
                <c:pt idx="12">
                  <c:v>2559659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46-42AA-834E-5B7F93003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46-42AA-834E-5B7F9300378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373415</c:v>
                      </c:pt>
                      <c:pt idx="1">
                        <c:v>332081</c:v>
                      </c:pt>
                      <c:pt idx="2">
                        <c:v>163870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87947</c:v>
                      </c:pt>
                      <c:pt idx="8">
                        <c:v>61722</c:v>
                      </c:pt>
                      <c:pt idx="9">
                        <c:v>42156</c:v>
                      </c:pt>
                      <c:pt idx="10">
                        <c:v>24880</c:v>
                      </c:pt>
                      <c:pt idx="11">
                        <c:v>27572</c:v>
                      </c:pt>
                      <c:pt idx="12">
                        <c:v>1157521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46-42AA-834E-5B7F930037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46-42AA-834E-5B7F930037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46-42AA-834E-5B7F930037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46-42AA-834E-5B7F930037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46-42AA-834E-5B7F930037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46-42AA-834E-5B7F930037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46-42AA-834E-5B7F930037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46-42AA-834E-5B7F930037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46-42AA-834E-5B7F930037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46-42AA-834E-5B7F930037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46-42AA-834E-5B7F930037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46-42AA-834E-5B7F930037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46-42AA-834E-5B7F930037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46-42AA-834E-5B7F93003788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2.3890705938965917E-2</c:v>
                </c:pt>
                <c:pt idx="1">
                  <c:v>-1.9699326075687251E-3</c:v>
                </c:pt>
                <c:pt idx="2">
                  <c:v>-2.5195820499123833E-2</c:v>
                </c:pt>
                <c:pt idx="3">
                  <c:v>-2.1411395456681248E-2</c:v>
                </c:pt>
                <c:pt idx="4">
                  <c:v>-5.4097402752271706E-2</c:v>
                </c:pt>
                <c:pt idx="5">
                  <c:v>-0.10051170172672796</c:v>
                </c:pt>
                <c:pt idx="6">
                  <c:v>-4.2012305599932964E-2</c:v>
                </c:pt>
                <c:pt idx="12">
                  <c:v>-3.1260762575039958E-2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46-42AA-834E-5B7F93003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7A-4C9C-86CF-4C6C8D45D4FA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313942</c:v>
                </c:pt>
                <c:pt idx="1">
                  <c:v>275344</c:v>
                </c:pt>
                <c:pt idx="2">
                  <c:v>297230</c:v>
                </c:pt>
                <c:pt idx="3">
                  <c:v>261963</c:v>
                </c:pt>
                <c:pt idx="4">
                  <c:v>236364</c:v>
                </c:pt>
                <c:pt idx="5">
                  <c:v>276657</c:v>
                </c:pt>
                <c:pt idx="6">
                  <c:v>321014</c:v>
                </c:pt>
                <c:pt idx="7">
                  <c:v>356449</c:v>
                </c:pt>
                <c:pt idx="8">
                  <c:v>316284</c:v>
                </c:pt>
                <c:pt idx="9">
                  <c:v>310495</c:v>
                </c:pt>
                <c:pt idx="10">
                  <c:v>312898</c:v>
                </c:pt>
                <c:pt idx="11">
                  <c:v>297298</c:v>
                </c:pt>
                <c:pt idx="12">
                  <c:v>3575938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7A-4C9C-86CF-4C6C8D45D4FA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7A-4C9C-86CF-4C6C8D45D4F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333847</c:v>
                </c:pt>
                <c:pt idx="1">
                  <c:v>334765</c:v>
                </c:pt>
                <c:pt idx="2">
                  <c:v>347941</c:v>
                </c:pt>
                <c:pt idx="3">
                  <c:v>283297</c:v>
                </c:pt>
                <c:pt idx="4">
                  <c:v>294723</c:v>
                </c:pt>
                <c:pt idx="5">
                  <c:v>333511</c:v>
                </c:pt>
                <c:pt idx="6">
                  <c:v>378859</c:v>
                </c:pt>
                <c:pt idx="7">
                  <c:v>388293</c:v>
                </c:pt>
                <c:pt idx="8">
                  <c:v>342910</c:v>
                </c:pt>
                <c:pt idx="9">
                  <c:v>353936</c:v>
                </c:pt>
                <c:pt idx="10">
                  <c:v>338127</c:v>
                </c:pt>
                <c:pt idx="11">
                  <c:v>322699</c:v>
                </c:pt>
                <c:pt idx="12">
                  <c:v>4052908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7A-4C9C-86CF-4C6C8D45D4FA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7A-4C9C-86CF-4C6C8D45D4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7A-4C9C-86CF-4C6C8D45D4F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342802</c:v>
                </c:pt>
                <c:pt idx="1">
                  <c:v>339573</c:v>
                </c:pt>
                <c:pt idx="2">
                  <c:v>338881</c:v>
                </c:pt>
                <c:pt idx="3">
                  <c:v>278326</c:v>
                </c:pt>
                <c:pt idx="4">
                  <c:v>276267</c:v>
                </c:pt>
                <c:pt idx="5">
                  <c:v>295632</c:v>
                </c:pt>
                <c:pt idx="6">
                  <c:v>359829</c:v>
                </c:pt>
                <c:pt idx="12">
                  <c:v>2231310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7A-4C9C-86CF-4C6C8D45D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07A-4C9C-86CF-4C6C8D45D4F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309862</c:v>
                      </c:pt>
                      <c:pt idx="1">
                        <c:v>274949</c:v>
                      </c:pt>
                      <c:pt idx="2">
                        <c:v>137765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79968</c:v>
                      </c:pt>
                      <c:pt idx="8">
                        <c:v>55034</c:v>
                      </c:pt>
                      <c:pt idx="9">
                        <c:v>34395</c:v>
                      </c:pt>
                      <c:pt idx="10">
                        <c:v>19839</c:v>
                      </c:pt>
                      <c:pt idx="11">
                        <c:v>19258</c:v>
                      </c:pt>
                      <c:pt idx="12">
                        <c:v>970776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07A-4C9C-86CF-4C6C8D45D4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7A-4C9C-86CF-4C6C8D45D4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7A-4C9C-86CF-4C6C8D45D4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7A-4C9C-86CF-4C6C8D45D4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7A-4C9C-86CF-4C6C8D45D4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7A-4C9C-86CF-4C6C8D45D4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7A-4C9C-86CF-4C6C8D45D4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7A-4C9C-86CF-4C6C8D45D4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7A-4C9C-86CF-4C6C8D45D4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7A-4C9C-86CF-4C6C8D45D4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7A-4C9C-86CF-4C6C8D45D4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7A-4C9C-86CF-4C6C8D45D4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7A-4C9C-86CF-4C6C8D45D4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7A-4C9C-86CF-4C6C8D45D4FA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2.6823664732646968E-2</c:v>
                </c:pt>
                <c:pt idx="1">
                  <c:v>1.436231386196285E-2</c:v>
                </c:pt>
                <c:pt idx="2">
                  <c:v>-2.6038897399271677E-2</c:v>
                </c:pt>
                <c:pt idx="3">
                  <c:v>-1.7546956021419202E-2</c:v>
                </c:pt>
                <c:pt idx="4">
                  <c:v>-6.262151240317182E-2</c:v>
                </c:pt>
                <c:pt idx="5">
                  <c:v>-0.113576463744824</c:v>
                </c:pt>
                <c:pt idx="6">
                  <c:v>-5.0229768858599089E-2</c:v>
                </c:pt>
                <c:pt idx="12">
                  <c:v>-3.2784945271729704E-2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07A-4C9C-86CF-4C6C8D45D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83-4173-A6B6-1A77F8E3EEC8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47459</c:v>
                </c:pt>
                <c:pt idx="1">
                  <c:v>46238</c:v>
                </c:pt>
                <c:pt idx="2">
                  <c:v>45142</c:v>
                </c:pt>
                <c:pt idx="3">
                  <c:v>40389</c:v>
                </c:pt>
                <c:pt idx="4">
                  <c:v>37974</c:v>
                </c:pt>
                <c:pt idx="5">
                  <c:v>39444</c:v>
                </c:pt>
                <c:pt idx="6">
                  <c:v>40634</c:v>
                </c:pt>
                <c:pt idx="7">
                  <c:v>42953</c:v>
                </c:pt>
                <c:pt idx="8">
                  <c:v>44698</c:v>
                </c:pt>
                <c:pt idx="9">
                  <c:v>42576</c:v>
                </c:pt>
                <c:pt idx="10">
                  <c:v>52642</c:v>
                </c:pt>
                <c:pt idx="11">
                  <c:v>50952</c:v>
                </c:pt>
                <c:pt idx="12">
                  <c:v>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83-4173-A6B6-1A77F8E3EEC8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83-4173-A6B6-1A77F8E3EEC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54756</c:v>
                </c:pt>
                <c:pt idx="1">
                  <c:v>51035</c:v>
                </c:pt>
                <c:pt idx="2">
                  <c:v>52681</c:v>
                </c:pt>
                <c:pt idx="3">
                  <c:v>42324</c:v>
                </c:pt>
                <c:pt idx="4">
                  <c:v>40709</c:v>
                </c:pt>
                <c:pt idx="5">
                  <c:v>43271</c:v>
                </c:pt>
                <c:pt idx="6">
                  <c:v>50539</c:v>
                </c:pt>
                <c:pt idx="7">
                  <c:v>53008</c:v>
                </c:pt>
                <c:pt idx="8">
                  <c:v>47719</c:v>
                </c:pt>
                <c:pt idx="9">
                  <c:v>48020</c:v>
                </c:pt>
                <c:pt idx="10">
                  <c:v>51459</c:v>
                </c:pt>
                <c:pt idx="11">
                  <c:v>51400</c:v>
                </c:pt>
                <c:pt idx="12">
                  <c:v>586921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83-4173-A6B6-1A77F8E3EEC8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83-4173-A6B6-1A77F8E3EE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83-4173-A6B6-1A77F8E3EEC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55085</c:v>
                </c:pt>
                <c:pt idx="1">
                  <c:v>45467</c:v>
                </c:pt>
                <c:pt idx="2">
                  <c:v>51647</c:v>
                </c:pt>
                <c:pt idx="3">
                  <c:v>40323</c:v>
                </c:pt>
                <c:pt idx="4">
                  <c:v>41019</c:v>
                </c:pt>
                <c:pt idx="5">
                  <c:v>43279</c:v>
                </c:pt>
                <c:pt idx="6">
                  <c:v>51529</c:v>
                </c:pt>
                <c:pt idx="12">
                  <c:v>328349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83-4173-A6B6-1A77F8E3E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B83-4173-A6B6-1A77F8E3EEC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63553</c:v>
                      </c:pt>
                      <c:pt idx="1">
                        <c:v>57132</c:v>
                      </c:pt>
                      <c:pt idx="2">
                        <c:v>26105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7979</c:v>
                      </c:pt>
                      <c:pt idx="8">
                        <c:v>6688</c:v>
                      </c:pt>
                      <c:pt idx="9">
                        <c:v>7761</c:v>
                      </c:pt>
                      <c:pt idx="10">
                        <c:v>5041</c:v>
                      </c:pt>
                      <c:pt idx="11">
                        <c:v>8314</c:v>
                      </c:pt>
                      <c:pt idx="12">
                        <c:v>186745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B83-4173-A6B6-1A77F8E3EE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83-4173-A6B6-1A77F8E3EE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83-4173-A6B6-1A77F8E3EE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83-4173-A6B6-1A77F8E3EE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83-4173-A6B6-1A77F8E3EE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83-4173-A6B6-1A77F8E3EE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83-4173-A6B6-1A77F8E3EE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83-4173-A6B6-1A77F8E3EE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83-4173-A6B6-1A77F8E3EE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83-4173-A6B6-1A77F8E3EE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83-4173-A6B6-1A77F8E3EE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83-4173-A6B6-1A77F8E3EE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83-4173-A6B6-1A77F8E3EE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83-4173-A6B6-1A77F8E3EEC8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6.008473957191951E-3</c:v>
                </c:pt>
                <c:pt idx="1">
                  <c:v>-0.10910159694327426</c:v>
                </c:pt>
                <c:pt idx="2">
                  <c:v>-1.9627569712040382E-2</c:v>
                </c:pt>
                <c:pt idx="3">
                  <c:v>-4.7278140062375962E-2</c:v>
                </c:pt>
                <c:pt idx="4">
                  <c:v>7.6150237048318026E-3</c:v>
                </c:pt>
                <c:pt idx="5">
                  <c:v>1.8488132929683765E-4</c:v>
                </c:pt>
                <c:pt idx="6">
                  <c:v>1.9588832386869592E-2</c:v>
                </c:pt>
                <c:pt idx="12">
                  <c:v>-2.0774495623518185E-2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83-4173-A6B6-1A77F8E3E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91-4ACF-B56D-600151B82B4A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98243</c:v>
                </c:pt>
                <c:pt idx="1">
                  <c:v>90203</c:v>
                </c:pt>
                <c:pt idx="2">
                  <c:v>93467</c:v>
                </c:pt>
                <c:pt idx="3">
                  <c:v>77040</c:v>
                </c:pt>
                <c:pt idx="4">
                  <c:v>66260</c:v>
                </c:pt>
                <c:pt idx="5">
                  <c:v>77667</c:v>
                </c:pt>
                <c:pt idx="6">
                  <c:v>92765</c:v>
                </c:pt>
                <c:pt idx="7">
                  <c:v>81457</c:v>
                </c:pt>
                <c:pt idx="8">
                  <c:v>80132</c:v>
                </c:pt>
                <c:pt idx="9">
                  <c:v>75901</c:v>
                </c:pt>
                <c:pt idx="10">
                  <c:v>90568</c:v>
                </c:pt>
                <c:pt idx="11">
                  <c:v>92585</c:v>
                </c:pt>
                <c:pt idx="12">
                  <c:v>1016288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91-4ACF-B56D-600151B82B4A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91-4ACF-B56D-600151B82B4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93714</c:v>
                </c:pt>
                <c:pt idx="1">
                  <c:v>90986</c:v>
                </c:pt>
                <c:pt idx="2">
                  <c:v>98528</c:v>
                </c:pt>
                <c:pt idx="3">
                  <c:v>85861</c:v>
                </c:pt>
                <c:pt idx="4">
                  <c:v>70270</c:v>
                </c:pt>
                <c:pt idx="5">
                  <c:v>83667</c:v>
                </c:pt>
                <c:pt idx="6">
                  <c:v>102667</c:v>
                </c:pt>
                <c:pt idx="7">
                  <c:v>110568</c:v>
                </c:pt>
                <c:pt idx="8">
                  <c:v>98575</c:v>
                </c:pt>
                <c:pt idx="9">
                  <c:v>89031</c:v>
                </c:pt>
                <c:pt idx="10">
                  <c:v>93328</c:v>
                </c:pt>
                <c:pt idx="11">
                  <c:v>94775</c:v>
                </c:pt>
                <c:pt idx="12">
                  <c:v>1111970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91-4ACF-B56D-600151B82B4A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91-4ACF-B56D-600151B82B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91-4ACF-B56D-600151B82B4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97059</c:v>
                </c:pt>
                <c:pt idx="1">
                  <c:v>93506</c:v>
                </c:pt>
                <c:pt idx="2">
                  <c:v>108845</c:v>
                </c:pt>
                <c:pt idx="3">
                  <c:v>102482</c:v>
                </c:pt>
                <c:pt idx="4">
                  <c:v>87847</c:v>
                </c:pt>
                <c:pt idx="5">
                  <c:v>91170</c:v>
                </c:pt>
                <c:pt idx="6">
                  <c:v>117019</c:v>
                </c:pt>
                <c:pt idx="12">
                  <c:v>697928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91-4ACF-B56D-600151B82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91-4ACF-B56D-600151B82B4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120082</c:v>
                      </c:pt>
                      <c:pt idx="1">
                        <c:v>98763</c:v>
                      </c:pt>
                      <c:pt idx="2">
                        <c:v>53936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27861</c:v>
                      </c:pt>
                      <c:pt idx="8">
                        <c:v>18984</c:v>
                      </c:pt>
                      <c:pt idx="9">
                        <c:v>13944</c:v>
                      </c:pt>
                      <c:pt idx="10">
                        <c:v>11948</c:v>
                      </c:pt>
                      <c:pt idx="11">
                        <c:v>17274</c:v>
                      </c:pt>
                      <c:pt idx="12">
                        <c:v>389120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91-4ACF-B56D-600151B82B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91-4ACF-B56D-600151B82B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91-4ACF-B56D-600151B82B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91-4ACF-B56D-600151B82B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91-4ACF-B56D-600151B82B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91-4ACF-B56D-600151B82B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91-4ACF-B56D-600151B82B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91-4ACF-B56D-600151B82B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91-4ACF-B56D-600151B82B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91-4ACF-B56D-600151B82B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91-4ACF-B56D-600151B82B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91-4ACF-B56D-600151B82B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91-4ACF-B56D-600151B82B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91-4ACF-B56D-600151B82B4A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3.56937063832512E-2</c:v>
                </c:pt>
                <c:pt idx="1">
                  <c:v>2.76965687028774E-2</c:v>
                </c:pt>
                <c:pt idx="2">
                  <c:v>0.10471135108801555</c:v>
                </c:pt>
                <c:pt idx="3">
                  <c:v>0.19358032168271966</c:v>
                </c:pt>
                <c:pt idx="4">
                  <c:v>0.25013519282766472</c:v>
                </c:pt>
                <c:pt idx="5">
                  <c:v>8.9676933558033634E-2</c:v>
                </c:pt>
                <c:pt idx="6">
                  <c:v>0.13979175392287679</c:v>
                </c:pt>
                <c:pt idx="12">
                  <c:v>0.11544799126728278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91-4ACF-B56D-600151B82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9A-4C3E-93B4-3FE6E1528123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A-4C3E-93B4-3FE6E1528123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9A-4C3E-93B4-3FE6E15281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6.2905465704823937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9A-4C3E-93B4-3FE6E1528123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9A-4C3E-93B4-3FE6E15281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9A-4C3E-93B4-3FE6E15281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7.5668246445497633</c:v>
                </c:pt>
                <c:pt idx="1">
                  <c:v>6.9672563150615128</c:v>
                </c:pt>
                <c:pt idx="2">
                  <c:v>6.312627201132643</c:v>
                </c:pt>
                <c:pt idx="3">
                  <c:v>5.5082925680801527</c:v>
                </c:pt>
                <c:pt idx="4">
                  <c:v>5.2597598182408305</c:v>
                </c:pt>
                <c:pt idx="5">
                  <c:v>5.5668871429126163</c:v>
                </c:pt>
                <c:pt idx="6">
                  <c:v>5.6655729619026172</c:v>
                </c:pt>
                <c:pt idx="12">
                  <c:v>6.0640228295287217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9A-4C3E-93B4-3FE6E1528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9A-4C3E-93B4-3FE6E152812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8.049077653275921</c:v>
                      </c:pt>
                      <c:pt idx="1">
                        <c:v>7.4743507451034814</c:v>
                      </c:pt>
                      <c:pt idx="2">
                        <c:v>9.3527138440398492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5.3355448053443908</c:v>
                      </c:pt>
                      <c:pt idx="8">
                        <c:v>4.5957519503445132</c:v>
                      </c:pt>
                      <c:pt idx="9">
                        <c:v>3.774981495188749</c:v>
                      </c:pt>
                      <c:pt idx="10">
                        <c:v>5.968881685575365</c:v>
                      </c:pt>
                      <c:pt idx="11">
                        <c:v>5.0320915619389588</c:v>
                      </c:pt>
                      <c:pt idx="12">
                        <c:v>6.8485442911860428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9A-4C3E-93B4-3FE6E15281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9A-4C3E-93B4-3FE6E15281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9A-4C3E-93B4-3FE6E15281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9A-4C3E-93B4-3FE6E15281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9A-4C3E-93B4-3FE6E15281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9A-4C3E-93B4-3FE6E15281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9A-4C3E-93B4-3FE6E15281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9A-4C3E-93B4-3FE6E15281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9A-4C3E-93B4-3FE6E15281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9A-4C3E-93B4-3FE6E15281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9A-4C3E-93B4-3FE6E15281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9A-4C3E-93B4-3FE6E15281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9A-4C3E-93B4-3FE6E15281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9A-4C3E-93B4-3FE6E1528123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8.6838291980789961E-2</c:v>
                </c:pt>
                <c:pt idx="1">
                  <c:v>-0.16289367970437318</c:v>
                </c:pt>
                <c:pt idx="2">
                  <c:v>-0.23119932814185251</c:v>
                </c:pt>
                <c:pt idx="3">
                  <c:v>-0.67522234663921044</c:v>
                </c:pt>
                <c:pt idx="4">
                  <c:v>-4.6533394831689279E-3</c:v>
                </c:pt>
                <c:pt idx="5">
                  <c:v>4.5452490124012535E-2</c:v>
                </c:pt>
                <c:pt idx="6">
                  <c:v>-0.24310907434471751</c:v>
                </c:pt>
                <c:pt idx="12">
                  <c:v>-0.16445401059638343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9A-4C3E-93B4-3FE6E1528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A9-4DEF-9096-CDE707F52128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5.7280874899973329</c:v>
                </c:pt>
                <c:pt idx="1">
                  <c:v>5.1648424179088055</c:v>
                </c:pt>
                <c:pt idx="2">
                  <c:v>4.8057324840764331</c:v>
                </c:pt>
                <c:pt idx="3">
                  <c:v>4.627993543499028</c:v>
                </c:pt>
                <c:pt idx="4">
                  <c:v>4.7284747061829329</c:v>
                </c:pt>
                <c:pt idx="5">
                  <c:v>4.4609144365774629</c:v>
                </c:pt>
                <c:pt idx="6">
                  <c:v>4.9790247888858623</c:v>
                </c:pt>
                <c:pt idx="7">
                  <c:v>5.4587207891970566</c:v>
                </c:pt>
                <c:pt idx="8">
                  <c:v>4.589631135637525</c:v>
                </c:pt>
                <c:pt idx="9">
                  <c:v>4.3497144962239824</c:v>
                </c:pt>
                <c:pt idx="10">
                  <c:v>4.389671618880544</c:v>
                </c:pt>
                <c:pt idx="11">
                  <c:v>4.4141855027279817</c:v>
                </c:pt>
                <c:pt idx="12">
                  <c:v>4.7996420246663725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A9-4DEF-9096-CDE707F52128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A9-4DEF-9096-CDE707F521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4.8973180522427135</c:v>
                </c:pt>
                <c:pt idx="1">
                  <c:v>4.4075798940099569</c:v>
                </c:pt>
                <c:pt idx="2">
                  <c:v>4.4979477983662086</c:v>
                </c:pt>
                <c:pt idx="3">
                  <c:v>4.3052337329920514</c:v>
                </c:pt>
                <c:pt idx="4">
                  <c:v>3.8798555087296811</c:v>
                </c:pt>
                <c:pt idx="5">
                  <c:v>4.1407330029115643</c:v>
                </c:pt>
                <c:pt idx="6">
                  <c:v>4.4755482786849932</c:v>
                </c:pt>
                <c:pt idx="7">
                  <c:v>4.8243098561981732</c:v>
                </c:pt>
                <c:pt idx="8">
                  <c:v>4.6177703269069577</c:v>
                </c:pt>
                <c:pt idx="9">
                  <c:v>4.2488214401033257</c:v>
                </c:pt>
                <c:pt idx="10">
                  <c:v>4.2966355962715523</c:v>
                </c:pt>
                <c:pt idx="11">
                  <c:v>4.3754952311078501</c:v>
                </c:pt>
                <c:pt idx="12">
                  <c:v>4.3962227623176195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A9-4DEF-9096-CDE707F52128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A9-4DEF-9096-CDE707F521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A9-4DEF-9096-CDE707F521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4.7021208053691277</c:v>
                </c:pt>
                <c:pt idx="1">
                  <c:v>4.334629123765497</c:v>
                </c:pt>
                <c:pt idx="2">
                  <c:v>4.2489102357119792</c:v>
                </c:pt>
                <c:pt idx="3">
                  <c:v>3.9724943164276292</c:v>
                </c:pt>
                <c:pt idx="4">
                  <c:v>4.0481245069210354</c:v>
                </c:pt>
                <c:pt idx="5">
                  <c:v>4.4572676534821642</c:v>
                </c:pt>
                <c:pt idx="6">
                  <c:v>4.4920977850441828</c:v>
                </c:pt>
                <c:pt idx="12">
                  <c:v>4.3044265602216072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A9-4DEF-9096-CDE707F52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A9-4DEF-9096-CDE707F521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5.4739395758303324</c:v>
                      </c:pt>
                      <c:pt idx="1">
                        <c:v>5.024451507074021</c:v>
                      </c:pt>
                      <c:pt idx="2">
                        <c:v>5.9779100529100528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4.5545680033071516</c:v>
                      </c:pt>
                      <c:pt idx="8">
                        <c:v>3.8732029049948125</c:v>
                      </c:pt>
                      <c:pt idx="9">
                        <c:v>3.3712446351931331</c:v>
                      </c:pt>
                      <c:pt idx="10">
                        <c:v>4.3412578994884141</c:v>
                      </c:pt>
                      <c:pt idx="11">
                        <c:v>2.8936170212765959</c:v>
                      </c:pt>
                      <c:pt idx="12">
                        <c:v>4.5783308931185944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A9-4DEF-9096-CDE707F521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A9-4DEF-9096-CDE707F521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A9-4DEF-9096-CDE707F521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A9-4DEF-9096-CDE707F521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A9-4DEF-9096-CDE707F521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A9-4DEF-9096-CDE707F521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A9-4DEF-9096-CDE707F521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A9-4DEF-9096-CDE707F521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A9-4DEF-9096-CDE707F521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A9-4DEF-9096-CDE707F521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A9-4DEF-9096-CDE707F521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A9-4DEF-9096-CDE707F521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A9-4DEF-9096-CDE707F521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A9-4DEF-9096-CDE707F52128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-0.19519724687358586</c:v>
                </c:pt>
                <c:pt idx="1">
                  <c:v>-7.2950770244459839E-2</c:v>
                </c:pt>
                <c:pt idx="2">
                  <c:v>-0.24903756265422938</c:v>
                </c:pt>
                <c:pt idx="3">
                  <c:v>-0.33273941656442219</c:v>
                </c:pt>
                <c:pt idx="4">
                  <c:v>0.16826899819135432</c:v>
                </c:pt>
                <c:pt idx="5">
                  <c:v>0.31653465057059993</c:v>
                </c:pt>
                <c:pt idx="6">
                  <c:v>1.6549506359189614E-2</c:v>
                </c:pt>
                <c:pt idx="12">
                  <c:v>2.3993541671618601E-4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A9-4DEF-9096-CDE707F52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8C-47B3-9307-689BB69F1878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6.2374595201903373</c:v>
                </c:pt>
                <c:pt idx="1">
                  <c:v>5.6372102238953836</c:v>
                </c:pt>
                <c:pt idx="2">
                  <c:v>5.3723351015914327</c:v>
                </c:pt>
                <c:pt idx="3">
                  <c:v>5.3310610690611631</c:v>
                </c:pt>
                <c:pt idx="4">
                  <c:v>5.4834025823169368</c:v>
                </c:pt>
                <c:pt idx="5">
                  <c:v>5.2554716587215982</c:v>
                </c:pt>
                <c:pt idx="6">
                  <c:v>5.9278456402919923</c:v>
                </c:pt>
                <c:pt idx="7">
                  <c:v>6.3328700238782565</c:v>
                </c:pt>
                <c:pt idx="8">
                  <c:v>5.4833519745332531</c:v>
                </c:pt>
                <c:pt idx="9">
                  <c:v>5.0361657474742545</c:v>
                </c:pt>
                <c:pt idx="10">
                  <c:v>5.0292923433874712</c:v>
                </c:pt>
                <c:pt idx="11">
                  <c:v>5.014239843640933</c:v>
                </c:pt>
                <c:pt idx="12">
                  <c:v>5.5455688095428712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8C-47B3-9307-689BB69F1878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8C-47B3-9307-689BB69F187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5.4880858109567345</c:v>
                </c:pt>
                <c:pt idx="1">
                  <c:v>4.8943406194281183</c:v>
                </c:pt>
                <c:pt idx="2">
                  <c:v>5.1427301720081564</c:v>
                </c:pt>
                <c:pt idx="3">
                  <c:v>5.0093518219929054</c:v>
                </c:pt>
                <c:pt idx="4">
                  <c:v>4.6308490942752387</c:v>
                </c:pt>
                <c:pt idx="5">
                  <c:v>4.9124615540609051</c:v>
                </c:pt>
                <c:pt idx="6">
                  <c:v>5.2138678430996448</c:v>
                </c:pt>
                <c:pt idx="7">
                  <c:v>5.4583598772224473</c:v>
                </c:pt>
                <c:pt idx="8">
                  <c:v>5.1576278825208446</c:v>
                </c:pt>
                <c:pt idx="9">
                  <c:v>4.7908964073944889</c:v>
                </c:pt>
                <c:pt idx="10">
                  <c:v>4.8597580732260504</c:v>
                </c:pt>
                <c:pt idx="11">
                  <c:v>4.9085414452709886</c:v>
                </c:pt>
                <c:pt idx="12">
                  <c:v>5.0481966131913767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8C-47B3-9307-689BB69F1878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8C-47B3-9307-689BB69F18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8C-47B3-9307-689BB69F187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5.2001080205238992</c:v>
                </c:pt>
                <c:pt idx="1">
                  <c:v>4.8194248298883045</c:v>
                </c:pt>
                <c:pt idx="2">
                  <c:v>4.7134794658604182</c:v>
                </c:pt>
                <c:pt idx="3">
                  <c:v>4.4740068927988395</c:v>
                </c:pt>
                <c:pt idx="4">
                  <c:v>4.749269243260799</c:v>
                </c:pt>
                <c:pt idx="5">
                  <c:v>5.0789356702864037</c:v>
                </c:pt>
                <c:pt idx="6">
                  <c:v>5.2725197400225596</c:v>
                </c:pt>
                <c:pt idx="12">
                  <c:v>4.9147238295040552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8C-47B3-9307-689BB69F1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48C-47B3-9307-689BB69F18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6.1083348531825639</c:v>
                      </c:pt>
                      <c:pt idx="1">
                        <c:v>5.8070107610026422</c:v>
                      </c:pt>
                      <c:pt idx="2">
                        <c:v>6.3170347003154577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5.2078397380333241</c:v>
                      </c:pt>
                      <c:pt idx="8">
                        <c:v>4.3924625098658252</c:v>
                      </c:pt>
                      <c:pt idx="9">
                        <c:v>4.20913576317046</c:v>
                      </c:pt>
                      <c:pt idx="10">
                        <c:v>6.0644346178142765</c:v>
                      </c:pt>
                      <c:pt idx="11">
                        <c:v>3.5715015321756893</c:v>
                      </c:pt>
                      <c:pt idx="12">
                        <c:v>5.355219012738428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48C-47B3-9307-689BB69F18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8C-47B3-9307-689BB69F18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8C-47B3-9307-689BB69F18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8C-47B3-9307-689BB69F18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8C-47B3-9307-689BB69F18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8C-47B3-9307-689BB69F18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8C-47B3-9307-689BB69F18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8C-47B3-9307-689BB69F18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8C-47B3-9307-689BB69F18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8C-47B3-9307-689BB69F18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8C-47B3-9307-689BB69F18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8C-47B3-9307-689BB69F18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8C-47B3-9307-689BB69F18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8C-47B3-9307-689BB69F1878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-0.28797779043283533</c:v>
                </c:pt>
                <c:pt idx="1">
                  <c:v>-7.4915789539813815E-2</c:v>
                </c:pt>
                <c:pt idx="2">
                  <c:v>-0.42925070614773819</c:v>
                </c:pt>
                <c:pt idx="3">
                  <c:v>-0.53534492919406595</c:v>
                </c:pt>
                <c:pt idx="4">
                  <c:v>0.1184201489855603</c:v>
                </c:pt>
                <c:pt idx="5">
                  <c:v>0.16647411622549857</c:v>
                </c:pt>
                <c:pt idx="6">
                  <c:v>5.8651896922914837E-2</c:v>
                </c:pt>
                <c:pt idx="12">
                  <c:v>-9.8189749338903454E-2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8C-47B3-9307-689BB69F1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47-4525-AF2D-41E1CEF4431F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3.5954620918649693</c:v>
                </c:pt>
                <c:pt idx="1">
                  <c:v>2.8121710526315788</c:v>
                </c:pt>
                <c:pt idx="2">
                  <c:v>2.6021798365122617</c:v>
                </c:pt>
                <c:pt idx="3">
                  <c:v>2.982060312568787</c:v>
                </c:pt>
                <c:pt idx="4">
                  <c:v>2.8360398700862359</c:v>
                </c:pt>
                <c:pt idx="5">
                  <c:v>2.6943369952034657</c:v>
                </c:pt>
                <c:pt idx="6">
                  <c:v>3.0075457317073169</c:v>
                </c:pt>
                <c:pt idx="7">
                  <c:v>2.7460738774607387</c:v>
                </c:pt>
                <c:pt idx="8">
                  <c:v>2.7320278969957084</c:v>
                </c:pt>
                <c:pt idx="9">
                  <c:v>2.2366286057692308</c:v>
                </c:pt>
                <c:pt idx="10">
                  <c:v>2.4068329961789168</c:v>
                </c:pt>
                <c:pt idx="11">
                  <c:v>2.6665989022158976</c:v>
                </c:pt>
                <c:pt idx="12">
                  <c:v>2.7763916484805056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47-4525-AF2D-41E1CEF4431F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47-4525-AF2D-41E1CEF443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2.4090357792601576</c:v>
                </c:pt>
                <c:pt idx="1">
                  <c:v>2.3241944601469755</c:v>
                </c:pt>
                <c:pt idx="2">
                  <c:v>2.4314678284182305</c:v>
                </c:pt>
                <c:pt idx="3">
                  <c:v>2.3911083281152159</c:v>
                </c:pt>
                <c:pt idx="4">
                  <c:v>2.3998426098154244</c:v>
                </c:pt>
                <c:pt idx="5">
                  <c:v>2.658639491107361</c:v>
                </c:pt>
                <c:pt idx="6">
                  <c:v>2.9497919006408138</c:v>
                </c:pt>
                <c:pt idx="7">
                  <c:v>3.1529654224868331</c:v>
                </c:pt>
                <c:pt idx="8">
                  <c:v>2.8144523899134364</c:v>
                </c:pt>
                <c:pt idx="9">
                  <c:v>2.7012696041822255</c:v>
                </c:pt>
                <c:pt idx="10">
                  <c:v>2.6871430776354375</c:v>
                </c:pt>
                <c:pt idx="11">
                  <c:v>2.8862497680460195</c:v>
                </c:pt>
                <c:pt idx="12">
                  <c:v>2.7034548944337811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47-4525-AF2D-41E1CEF4431F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47-4525-AF2D-41E1CEF443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47-4525-AF2D-41E1CEF443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2.7676370312090217</c:v>
                </c:pt>
                <c:pt idx="1">
                  <c:v>2.1506651243493349</c:v>
                </c:pt>
                <c:pt idx="2">
                  <c:v>2.379233421212736</c:v>
                </c:pt>
                <c:pt idx="3">
                  <c:v>2.2581845238095237</c:v>
                </c:pt>
                <c:pt idx="4">
                  <c:v>2.0924902617990759</c:v>
                </c:pt>
                <c:pt idx="5">
                  <c:v>2.442157266364759</c:v>
                </c:pt>
                <c:pt idx="6">
                  <c:v>2.4376414027149322</c:v>
                </c:pt>
                <c:pt idx="12">
                  <c:v>2.3427354300734162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47-4525-AF2D-41E1CEF44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47-4525-AF2D-41E1CEF4431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2.528648038385549</c:v>
                      </c:pt>
                      <c:pt idx="1">
                        <c:v>1.9799448483329156</c:v>
                      </c:pt>
                      <c:pt idx="2">
                        <c:v>4.2155737704918037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2.9126119583635925</c:v>
                      </c:pt>
                      <c:pt idx="8">
                        <c:v>2.3058368076235856</c:v>
                      </c:pt>
                      <c:pt idx="9">
                        <c:v>2.1842164599774523</c:v>
                      </c:pt>
                      <c:pt idx="10">
                        <c:v>2.7735632183908048</c:v>
                      </c:pt>
                      <c:pt idx="11">
                        <c:v>2.4477662075915352</c:v>
                      </c:pt>
                      <c:pt idx="12">
                        <c:v>2.5260240112994352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47-4525-AF2D-41E1CEF443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47-4525-AF2D-41E1CEF443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47-4525-AF2D-41E1CEF443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47-4525-AF2D-41E1CEF443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47-4525-AF2D-41E1CEF443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47-4525-AF2D-41E1CEF443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47-4525-AF2D-41E1CEF443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47-4525-AF2D-41E1CEF443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47-4525-AF2D-41E1CEF443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47-4525-AF2D-41E1CEF443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47-4525-AF2D-41E1CEF443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47-4525-AF2D-41E1CEF443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47-4525-AF2D-41E1CEF443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47-4525-AF2D-41E1CEF4431F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0.35860125194886416</c:v>
                </c:pt>
                <c:pt idx="1">
                  <c:v>-0.17352933579764063</c:v>
                </c:pt>
                <c:pt idx="2">
                  <c:v>-5.2234407205494549E-2</c:v>
                </c:pt>
                <c:pt idx="3">
                  <c:v>-0.13292380430569217</c:v>
                </c:pt>
                <c:pt idx="4">
                  <c:v>-0.30735234801634848</c:v>
                </c:pt>
                <c:pt idx="5">
                  <c:v>-0.21648222474260193</c:v>
                </c:pt>
                <c:pt idx="6">
                  <c:v>-0.51215049792588152</c:v>
                </c:pt>
                <c:pt idx="12">
                  <c:v>-0.24380568154808113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47-4525-AF2D-41E1CEF44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B0-4C03-AD54-8AB64EF060F1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41343</c:v>
                </c:pt>
                <c:pt idx="1">
                  <c:v>39648</c:v>
                </c:pt>
                <c:pt idx="2">
                  <c:v>41310</c:v>
                </c:pt>
                <c:pt idx="3">
                  <c:v>34791</c:v>
                </c:pt>
                <c:pt idx="4">
                  <c:v>26786</c:v>
                </c:pt>
                <c:pt idx="5">
                  <c:v>29679</c:v>
                </c:pt>
                <c:pt idx="6">
                  <c:v>33976</c:v>
                </c:pt>
                <c:pt idx="7">
                  <c:v>36083</c:v>
                </c:pt>
                <c:pt idx="8">
                  <c:v>37421</c:v>
                </c:pt>
                <c:pt idx="9">
                  <c:v>43780</c:v>
                </c:pt>
                <c:pt idx="10">
                  <c:v>47814</c:v>
                </c:pt>
                <c:pt idx="11">
                  <c:v>43294</c:v>
                </c:pt>
                <c:pt idx="12">
                  <c:v>455925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B0-4C03-AD54-8AB64EF060F1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B0-4C03-AD54-8AB64EF060F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47292</c:v>
                </c:pt>
                <c:pt idx="1">
                  <c:v>48188</c:v>
                </c:pt>
                <c:pt idx="2">
                  <c:v>51183</c:v>
                </c:pt>
                <c:pt idx="3">
                  <c:v>36853</c:v>
                </c:pt>
                <c:pt idx="4">
                  <c:v>35540</c:v>
                </c:pt>
                <c:pt idx="5">
                  <c:v>38400</c:v>
                </c:pt>
                <c:pt idx="6">
                  <c:v>43630</c:v>
                </c:pt>
                <c:pt idx="7">
                  <c:v>41399</c:v>
                </c:pt>
                <c:pt idx="8">
                  <c:v>42987</c:v>
                </c:pt>
                <c:pt idx="9">
                  <c:v>50883</c:v>
                </c:pt>
                <c:pt idx="10">
                  <c:v>48288</c:v>
                </c:pt>
                <c:pt idx="11">
                  <c:v>47476</c:v>
                </c:pt>
                <c:pt idx="12">
                  <c:v>532119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B0-4C03-AD54-8AB64EF060F1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B0-4C03-AD54-8AB64EF060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B0-4C03-AD54-8AB64EF060F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46785</c:v>
                </c:pt>
                <c:pt idx="1">
                  <c:v>49649</c:v>
                </c:pt>
                <c:pt idx="2">
                  <c:v>54331</c:v>
                </c:pt>
                <c:pt idx="3">
                  <c:v>40825</c:v>
                </c:pt>
                <c:pt idx="4">
                  <c:v>35196</c:v>
                </c:pt>
                <c:pt idx="5">
                  <c:v>36047</c:v>
                </c:pt>
                <c:pt idx="6">
                  <c:v>41883</c:v>
                </c:pt>
                <c:pt idx="12">
                  <c:v>304716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B0-4C03-AD54-8AB64EF06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2B0-4C03-AD54-8AB64EF060F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41319</c:v>
                      </c:pt>
                      <c:pt idx="1">
                        <c:v>38135</c:v>
                      </c:pt>
                      <c:pt idx="2">
                        <c:v>15728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7191</c:v>
                      </c:pt>
                      <c:pt idx="8">
                        <c:v>4067</c:v>
                      </c:pt>
                      <c:pt idx="9">
                        <c:v>4143</c:v>
                      </c:pt>
                      <c:pt idx="10">
                        <c:v>2847</c:v>
                      </c:pt>
                      <c:pt idx="11">
                        <c:v>3977</c:v>
                      </c:pt>
                      <c:pt idx="12">
                        <c:v>122702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2B0-4C03-AD54-8AB64EF060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B0-4C03-AD54-8AB64EF060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B0-4C03-AD54-8AB64EF060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B0-4C03-AD54-8AB64EF060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B0-4C03-AD54-8AB64EF060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B0-4C03-AD54-8AB64EF060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B0-4C03-AD54-8AB64EF060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B0-4C03-AD54-8AB64EF060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B0-4C03-AD54-8AB64EF060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B0-4C03-AD54-8AB64EF060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B0-4C03-AD54-8AB64EF060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B0-4C03-AD54-8AB64EF060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B0-4C03-AD54-8AB64EF060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B0-4C03-AD54-8AB64EF060F1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-1.0720629281908201E-2</c:v>
                </c:pt>
                <c:pt idx="1">
                  <c:v>3.0318751556404067E-2</c:v>
                </c:pt>
                <c:pt idx="2">
                  <c:v>6.1504796514467719E-2</c:v>
                </c:pt>
                <c:pt idx="3">
                  <c:v>0.10777955661682892</c:v>
                </c:pt>
                <c:pt idx="4">
                  <c:v>-9.6792346651659589E-3</c:v>
                </c:pt>
                <c:pt idx="5">
                  <c:v>-6.127604166666667E-2</c:v>
                </c:pt>
                <c:pt idx="6">
                  <c:v>-4.0041256016502436E-2</c:v>
                </c:pt>
                <c:pt idx="12">
                  <c:v>1.2056355991311385E-2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B0-4C03-AD54-8AB64EF06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0C-45FB-B100-15C4CA7292A1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8.5206927412137485</c:v>
                </c:pt>
                <c:pt idx="1">
                  <c:v>8.0176301452784511</c:v>
                </c:pt>
                <c:pt idx="2">
                  <c:v>7.6281529895908982</c:v>
                </c:pt>
                <c:pt idx="3">
                  <c:v>6.86671840418499</c:v>
                </c:pt>
                <c:pt idx="4">
                  <c:v>7.1880833271111779</c:v>
                </c:pt>
                <c:pt idx="5">
                  <c:v>7.0050877724990732</c:v>
                </c:pt>
                <c:pt idx="6">
                  <c:v>7.4568813279962329</c:v>
                </c:pt>
                <c:pt idx="7">
                  <c:v>7.7137433140259954</c:v>
                </c:pt>
                <c:pt idx="8">
                  <c:v>7.5650837764891374</c:v>
                </c:pt>
                <c:pt idx="9">
                  <c:v>7.1013933302878023</c:v>
                </c:pt>
                <c:pt idx="10">
                  <c:v>7.8645584975111893</c:v>
                </c:pt>
                <c:pt idx="11">
                  <c:v>8.2201690765464033</c:v>
                </c:pt>
                <c:pt idx="12">
                  <c:v>7.6377013763228598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0C-45FB-B100-15C4CA7292A1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0C-45FB-B100-15C4CA7292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8.4186966083058437</c:v>
                </c:pt>
                <c:pt idx="1">
                  <c:v>8.1856063750311279</c:v>
                </c:pt>
                <c:pt idx="2">
                  <c:v>7.5469198757399916</c:v>
                </c:pt>
                <c:pt idx="3">
                  <c:v>7.6968225110574444</c:v>
                </c:pt>
                <c:pt idx="4">
                  <c:v>6.8821328081035453</c:v>
                </c:pt>
                <c:pt idx="5">
                  <c:v>7.1391927083333337</c:v>
                </c:pt>
                <c:pt idx="6">
                  <c:v>7.4333944533577814</c:v>
                </c:pt>
                <c:pt idx="7">
                  <c:v>7.7794874272325423</c:v>
                </c:pt>
                <c:pt idx="8">
                  <c:v>7.6637820736501734</c:v>
                </c:pt>
                <c:pt idx="9">
                  <c:v>7.0632824322465266</c:v>
                </c:pt>
                <c:pt idx="10">
                  <c:v>7.7764869118621602</c:v>
                </c:pt>
                <c:pt idx="11">
                  <c:v>7.9917642598365486</c:v>
                </c:pt>
                <c:pt idx="12">
                  <c:v>7.6512960446817351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0C-45FB-B100-15C4CA7292A1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0C-45FB-B100-15C4CA7292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0C-45FB-B100-15C4CA7292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8.7072565993373949</c:v>
                </c:pt>
                <c:pt idx="1">
                  <c:v>7.9766359846119759</c:v>
                </c:pt>
                <c:pt idx="2">
                  <c:v>7.2537225525022544</c:v>
                </c:pt>
                <c:pt idx="3">
                  <c:v>6.8486221677893449</c:v>
                </c:pt>
                <c:pt idx="4">
                  <c:v>6.6997386066598477</c:v>
                </c:pt>
                <c:pt idx="5">
                  <c:v>6.8354370682719781</c:v>
                </c:pt>
                <c:pt idx="6">
                  <c:v>7.105078432777022</c:v>
                </c:pt>
                <c:pt idx="12">
                  <c:v>7.4065063862744323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0C-45FB-B100-15C4CA729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E0C-45FB-B100-15C4CA7292A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9.2950458626781867</c:v>
                      </c:pt>
                      <c:pt idx="1">
                        <c:v>8.7275993182116167</c:v>
                      </c:pt>
                      <c:pt idx="2">
                        <c:v>10.97488555442523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6.9118342372409955</c:v>
                      </c:pt>
                      <c:pt idx="8">
                        <c:v>6.9931153184165229</c:v>
                      </c:pt>
                      <c:pt idx="9">
                        <c:v>4.8194545015689112</c:v>
                      </c:pt>
                      <c:pt idx="10">
                        <c:v>7.8686336494555675</c:v>
                      </c:pt>
                      <c:pt idx="11">
                        <c:v>7.6856927332159923</c:v>
                      </c:pt>
                      <c:pt idx="12">
                        <c:v>8.7566950823947458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E0C-45FB-B100-15C4CA7292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0C-45FB-B100-15C4CA7292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0C-45FB-B100-15C4CA7292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0C-45FB-B100-15C4CA7292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0C-45FB-B100-15C4CA7292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0C-45FB-B100-15C4CA7292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0C-45FB-B100-15C4CA7292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0C-45FB-B100-15C4CA7292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0C-45FB-B100-15C4CA7292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0C-45FB-B100-15C4CA7292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0C-45FB-B100-15C4CA7292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0C-45FB-B100-15C4CA7292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0C-45FB-B100-15C4CA7292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0C-45FB-B100-15C4CA7292A1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0.28855999103155128</c:v>
                </c:pt>
                <c:pt idx="1">
                  <c:v>-0.208970390419152</c:v>
                </c:pt>
                <c:pt idx="2">
                  <c:v>-0.29319732323773717</c:v>
                </c:pt>
                <c:pt idx="3">
                  <c:v>-0.84820034326809957</c:v>
                </c:pt>
                <c:pt idx="4">
                  <c:v>-0.18239420144369767</c:v>
                </c:pt>
                <c:pt idx="5">
                  <c:v>-0.30375564006135569</c:v>
                </c:pt>
                <c:pt idx="6">
                  <c:v>-0.32831602058075937</c:v>
                </c:pt>
                <c:pt idx="12">
                  <c:v>-0.25099014295641897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0C-45FB-B100-15C4CA729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60-43EF-B292-E7B25435C2B2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7.4245295975827492</c:v>
                </c:pt>
                <c:pt idx="1">
                  <c:v>6.6255956432947585</c:v>
                </c:pt>
                <c:pt idx="2">
                  <c:v>6.6871994801819366</c:v>
                </c:pt>
                <c:pt idx="3">
                  <c:v>6.5770206022187008</c:v>
                </c:pt>
                <c:pt idx="4">
                  <c:v>6.697749196141479</c:v>
                </c:pt>
                <c:pt idx="5">
                  <c:v>6.8809303758471962</c:v>
                </c:pt>
                <c:pt idx="6">
                  <c:v>7.4940490648530487</c:v>
                </c:pt>
                <c:pt idx="7">
                  <c:v>7.5153215849141315</c:v>
                </c:pt>
                <c:pt idx="8">
                  <c:v>7.4808184143222505</c:v>
                </c:pt>
                <c:pt idx="9">
                  <c:v>6.9262397991211548</c:v>
                </c:pt>
                <c:pt idx="10">
                  <c:v>6.9560150805438132</c:v>
                </c:pt>
                <c:pt idx="11">
                  <c:v>7.5589687989398868</c:v>
                </c:pt>
                <c:pt idx="12">
                  <c:v>7.1014383123801403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60-43EF-B292-E7B25435C2B2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60-43EF-B292-E7B25435C2B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7.6996077576814121</c:v>
                </c:pt>
                <c:pt idx="1">
                  <c:v>7.0288492360294903</c:v>
                </c:pt>
                <c:pt idx="2">
                  <c:v>6.9662029881504379</c:v>
                </c:pt>
                <c:pt idx="3">
                  <c:v>7.1351310407514017</c:v>
                </c:pt>
                <c:pt idx="4">
                  <c:v>6.6414432121297207</c:v>
                </c:pt>
                <c:pt idx="5">
                  <c:v>6.686951631046119</c:v>
                </c:pt>
                <c:pt idx="6">
                  <c:v>7.0650243483242621</c:v>
                </c:pt>
                <c:pt idx="7">
                  <c:v>7.5282225780624499</c:v>
                </c:pt>
                <c:pt idx="8">
                  <c:v>7.3459357277882802</c:v>
                </c:pt>
                <c:pt idx="9">
                  <c:v>6.9094631059830647</c:v>
                </c:pt>
                <c:pt idx="10">
                  <c:v>6.8750572082379859</c:v>
                </c:pt>
                <c:pt idx="11">
                  <c:v>7.5490196078431371</c:v>
                </c:pt>
                <c:pt idx="12">
                  <c:v>7.1302838287418524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60-43EF-B292-E7B25435C2B2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60-43EF-B292-E7B25435C2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60-43EF-B292-E7B25435C2B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7.7130570758405002</c:v>
                </c:pt>
                <c:pt idx="1">
                  <c:v>6.7095845331139445</c:v>
                </c:pt>
                <c:pt idx="2">
                  <c:v>6.2966065747614</c:v>
                </c:pt>
                <c:pt idx="3">
                  <c:v>6.2585340037046837</c:v>
                </c:pt>
                <c:pt idx="4">
                  <c:v>6.1644515846356072</c:v>
                </c:pt>
                <c:pt idx="5">
                  <c:v>6.1712112346401407</c:v>
                </c:pt>
                <c:pt idx="6">
                  <c:v>6.4553042121684872</c:v>
                </c:pt>
                <c:pt idx="12">
                  <c:v>6.5544092552875055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60-43EF-B292-E7B25435C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60-43EF-B292-E7B25435C2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7.9339108565041219</c:v>
                      </c:pt>
                      <c:pt idx="1">
                        <c:v>7.1286418646346927</c:v>
                      </c:pt>
                      <c:pt idx="2">
                        <c:v>9.3786440677966105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6.3769470404984423</c:v>
                      </c:pt>
                      <c:pt idx="8">
                        <c:v>6.0221914008321775</c:v>
                      </c:pt>
                      <c:pt idx="9">
                        <c:v>4.5007385524372232</c:v>
                      </c:pt>
                      <c:pt idx="10">
                        <c:v>9.5982905982905979</c:v>
                      </c:pt>
                      <c:pt idx="11">
                        <c:v>9.3348281016442449</c:v>
                      </c:pt>
                      <c:pt idx="12">
                        <c:v>7.6447121695105942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60-43EF-B292-E7B25435C2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60-43EF-B292-E7B25435C2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60-43EF-B292-E7B25435C2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60-43EF-B292-E7B25435C2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60-43EF-B292-E7B25435C2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60-43EF-B292-E7B25435C2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60-43EF-B292-E7B25435C2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60-43EF-B292-E7B25435C2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60-43EF-B292-E7B25435C2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60-43EF-B292-E7B25435C2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60-43EF-B292-E7B25435C2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60-43EF-B292-E7B25435C2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60-43EF-B292-E7B25435C2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60-43EF-B292-E7B25435C2B2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1.3449318159088008E-2</c:v>
                </c:pt>
                <c:pt idx="1">
                  <c:v>-0.31926470291554576</c:v>
                </c:pt>
                <c:pt idx="2">
                  <c:v>-0.66959641338903797</c:v>
                </c:pt>
                <c:pt idx="3">
                  <c:v>-0.87659703704671799</c:v>
                </c:pt>
                <c:pt idx="4">
                  <c:v>-0.4769916274941135</c:v>
                </c:pt>
                <c:pt idx="5">
                  <c:v>-0.51574039640597835</c:v>
                </c:pt>
                <c:pt idx="6">
                  <c:v>-0.60972013615577492</c:v>
                </c:pt>
                <c:pt idx="12">
                  <c:v>-0.48796873880990344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60-43EF-B292-E7B25435C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36-41F2-A69B-BFB276F9C454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11.418379216750678</c:v>
                </c:pt>
                <c:pt idx="1">
                  <c:v>10.34370308590492</c:v>
                </c:pt>
                <c:pt idx="2">
                  <c:v>9.1222556390977445</c:v>
                </c:pt>
                <c:pt idx="3">
                  <c:v>7.9372430802959713</c:v>
                </c:pt>
                <c:pt idx="4">
                  <c:v>9.1007148327801897</c:v>
                </c:pt>
                <c:pt idx="5">
                  <c:v>8.989169198256505</c:v>
                </c:pt>
                <c:pt idx="6">
                  <c:v>8.5818105144784926</c:v>
                </c:pt>
                <c:pt idx="7">
                  <c:v>8.7677522690870262</c:v>
                </c:pt>
                <c:pt idx="8">
                  <c:v>9.3442921396444643</c:v>
                </c:pt>
                <c:pt idx="9">
                  <c:v>8.9645416823840058</c:v>
                </c:pt>
                <c:pt idx="10">
                  <c:v>9.3741670937980519</c:v>
                </c:pt>
                <c:pt idx="11">
                  <c:v>10.795986093552465</c:v>
                </c:pt>
                <c:pt idx="12">
                  <c:v>9.5079662973403796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36-41F2-A69B-BFB276F9C454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36-41F2-A69B-BFB276F9C4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10.98589065255732</c:v>
                </c:pt>
                <c:pt idx="1">
                  <c:v>10.596861547007361</c:v>
                </c:pt>
                <c:pt idx="2">
                  <c:v>9.0470304492010847</c:v>
                </c:pt>
                <c:pt idx="3">
                  <c:v>9.8910386965376791</c:v>
                </c:pt>
                <c:pt idx="4">
                  <c:v>9.5351974757915343</c:v>
                </c:pt>
                <c:pt idx="5">
                  <c:v>9.7805171377029456</c:v>
                </c:pt>
                <c:pt idx="6">
                  <c:v>9.7089457678661937</c:v>
                </c:pt>
                <c:pt idx="7">
                  <c:v>9.1128626308120282</c:v>
                </c:pt>
                <c:pt idx="8">
                  <c:v>9.5348466746316216</c:v>
                </c:pt>
                <c:pt idx="9">
                  <c:v>8.671056782334384</c:v>
                </c:pt>
                <c:pt idx="10">
                  <c:v>9.3356138350437092</c:v>
                </c:pt>
                <c:pt idx="11">
                  <c:v>10.171340457577278</c:v>
                </c:pt>
                <c:pt idx="12">
                  <c:v>9.7232392971336417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36-41F2-A69B-BFB276F9C454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36-41F2-A69B-BFB276F9C4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36-41F2-A69B-BFB276F9C4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11.050628442310408</c:v>
                </c:pt>
                <c:pt idx="1">
                  <c:v>10.619604863221884</c:v>
                </c:pt>
                <c:pt idx="2">
                  <c:v>8.7083967677714025</c:v>
                </c:pt>
                <c:pt idx="3">
                  <c:v>8.4332306111967128</c:v>
                </c:pt>
                <c:pt idx="4">
                  <c:v>9.218270488878316</c:v>
                </c:pt>
                <c:pt idx="5">
                  <c:v>9.0695855224751902</c:v>
                </c:pt>
                <c:pt idx="6">
                  <c:v>8.8233789679554686</c:v>
                </c:pt>
                <c:pt idx="12">
                  <c:v>9.5020137764896297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36-41F2-A69B-BFB276F9C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436-41F2-A69B-BFB276F9C45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11.637256287086748</c:v>
                      </c:pt>
                      <c:pt idx="1">
                        <c:v>11.138817878999149</c:v>
                      </c:pt>
                      <c:pt idx="2">
                        <c:v>12.882565337001376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8.9206424185167688</c:v>
                      </c:pt>
                      <c:pt idx="8">
                        <c:v>12.752112676056338</c:v>
                      </c:pt>
                      <c:pt idx="9">
                        <c:v>5.6313131313131315</c:v>
                      </c:pt>
                      <c:pt idx="10">
                        <c:v>9.6477272727272734</c:v>
                      </c:pt>
                      <c:pt idx="11">
                        <c:v>11.419786096256685</c:v>
                      </c:pt>
                      <c:pt idx="12">
                        <c:v>11.259829968119023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436-41F2-A69B-BFB276F9C454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C436-41F2-A69B-BFB276F9C454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12.129041326960921</c:v>
                      </c:pt>
                      <c:pt idx="1">
                        <c:v>9.2217261904761898</c:v>
                      </c:pt>
                      <c:pt idx="2">
                        <c:v>8.391152403682236</c:v>
                      </c:pt>
                      <c:pt idx="3">
                        <c:v>7.9562760261748959</c:v>
                      </c:pt>
                      <c:pt idx="4">
                        <c:v>8.2949205932537087</c:v>
                      </c:pt>
                      <c:pt idx="5">
                        <c:v>8.5031024439660623</c:v>
                      </c:pt>
                      <c:pt idx="6">
                        <c:v>8.7805634182504377</c:v>
                      </c:pt>
                      <c:pt idx="7">
                        <c:v>9.1730716063035658</c:v>
                      </c:pt>
                      <c:pt idx="8">
                        <c:v>8.7724685922903465</c:v>
                      </c:pt>
                      <c:pt idx="9">
                        <c:v>8.7037592374424335</c:v>
                      </c:pt>
                      <c:pt idx="10">
                        <c:v>8.7484428086070221</c:v>
                      </c:pt>
                      <c:pt idx="11">
                        <c:v>9.601999200319872</c:v>
                      </c:pt>
                      <c:pt idx="12">
                        <c:v>8.9641442715700137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C436-41F2-A69B-BFB276F9C4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36-41F2-A69B-BFB276F9C4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36-41F2-A69B-BFB276F9C4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36-41F2-A69B-BFB276F9C4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36-41F2-A69B-BFB276F9C4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36-41F2-A69B-BFB276F9C4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36-41F2-A69B-BFB276F9C4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36-41F2-A69B-BFB276F9C4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36-41F2-A69B-BFB276F9C4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36-41F2-A69B-BFB276F9C4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36-41F2-A69B-BFB276F9C4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36-41F2-A69B-BFB276F9C4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36-41F2-A69B-BFB276F9C4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36-41F2-A69B-BFB276F9C454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6.4737789753088748E-2</c:v>
                </c:pt>
                <c:pt idx="1">
                  <c:v>2.274331621452319E-2</c:v>
                </c:pt>
                <c:pt idx="2">
                  <c:v>-0.3386336814296822</c:v>
                </c:pt>
                <c:pt idx="3">
                  <c:v>-1.4578080853409663</c:v>
                </c:pt>
                <c:pt idx="4">
                  <c:v>-0.3169269869132183</c:v>
                </c:pt>
                <c:pt idx="5">
                  <c:v>-0.71093161522775539</c:v>
                </c:pt>
                <c:pt idx="6">
                  <c:v>-0.88556679991072507</c:v>
                </c:pt>
                <c:pt idx="12">
                  <c:v>-0.46351066981208433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36-41F2-A69B-BFB276F9C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EE-42F8-B851-40F98441E2FA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6.1614379084967323</c:v>
                </c:pt>
                <c:pt idx="1">
                  <c:v>6.1137742718446599</c:v>
                </c:pt>
                <c:pt idx="2">
                  <c:v>6.0897001303780964</c:v>
                </c:pt>
                <c:pt idx="3">
                  <c:v>5.785571142284569</c:v>
                </c:pt>
                <c:pt idx="4">
                  <c:v>5.9001769911504427</c:v>
                </c:pt>
                <c:pt idx="5">
                  <c:v>6.4738689547581902</c:v>
                </c:pt>
                <c:pt idx="6">
                  <c:v>6.8715683180814136</c:v>
                </c:pt>
                <c:pt idx="7">
                  <c:v>8.2840572556762098</c:v>
                </c:pt>
                <c:pt idx="8">
                  <c:v>6.6430817610062896</c:v>
                </c:pt>
                <c:pt idx="9">
                  <c:v>6.0223759153783565</c:v>
                </c:pt>
                <c:pt idx="10">
                  <c:v>6.6880329314907376</c:v>
                </c:pt>
                <c:pt idx="11">
                  <c:v>6.5164683088845834</c:v>
                </c:pt>
                <c:pt idx="12">
                  <c:v>6.4719669009614709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EE-42F8-B851-40F98441E2FA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EE-42F8-B851-40F98441E2F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7.102075154234436</c:v>
                </c:pt>
                <c:pt idx="1">
                  <c:v>6.2099571516017136</c:v>
                </c:pt>
                <c:pt idx="2">
                  <c:v>6.2966198252943411</c:v>
                </c:pt>
                <c:pt idx="3">
                  <c:v>6.4245002968533544</c:v>
                </c:pt>
                <c:pt idx="4">
                  <c:v>6.2373262469337698</c:v>
                </c:pt>
                <c:pt idx="5">
                  <c:v>5.9973009446693659</c:v>
                </c:pt>
                <c:pt idx="6">
                  <c:v>7.223830734966592</c:v>
                </c:pt>
                <c:pt idx="7">
                  <c:v>7.8188919164396005</c:v>
                </c:pt>
                <c:pt idx="8">
                  <c:v>7.2306136210384357</c:v>
                </c:pt>
                <c:pt idx="9">
                  <c:v>6.217721518987342</c:v>
                </c:pt>
                <c:pt idx="10">
                  <c:v>6.2833206397562833</c:v>
                </c:pt>
                <c:pt idx="11">
                  <c:v>6.611312921639855</c:v>
                </c:pt>
                <c:pt idx="12">
                  <c:v>6.6328355632283129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EE-42F8-B851-40F98441E2FA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EE-42F8-B851-40F98441E2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EE-42F8-B851-40F98441E2F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7.9187620889748551</c:v>
                </c:pt>
                <c:pt idx="1">
                  <c:v>6.2748325358851673</c:v>
                </c:pt>
                <c:pt idx="2">
                  <c:v>5.9869027854639363</c:v>
                </c:pt>
                <c:pt idx="3">
                  <c:v>6.4407257354236389</c:v>
                </c:pt>
                <c:pt idx="4">
                  <c:v>6.0823970037453181</c:v>
                </c:pt>
                <c:pt idx="5">
                  <c:v>6.4131101813110183</c:v>
                </c:pt>
                <c:pt idx="6">
                  <c:v>6.9799311926605503</c:v>
                </c:pt>
                <c:pt idx="12">
                  <c:v>6.5203107722749225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EE-42F8-B851-40F98441E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EE-42F8-B851-40F98441E2F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6.216949152542373</c:v>
                      </c:pt>
                      <c:pt idx="1">
                        <c:v>5.6151019044437023</c:v>
                      </c:pt>
                      <c:pt idx="2">
                        <c:v>7.6801007556675067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6.9232053422370621</c:v>
                      </c:pt>
                      <c:pt idx="8">
                        <c:v>6.2905982905982905</c:v>
                      </c:pt>
                      <c:pt idx="9">
                        <c:v>4.7901376146788994</c:v>
                      </c:pt>
                      <c:pt idx="10">
                        <c:v>7.1162790697674421</c:v>
                      </c:pt>
                      <c:pt idx="11">
                        <c:v>4.2004132231404956</c:v>
                      </c:pt>
                      <c:pt idx="12">
                        <c:v>5.9098479362780596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EE-42F8-B851-40F98441E2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EE-42F8-B851-40F98441E2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EE-42F8-B851-40F98441E2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EE-42F8-B851-40F98441E2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EE-42F8-B851-40F98441E2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EE-42F8-B851-40F98441E2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EE-42F8-B851-40F98441E2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EE-42F8-B851-40F98441E2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EE-42F8-B851-40F98441E2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EE-42F8-B851-40F98441E2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EE-42F8-B851-40F98441E2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EE-42F8-B851-40F98441E2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EE-42F8-B851-40F98441E2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EE-42F8-B851-40F98441E2FA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0.81668693474041909</c:v>
                </c:pt>
                <c:pt idx="1">
                  <c:v>6.4875384283453741E-2</c:v>
                </c:pt>
                <c:pt idx="2">
                  <c:v>-0.30971703983040477</c:v>
                </c:pt>
                <c:pt idx="3">
                  <c:v>1.6225438570284467E-2</c:v>
                </c:pt>
                <c:pt idx="4">
                  <c:v>-0.15492924318845169</c:v>
                </c:pt>
                <c:pt idx="5">
                  <c:v>0.41580923664165237</c:v>
                </c:pt>
                <c:pt idx="6">
                  <c:v>-0.24389954230604172</c:v>
                </c:pt>
                <c:pt idx="12">
                  <c:v>4.1316231650743163E-2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EE-42F8-B851-40F98441E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82-4A76-A0C6-B872D92A99DC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82-4A76-A0C6-B872D92A99DC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82-4A76-A0C6-B872D92A99D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6.6119604316546763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82-4A76-A0C6-B872D92A99DC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82-4A76-A0C6-B872D92A99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82-4A76-A0C6-B872D92A99D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6.3674242424242422</c:v>
                </c:pt>
                <c:pt idx="1">
                  <c:v>6.5554016620498619</c:v>
                </c:pt>
                <c:pt idx="2">
                  <c:v>6.8736413043478262</c:v>
                </c:pt>
                <c:pt idx="3">
                  <c:v>5.5533199195171026</c:v>
                </c:pt>
                <c:pt idx="4">
                  <c:v>6.0099206349206353</c:v>
                </c:pt>
                <c:pt idx="5">
                  <c:v>6.9784411276948592</c:v>
                </c:pt>
                <c:pt idx="6">
                  <c:v>7.0279569892473122</c:v>
                </c:pt>
                <c:pt idx="12">
                  <c:v>6.5568561872909701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82-4A76-A0C6-B872D92A9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82-4A76-A0C6-B872D92A99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6.6836027713625867</c:v>
                      </c:pt>
                      <c:pt idx="1">
                        <c:v>6.6892230576441101</c:v>
                      </c:pt>
                      <c:pt idx="2">
                        <c:v>8.0549019607843135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5.3166666666666664</c:v>
                      </c:pt>
                      <c:pt idx="8">
                        <c:v>7.760089686098655</c:v>
                      </c:pt>
                      <c:pt idx="9">
                        <c:v>10.689922480620154</c:v>
                      </c:pt>
                      <c:pt idx="10">
                        <c:v>17.657894736842106</c:v>
                      </c:pt>
                      <c:pt idx="11">
                        <c:v>3.3366336633663365</c:v>
                      </c:pt>
                      <c:pt idx="12">
                        <c:v>7.1863592699327565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82-4A76-A0C6-B872D92A99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82-4A76-A0C6-B872D92A99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82-4A76-A0C6-B872D92A99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82-4A76-A0C6-B872D92A99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82-4A76-A0C6-B872D92A99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82-4A76-A0C6-B872D92A99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82-4A76-A0C6-B872D92A99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82-4A76-A0C6-B872D92A99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82-4A76-A0C6-B872D92A99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82-4A76-A0C6-B872D92A99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82-4A76-A0C6-B872D92A99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82-4A76-A0C6-B872D92A99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82-4A76-A0C6-B872D92A99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82-4A76-A0C6-B872D92A99DC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-0.14163372859025092</c:v>
                </c:pt>
                <c:pt idx="1">
                  <c:v>0.37929140171295561</c:v>
                </c:pt>
                <c:pt idx="2">
                  <c:v>0.81594899665551868</c:v>
                </c:pt>
                <c:pt idx="3">
                  <c:v>-1.7397493874135908</c:v>
                </c:pt>
                <c:pt idx="4">
                  <c:v>-3.463382052490882E-2</c:v>
                </c:pt>
                <c:pt idx="5">
                  <c:v>0.16789981715354863</c:v>
                </c:pt>
                <c:pt idx="6">
                  <c:v>-0.3229491063045824</c:v>
                </c:pt>
                <c:pt idx="12">
                  <c:v>-0.12704002358217625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82-4A76-A0C6-B872D92A9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2D-48BE-8DDA-0304DFE5FB94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7.4954441913439638</c:v>
                </c:pt>
                <c:pt idx="1">
                  <c:v>7.31989247311828</c:v>
                </c:pt>
                <c:pt idx="2">
                  <c:v>6.0713450292397662</c:v>
                </c:pt>
                <c:pt idx="3">
                  <c:v>6.6473087818696888</c:v>
                </c:pt>
                <c:pt idx="4">
                  <c:v>6.8310911808669657</c:v>
                </c:pt>
                <c:pt idx="5">
                  <c:v>6.7452513966480447</c:v>
                </c:pt>
                <c:pt idx="6">
                  <c:v>8.7765363128491618</c:v>
                </c:pt>
                <c:pt idx="7">
                  <c:v>7.8383545770567791</c:v>
                </c:pt>
                <c:pt idx="8">
                  <c:v>7.7614607614607616</c:v>
                </c:pt>
                <c:pt idx="9">
                  <c:v>6.5623229461756374</c:v>
                </c:pt>
                <c:pt idx="10">
                  <c:v>6.2689922480620153</c:v>
                </c:pt>
                <c:pt idx="11">
                  <c:v>5.48</c:v>
                </c:pt>
                <c:pt idx="12">
                  <c:v>6.997908759972117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2D-48BE-8DDA-0304DFE5FB94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2D-48BE-8DDA-0304DFE5FB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6.8130841121495331</c:v>
                </c:pt>
                <c:pt idx="1">
                  <c:v>6.6363636363636367</c:v>
                </c:pt>
                <c:pt idx="2">
                  <c:v>7.0371428571428574</c:v>
                </c:pt>
                <c:pt idx="3">
                  <c:v>6.7803223070398646</c:v>
                </c:pt>
                <c:pt idx="4">
                  <c:v>6.5109090909090908</c:v>
                </c:pt>
                <c:pt idx="5">
                  <c:v>7.1186094069529648</c:v>
                </c:pt>
                <c:pt idx="6">
                  <c:v>7.2642276422764231</c:v>
                </c:pt>
                <c:pt idx="7">
                  <c:v>8.5658653846153854</c:v>
                </c:pt>
                <c:pt idx="8">
                  <c:v>7.8050389922015597</c:v>
                </c:pt>
                <c:pt idx="9">
                  <c:v>7.0728318160038333</c:v>
                </c:pt>
                <c:pt idx="10">
                  <c:v>7.3297872340425529</c:v>
                </c:pt>
                <c:pt idx="11">
                  <c:v>7.132173913043478</c:v>
                </c:pt>
                <c:pt idx="12">
                  <c:v>7.2584063141961295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2D-48BE-8DDA-0304DFE5FB94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2D-48BE-8DDA-0304DFE5FB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2D-48BE-8DDA-0304DFE5FB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7.738790035587189</c:v>
                </c:pt>
                <c:pt idx="1">
                  <c:v>7.1312649164677806</c:v>
                </c:pt>
                <c:pt idx="2">
                  <c:v>7.2626656274356973</c:v>
                </c:pt>
                <c:pt idx="3">
                  <c:v>7.2923976608187138</c:v>
                </c:pt>
                <c:pt idx="4">
                  <c:v>6.7837528604118997</c:v>
                </c:pt>
                <c:pt idx="5">
                  <c:v>6.7929465301478951</c:v>
                </c:pt>
                <c:pt idx="6">
                  <c:v>7.9949270767279641</c:v>
                </c:pt>
                <c:pt idx="12">
                  <c:v>7.3547018348623849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2D-48BE-8DDA-0304DFE5F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2D-48BE-8DDA-0304DFE5FB9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8.1841620626151013</c:v>
                      </c:pt>
                      <c:pt idx="1">
                        <c:v>5.9428571428571431</c:v>
                      </c:pt>
                      <c:pt idx="2">
                        <c:v>9.87109375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7.2149999999999999</c:v>
                      </c:pt>
                      <c:pt idx="8">
                        <c:v>6.9473684210526319</c:v>
                      </c:pt>
                      <c:pt idx="9">
                        <c:v>4.541666666666667</c:v>
                      </c:pt>
                      <c:pt idx="10">
                        <c:v>6.6727272727272728</c:v>
                      </c:pt>
                      <c:pt idx="11">
                        <c:v>8.0144927536231876</c:v>
                      </c:pt>
                      <c:pt idx="12">
                        <c:v>7.2815814850530378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2D-48BE-8DDA-0304DFE5FB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2D-48BE-8DDA-0304DFE5FB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2D-48BE-8DDA-0304DFE5FB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2D-48BE-8DDA-0304DFE5FB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2D-48BE-8DDA-0304DFE5FB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2D-48BE-8DDA-0304DFE5FB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2D-48BE-8DDA-0304DFE5FB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2D-48BE-8DDA-0304DFE5FB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2D-48BE-8DDA-0304DFE5FB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2D-48BE-8DDA-0304DFE5FB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2D-48BE-8DDA-0304DFE5FB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2D-48BE-8DDA-0304DFE5FB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2D-48BE-8DDA-0304DFE5FB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2D-48BE-8DDA-0304DFE5FB94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0.9257059234376559</c:v>
                </c:pt>
                <c:pt idx="1">
                  <c:v>0.49490128010414391</c:v>
                </c:pt>
                <c:pt idx="2">
                  <c:v>0.22552277029283996</c:v>
                </c:pt>
                <c:pt idx="3">
                  <c:v>0.51207535377884916</c:v>
                </c:pt>
                <c:pt idx="4">
                  <c:v>0.27284376950280897</c:v>
                </c:pt>
                <c:pt idx="5">
                  <c:v>-0.32566287680506978</c:v>
                </c:pt>
                <c:pt idx="6">
                  <c:v>0.73069943445154095</c:v>
                </c:pt>
                <c:pt idx="12">
                  <c:v>0.41665511262301091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2D-48BE-8DDA-0304DFE5F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C8-4F78-9E5D-3AD28560F0E3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C8-4F78-9E5D-3AD28560F0E3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C8-4F78-9E5D-3AD28560F0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6.6119604316546763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C8-4F78-9E5D-3AD28560F0E3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C8-4F78-9E5D-3AD28560F0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C8-4F78-9E5D-3AD28560F0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6.3674242424242422</c:v>
                </c:pt>
                <c:pt idx="1">
                  <c:v>6.5554016620498619</c:v>
                </c:pt>
                <c:pt idx="2">
                  <c:v>6.8736413043478262</c:v>
                </c:pt>
                <c:pt idx="3">
                  <c:v>5.5533199195171026</c:v>
                </c:pt>
                <c:pt idx="4">
                  <c:v>6.0099206349206353</c:v>
                </c:pt>
                <c:pt idx="5">
                  <c:v>6.9784411276948592</c:v>
                </c:pt>
                <c:pt idx="6">
                  <c:v>7.0279569892473122</c:v>
                </c:pt>
                <c:pt idx="12">
                  <c:v>6.5568561872909701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C8-4F78-9E5D-3AD28560F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9C8-4F78-9E5D-3AD28560F0E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6.6836027713625867</c:v>
                      </c:pt>
                      <c:pt idx="1">
                        <c:v>6.6892230576441101</c:v>
                      </c:pt>
                      <c:pt idx="2">
                        <c:v>8.0549019607843135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5.3166666666666664</c:v>
                      </c:pt>
                      <c:pt idx="8">
                        <c:v>7.760089686098655</c:v>
                      </c:pt>
                      <c:pt idx="9">
                        <c:v>10.689922480620154</c:v>
                      </c:pt>
                      <c:pt idx="10">
                        <c:v>17.657894736842106</c:v>
                      </c:pt>
                      <c:pt idx="11">
                        <c:v>3.3366336633663365</c:v>
                      </c:pt>
                      <c:pt idx="12">
                        <c:v>7.1863592699327565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9C8-4F78-9E5D-3AD28560F0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C8-4F78-9E5D-3AD28560F0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C8-4F78-9E5D-3AD28560F0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C8-4F78-9E5D-3AD28560F0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C8-4F78-9E5D-3AD28560F0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C8-4F78-9E5D-3AD28560F0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C8-4F78-9E5D-3AD28560F0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C8-4F78-9E5D-3AD28560F0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C8-4F78-9E5D-3AD28560F0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C8-4F78-9E5D-3AD28560F0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C8-4F78-9E5D-3AD28560F0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C8-4F78-9E5D-3AD28560F0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C8-4F78-9E5D-3AD28560F0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C8-4F78-9E5D-3AD28560F0E3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-0.14163372859025092</c:v>
                </c:pt>
                <c:pt idx="1">
                  <c:v>0.37929140171295561</c:v>
                </c:pt>
                <c:pt idx="2">
                  <c:v>0.81594899665551868</c:v>
                </c:pt>
                <c:pt idx="3">
                  <c:v>-1.7397493874135908</c:v>
                </c:pt>
                <c:pt idx="4">
                  <c:v>-3.463382052490882E-2</c:v>
                </c:pt>
                <c:pt idx="5">
                  <c:v>0.16789981715354863</c:v>
                </c:pt>
                <c:pt idx="6">
                  <c:v>-0.3229491063045824</c:v>
                </c:pt>
                <c:pt idx="12">
                  <c:v>-0.12704002358217625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C8-4F78-9E5D-3AD28560F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46-4D17-8112-1D2B98CE9A8B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8.4134045077105579</c:v>
                </c:pt>
                <c:pt idx="1">
                  <c:v>9.496240601503759</c:v>
                </c:pt>
                <c:pt idx="2">
                  <c:v>10.062709030100335</c:v>
                </c:pt>
                <c:pt idx="3">
                  <c:v>8.5347490347490353</c:v>
                </c:pt>
                <c:pt idx="4">
                  <c:v>7.7313432835820892</c:v>
                </c:pt>
                <c:pt idx="5">
                  <c:v>7.1062500000000002</c:v>
                </c:pt>
                <c:pt idx="6">
                  <c:v>8.7642857142857142</c:v>
                </c:pt>
                <c:pt idx="7">
                  <c:v>7.4968152866242042</c:v>
                </c:pt>
                <c:pt idx="8">
                  <c:v>7.2480000000000002</c:v>
                </c:pt>
                <c:pt idx="9">
                  <c:v>6.4125560538116595</c:v>
                </c:pt>
                <c:pt idx="10">
                  <c:v>8.7702589807852966</c:v>
                </c:pt>
                <c:pt idx="11">
                  <c:v>9.4980237154150196</c:v>
                </c:pt>
                <c:pt idx="12">
                  <c:v>8.7910605349601134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46-4D17-8112-1D2B98CE9A8B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46-4D17-8112-1D2B98CE9A8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8.7924667651403254</c:v>
                </c:pt>
                <c:pt idx="1">
                  <c:v>10.563145353455123</c:v>
                </c:pt>
                <c:pt idx="2">
                  <c:v>10.274442538593481</c:v>
                </c:pt>
                <c:pt idx="3">
                  <c:v>9.3033333333333328</c:v>
                </c:pt>
                <c:pt idx="4">
                  <c:v>12.324324324324325</c:v>
                </c:pt>
                <c:pt idx="5">
                  <c:v>7.359375</c:v>
                </c:pt>
                <c:pt idx="6">
                  <c:v>7.4109589041095889</c:v>
                </c:pt>
                <c:pt idx="7">
                  <c:v>7.0512820512820511</c:v>
                </c:pt>
                <c:pt idx="8">
                  <c:v>9.0243902439024382</c:v>
                </c:pt>
                <c:pt idx="9">
                  <c:v>7.2110939907550078</c:v>
                </c:pt>
                <c:pt idx="10">
                  <c:v>9.8787313432835813</c:v>
                </c:pt>
                <c:pt idx="11">
                  <c:v>8.5391304347826082</c:v>
                </c:pt>
                <c:pt idx="12">
                  <c:v>9.29595015576324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46-4D17-8112-1D2B98CE9A8B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46-4D17-8112-1D2B98CE9A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46-4D17-8112-1D2B98CE9A8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9.8285243198680963</c:v>
                </c:pt>
                <c:pt idx="1">
                  <c:v>9.6209476309226929</c:v>
                </c:pt>
                <c:pt idx="2">
                  <c:v>9.6300578034682083</c:v>
                </c:pt>
                <c:pt idx="3">
                  <c:v>9.3333333333333339</c:v>
                </c:pt>
                <c:pt idx="4">
                  <c:v>8.8110236220472444</c:v>
                </c:pt>
                <c:pt idx="5">
                  <c:v>6.4961832061068705</c:v>
                </c:pt>
                <c:pt idx="6">
                  <c:v>8.4109589041095898</c:v>
                </c:pt>
                <c:pt idx="12">
                  <c:v>9.453125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46-4D17-8112-1D2B98CE9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46-4D17-8112-1D2B98CE9A8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10.133493205435652</c:v>
                      </c:pt>
                      <c:pt idx="1">
                        <c:v>8.9423728813559329</c:v>
                      </c:pt>
                      <c:pt idx="2">
                        <c:v>12.185639229422067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</c:v>
                      </c:pt>
                      <c:pt idx="8">
                        <c:v>5</c:v>
                      </c:pt>
                      <c:pt idx="9">
                        <c:v>2.6</c:v>
                      </c:pt>
                      <c:pt idx="10">
                        <c:v>8.3333333333333339</c:v>
                      </c:pt>
                      <c:pt idx="11">
                        <c:v>10</c:v>
                      </c:pt>
                      <c:pt idx="12">
                        <c:v>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46-4D17-8112-1D2B98CE9A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46-4D17-8112-1D2B98CE9A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46-4D17-8112-1D2B98CE9A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46-4D17-8112-1D2B98CE9A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46-4D17-8112-1D2B98CE9A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46-4D17-8112-1D2B98CE9A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46-4D17-8112-1D2B98CE9A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46-4D17-8112-1D2B98CE9A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46-4D17-8112-1D2B98CE9A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46-4D17-8112-1D2B98CE9A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46-4D17-8112-1D2B98CE9A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46-4D17-8112-1D2B98CE9A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46-4D17-8112-1D2B98CE9A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46-4D17-8112-1D2B98CE9A8B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1.0360575547277708</c:v>
                </c:pt>
                <c:pt idx="1">
                  <c:v>-0.9421977225324305</c:v>
                </c:pt>
                <c:pt idx="2">
                  <c:v>-0.64438473512527317</c:v>
                </c:pt>
                <c:pt idx="3">
                  <c:v>3.0000000000001137E-2</c:v>
                </c:pt>
                <c:pt idx="4">
                  <c:v>-3.5133007022770801</c:v>
                </c:pt>
                <c:pt idx="5">
                  <c:v>-0.8631917938931295</c:v>
                </c:pt>
                <c:pt idx="6">
                  <c:v>1.0000000000000009</c:v>
                </c:pt>
                <c:pt idx="12">
                  <c:v>-0.22463563478069126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46-4D17-8112-1D2B98CE9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9A-4EAF-9FBF-6EC97D914B85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8.1389693109438337</c:v>
                </c:pt>
                <c:pt idx="1">
                  <c:v>8.5094637223974772</c:v>
                </c:pt>
                <c:pt idx="2">
                  <c:v>8.5167827739075364</c:v>
                </c:pt>
                <c:pt idx="3">
                  <c:v>8.1567436208991495</c:v>
                </c:pt>
                <c:pt idx="4">
                  <c:v>8.5614035087719298</c:v>
                </c:pt>
                <c:pt idx="5">
                  <c:v>7.9863945578231297</c:v>
                </c:pt>
                <c:pt idx="6">
                  <c:v>9.247863247863247</c:v>
                </c:pt>
                <c:pt idx="7">
                  <c:v>6.8297872340425529</c:v>
                </c:pt>
                <c:pt idx="8">
                  <c:v>6.7029702970297027</c:v>
                </c:pt>
                <c:pt idx="9">
                  <c:v>6.3087885985748215</c:v>
                </c:pt>
                <c:pt idx="10">
                  <c:v>9.0835714285714282</c:v>
                </c:pt>
                <c:pt idx="11">
                  <c:v>8.0674671240708982</c:v>
                </c:pt>
                <c:pt idx="12">
                  <c:v>8.2016865776528469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9A-4EAF-9FBF-6EC97D914B85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9A-4EAF-9FBF-6EC97D914B8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8.8081096516276407</c:v>
                </c:pt>
                <c:pt idx="1">
                  <c:v>8.6939151813153046</c:v>
                </c:pt>
                <c:pt idx="2">
                  <c:v>7.8153126826417303</c:v>
                </c:pt>
                <c:pt idx="3">
                  <c:v>9.968036529680365</c:v>
                </c:pt>
                <c:pt idx="4">
                  <c:v>7.6216216216216219</c:v>
                </c:pt>
                <c:pt idx="5">
                  <c:v>6.5042016806722689</c:v>
                </c:pt>
                <c:pt idx="6">
                  <c:v>6.2028985507246377</c:v>
                </c:pt>
                <c:pt idx="7">
                  <c:v>6.564516129032258</c:v>
                </c:pt>
                <c:pt idx="8">
                  <c:v>9.7278106508875748</c:v>
                </c:pt>
                <c:pt idx="9">
                  <c:v>5.7896389324960751</c:v>
                </c:pt>
                <c:pt idx="10">
                  <c:v>8.9146238377007609</c:v>
                </c:pt>
                <c:pt idx="11">
                  <c:v>8.1882591093117405</c:v>
                </c:pt>
                <c:pt idx="12">
                  <c:v>8.3508018027460427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9A-4EAF-9FBF-6EC97D914B85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9A-4EAF-9FBF-6EC97D914B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9A-4EAF-9FBF-6EC97D914B8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10.442715700141443</c:v>
                </c:pt>
                <c:pt idx="1">
                  <c:v>9.4938820912124591</c:v>
                </c:pt>
                <c:pt idx="2">
                  <c:v>9.3967611336032384</c:v>
                </c:pt>
                <c:pt idx="3">
                  <c:v>10.36723163841808</c:v>
                </c:pt>
                <c:pt idx="4">
                  <c:v>11.657894736842104</c:v>
                </c:pt>
                <c:pt idx="5">
                  <c:v>6.4285714285714288</c:v>
                </c:pt>
                <c:pt idx="6">
                  <c:v>6.225806451612903</c:v>
                </c:pt>
                <c:pt idx="12">
                  <c:v>9.793357933579335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9A-4EAF-9FBF-6EC97D914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C9A-4EAF-9FBF-6EC97D914B8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10.432530667878238</c:v>
                      </c:pt>
                      <c:pt idx="1">
                        <c:v>9.7348002316155178</c:v>
                      </c:pt>
                      <c:pt idx="2">
                        <c:v>12.519774011299434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2.9130434782608696</c:v>
                      </c:pt>
                      <c:pt idx="8">
                        <c:v>5.583333333333333</c:v>
                      </c:pt>
                      <c:pt idx="9">
                        <c:v>5.2173913043478262</c:v>
                      </c:pt>
                      <c:pt idx="10">
                        <c:v>9.1702127659574462</c:v>
                      </c:pt>
                      <c:pt idx="11">
                        <c:v>9.0740740740740744</c:v>
                      </c:pt>
                      <c:pt idx="12">
                        <c:v>10.33891299855342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C9A-4EAF-9FBF-6EC97D914B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9A-4EAF-9FBF-6EC97D914B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9A-4EAF-9FBF-6EC97D914B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9A-4EAF-9FBF-6EC97D914B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9A-4EAF-9FBF-6EC97D914B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9A-4EAF-9FBF-6EC97D914B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9A-4EAF-9FBF-6EC97D914B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9A-4EAF-9FBF-6EC97D914B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9A-4EAF-9FBF-6EC97D914B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9A-4EAF-9FBF-6EC97D914B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9A-4EAF-9FBF-6EC97D914B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9A-4EAF-9FBF-6EC97D914B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9A-4EAF-9FBF-6EC97D914B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9A-4EAF-9FBF-6EC97D914B85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1.6346060485138025</c:v>
                </c:pt>
                <c:pt idx="1">
                  <c:v>0.79996690989715447</c:v>
                </c:pt>
                <c:pt idx="2">
                  <c:v>1.5814484509615081</c:v>
                </c:pt>
                <c:pt idx="3">
                  <c:v>0.39919510873771458</c:v>
                </c:pt>
                <c:pt idx="4">
                  <c:v>4.0362731152204825</c:v>
                </c:pt>
                <c:pt idx="5">
                  <c:v>-7.5630252100840067E-2</c:v>
                </c:pt>
                <c:pt idx="6">
                  <c:v>2.2907900888265331E-2</c:v>
                </c:pt>
                <c:pt idx="12">
                  <c:v>1.262232767134595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9A-4EAF-9FBF-6EC97D914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63-478A-8FF6-CB2B786CD86E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3-478A-8FF6-CB2B786CD86E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63-478A-8FF6-CB2B786CD86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6.2905465704823937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63-478A-8FF6-CB2B786CD86E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63-478A-8FF6-CB2B786CD8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63-478A-8FF6-CB2B786CD86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7.5668246445497633</c:v>
                </c:pt>
                <c:pt idx="1">
                  <c:v>6.9672563150615128</c:v>
                </c:pt>
                <c:pt idx="2">
                  <c:v>6.312627201132643</c:v>
                </c:pt>
                <c:pt idx="3">
                  <c:v>5.5082925680801527</c:v>
                </c:pt>
                <c:pt idx="4">
                  <c:v>5.2597598182408305</c:v>
                </c:pt>
                <c:pt idx="5">
                  <c:v>5.5668871429126163</c:v>
                </c:pt>
                <c:pt idx="6">
                  <c:v>5.6655729619026172</c:v>
                </c:pt>
                <c:pt idx="12">
                  <c:v>6.0640228295287217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63-478A-8FF6-CB2B786CD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C63-478A-8FF6-CB2B786CD86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8.049077653275921</c:v>
                      </c:pt>
                      <c:pt idx="1">
                        <c:v>7.4743507451034814</c:v>
                      </c:pt>
                      <c:pt idx="2">
                        <c:v>9.3527138440398492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5.3355448053443908</c:v>
                      </c:pt>
                      <c:pt idx="8">
                        <c:v>4.5957519503445132</c:v>
                      </c:pt>
                      <c:pt idx="9">
                        <c:v>3.774981495188749</c:v>
                      </c:pt>
                      <c:pt idx="10">
                        <c:v>5.968881685575365</c:v>
                      </c:pt>
                      <c:pt idx="11">
                        <c:v>5.0320915619389588</c:v>
                      </c:pt>
                      <c:pt idx="12">
                        <c:v>6.8485442911860428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C63-478A-8FF6-CB2B786CD86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63-478A-8FF6-CB2B786CD8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63-478A-8FF6-CB2B786CD8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63-478A-8FF6-CB2B786CD8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63-478A-8FF6-CB2B786CD8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63-478A-8FF6-CB2B786CD8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63-478A-8FF6-CB2B786CD8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63-478A-8FF6-CB2B786CD8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63-478A-8FF6-CB2B786CD8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63-478A-8FF6-CB2B786CD8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63-478A-8FF6-CB2B786CD8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63-478A-8FF6-CB2B786CD8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63-478A-8FF6-CB2B786CD8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63-478A-8FF6-CB2B786CD86E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8.6838291980789961E-2</c:v>
                </c:pt>
                <c:pt idx="1">
                  <c:v>-0.16289367970437318</c:v>
                </c:pt>
                <c:pt idx="2">
                  <c:v>-0.23119932814185251</c:v>
                </c:pt>
                <c:pt idx="3">
                  <c:v>-0.67522234663921044</c:v>
                </c:pt>
                <c:pt idx="4">
                  <c:v>-4.6533394831689279E-3</c:v>
                </c:pt>
                <c:pt idx="5">
                  <c:v>4.5452490124012535E-2</c:v>
                </c:pt>
                <c:pt idx="6">
                  <c:v>-0.24310907434471751</c:v>
                </c:pt>
                <c:pt idx="12">
                  <c:v>-0.16445401059638343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63-478A-8FF6-CB2B786CD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D2-48A2-817E-3D78F235BE93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7281</c:v>
                </c:pt>
                <c:pt idx="1">
                  <c:v>7345</c:v>
                </c:pt>
                <c:pt idx="2">
                  <c:v>7695</c:v>
                </c:pt>
                <c:pt idx="3">
                  <c:v>6310</c:v>
                </c:pt>
                <c:pt idx="4">
                  <c:v>5598</c:v>
                </c:pt>
                <c:pt idx="5">
                  <c:v>6492</c:v>
                </c:pt>
                <c:pt idx="6">
                  <c:v>8234</c:v>
                </c:pt>
                <c:pt idx="7">
                  <c:v>8909</c:v>
                </c:pt>
                <c:pt idx="8">
                  <c:v>9384</c:v>
                </c:pt>
                <c:pt idx="9">
                  <c:v>9558</c:v>
                </c:pt>
                <c:pt idx="10">
                  <c:v>8753</c:v>
                </c:pt>
                <c:pt idx="11">
                  <c:v>8301</c:v>
                </c:pt>
                <c:pt idx="12">
                  <c:v>93860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D2-48A2-817E-3D78F235BE93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D2-48A2-817E-3D78F235BE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9178</c:v>
                </c:pt>
                <c:pt idx="1">
                  <c:v>9359</c:v>
                </c:pt>
                <c:pt idx="2">
                  <c:v>9705</c:v>
                </c:pt>
                <c:pt idx="3">
                  <c:v>6601</c:v>
                </c:pt>
                <c:pt idx="4">
                  <c:v>7123</c:v>
                </c:pt>
                <c:pt idx="5">
                  <c:v>8890</c:v>
                </c:pt>
                <c:pt idx="6">
                  <c:v>10473</c:v>
                </c:pt>
                <c:pt idx="7">
                  <c:v>9992</c:v>
                </c:pt>
                <c:pt idx="8">
                  <c:v>10580</c:v>
                </c:pt>
                <c:pt idx="9">
                  <c:v>10747</c:v>
                </c:pt>
                <c:pt idx="10">
                  <c:v>8740</c:v>
                </c:pt>
                <c:pt idx="11">
                  <c:v>8925</c:v>
                </c:pt>
                <c:pt idx="12">
                  <c:v>110313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D2-48A2-817E-3D78F235BE93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D2-48A2-817E-3D78F235BE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D2-48A2-817E-3D78F235BE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8953</c:v>
                </c:pt>
                <c:pt idx="1">
                  <c:v>9724</c:v>
                </c:pt>
                <c:pt idx="2">
                  <c:v>9430</c:v>
                </c:pt>
                <c:pt idx="3">
                  <c:v>7558</c:v>
                </c:pt>
                <c:pt idx="4">
                  <c:v>6847</c:v>
                </c:pt>
                <c:pt idx="5">
                  <c:v>8545</c:v>
                </c:pt>
                <c:pt idx="6">
                  <c:v>12820</c:v>
                </c:pt>
                <c:pt idx="12">
                  <c:v>63877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D2-48A2-817E-3D78F235B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7D2-48A2-817E-3D78F235BE9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7157</c:v>
                      </c:pt>
                      <c:pt idx="1">
                        <c:v>6693</c:v>
                      </c:pt>
                      <c:pt idx="2">
                        <c:v>2950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642</c:v>
                      </c:pt>
                      <c:pt idx="8">
                        <c:v>721</c:v>
                      </c:pt>
                      <c:pt idx="9">
                        <c:v>677</c:v>
                      </c:pt>
                      <c:pt idx="10">
                        <c:v>468</c:v>
                      </c:pt>
                      <c:pt idx="11">
                        <c:v>669</c:v>
                      </c:pt>
                      <c:pt idx="12">
                        <c:v>21332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7D2-48A2-817E-3D78F235BE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D2-48A2-817E-3D78F235BE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D2-48A2-817E-3D78F235BE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D2-48A2-817E-3D78F235BE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D2-48A2-817E-3D78F235BE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D2-48A2-817E-3D78F235BE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D2-48A2-817E-3D78F235BE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D2-48A2-817E-3D78F235BE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D2-48A2-817E-3D78F235BE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D2-48A2-817E-3D78F235BE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D2-48A2-817E-3D78F235BE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D2-48A2-817E-3D78F235BE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D2-48A2-817E-3D78F235BE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D2-48A2-817E-3D78F235BE93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-2.4515144911745446E-2</c:v>
                </c:pt>
                <c:pt idx="1">
                  <c:v>3.8999893150977627E-2</c:v>
                </c:pt>
                <c:pt idx="2">
                  <c:v>-2.8335909325090114E-2</c:v>
                </c:pt>
                <c:pt idx="3">
                  <c:v>0.14497803363126804</c:v>
                </c:pt>
                <c:pt idx="4">
                  <c:v>-3.8747718657868857E-2</c:v>
                </c:pt>
                <c:pt idx="5">
                  <c:v>-3.8807649043869463E-2</c:v>
                </c:pt>
                <c:pt idx="6">
                  <c:v>0.22410006683853712</c:v>
                </c:pt>
                <c:pt idx="12">
                  <c:v>4.1546413605308974E-2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D2-48A2-817E-3D78F235B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87-4F51-964C-69DD5DE6C28B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7.2951352442470734</c:v>
                </c:pt>
                <c:pt idx="1">
                  <c:v>6.6877820526151606</c:v>
                </c:pt>
                <c:pt idx="2">
                  <c:v>6.3821791406468451</c:v>
                </c:pt>
                <c:pt idx="3">
                  <c:v>5.8500116090085905</c:v>
                </c:pt>
                <c:pt idx="4">
                  <c:v>5.9152615464228733</c:v>
                </c:pt>
                <c:pt idx="5">
                  <c:v>5.5275941664043646</c:v>
                </c:pt>
                <c:pt idx="6">
                  <c:v>5.9000261028452101</c:v>
                </c:pt>
                <c:pt idx="7">
                  <c:v>6.5134050880626226</c:v>
                </c:pt>
                <c:pt idx="8">
                  <c:v>6.2223256455338367</c:v>
                </c:pt>
                <c:pt idx="9">
                  <c:v>5.9883141112618725</c:v>
                </c:pt>
                <c:pt idx="10">
                  <c:v>6.5813258435058151</c:v>
                </c:pt>
                <c:pt idx="11">
                  <c:v>6.8286991646731243</c:v>
                </c:pt>
                <c:pt idx="12">
                  <c:v>6.292885291918461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87-4F51-964C-69DD5DE6C28B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87-4F51-964C-69DD5DE6C28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7.1438314612938214</c:v>
                </c:pt>
                <c:pt idx="1">
                  <c:v>6.8093968971177432</c:v>
                </c:pt>
                <c:pt idx="2">
                  <c:v>6.3870607741853203</c:v>
                </c:pt>
                <c:pt idx="3">
                  <c:v>6.3142779576877581</c:v>
                </c:pt>
                <c:pt idx="4">
                  <c:v>5.4284928225793401</c:v>
                </c:pt>
                <c:pt idx="5">
                  <c:v>5.6843582161607626</c:v>
                </c:pt>
                <c:pt idx="6">
                  <c:v>5.9975975975975979</c:v>
                </c:pt>
                <c:pt idx="7">
                  <c:v>6.1746327130264449</c:v>
                </c:pt>
                <c:pt idx="8">
                  <c:v>6.434873568898773</c:v>
                </c:pt>
                <c:pt idx="9">
                  <c:v>6.0413623109988874</c:v>
                </c:pt>
                <c:pt idx="10">
                  <c:v>6.393363528948405</c:v>
                </c:pt>
                <c:pt idx="11">
                  <c:v>6.6342549078721031</c:v>
                </c:pt>
                <c:pt idx="12">
                  <c:v>6.2611466687178075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87-4F51-964C-69DD5DE6C28B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87-4F51-964C-69DD5DE6C2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87-4F51-964C-69DD5DE6C28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7.2497312464697625</c:v>
                </c:pt>
                <c:pt idx="1">
                  <c:v>6.7024091352179358</c:v>
                </c:pt>
                <c:pt idx="2">
                  <c:v>6.1931555076278979</c:v>
                </c:pt>
                <c:pt idx="3">
                  <c:v>5.4713083791208792</c:v>
                </c:pt>
                <c:pt idx="4">
                  <c:v>5.3464655826101612</c:v>
                </c:pt>
                <c:pt idx="5">
                  <c:v>5.7806034556277606</c:v>
                </c:pt>
                <c:pt idx="6">
                  <c:v>5.6126673124940307</c:v>
                </c:pt>
                <c:pt idx="12">
                  <c:v>6.0242295725522128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87-4F51-964C-69DD5DE6C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287-4F51-964C-69DD5DE6C28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7.5954477961068285</c:v>
                      </c:pt>
                      <c:pt idx="1">
                        <c:v>6.9212380158399336</c:v>
                      </c:pt>
                      <c:pt idx="2">
                        <c:v>8.5903753407422947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5.0789443289443286</c:v>
                      </c:pt>
                      <c:pt idx="8">
                        <c:v>4.4273724983860552</c:v>
                      </c:pt>
                      <c:pt idx="9">
                        <c:v>3.842143638352169</c:v>
                      </c:pt>
                      <c:pt idx="10">
                        <c:v>6.1645193260654114</c:v>
                      </c:pt>
                      <c:pt idx="11">
                        <c:v>5.060939794419971</c:v>
                      </c:pt>
                      <c:pt idx="12">
                        <c:v>6.5331335331335332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287-4F51-964C-69DD5DE6C2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87-4F51-964C-69DD5DE6C2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87-4F51-964C-69DD5DE6C2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87-4F51-964C-69DD5DE6C2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87-4F51-964C-69DD5DE6C2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87-4F51-964C-69DD5DE6C2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87-4F51-964C-69DD5DE6C2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87-4F51-964C-69DD5DE6C2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87-4F51-964C-69DD5DE6C2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87-4F51-964C-69DD5DE6C2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87-4F51-964C-69DD5DE6C2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87-4F51-964C-69DD5DE6C2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87-4F51-964C-69DD5DE6C2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87-4F51-964C-69DD5DE6C28B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0.10589978517594112</c:v>
                </c:pt>
                <c:pt idx="1">
                  <c:v>-0.10698776189980741</c:v>
                </c:pt>
                <c:pt idx="2">
                  <c:v>-0.19390526655742235</c:v>
                </c:pt>
                <c:pt idx="3">
                  <c:v>-0.84296957856687893</c:v>
                </c:pt>
                <c:pt idx="4">
                  <c:v>-8.2027239969178822E-2</c:v>
                </c:pt>
                <c:pt idx="5">
                  <c:v>9.6245239466997923E-2</c:v>
                </c:pt>
                <c:pt idx="6">
                  <c:v>-0.38493028510356719</c:v>
                </c:pt>
                <c:pt idx="12">
                  <c:v>-0.19259940134765507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87-4F51-964C-69DD5DE6C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8B-43A7-8DD5-EF699697CEF9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7.4522752628955304</c:v>
                </c:pt>
                <c:pt idx="1">
                  <c:v>6.8233836393824499</c:v>
                </c:pt>
                <c:pt idx="2">
                  <c:v>6.649440715883669</c:v>
                </c:pt>
                <c:pt idx="3">
                  <c:v>6.0809907379465633</c:v>
                </c:pt>
                <c:pt idx="4">
                  <c:v>6.1505074160811866</c:v>
                </c:pt>
                <c:pt idx="5">
                  <c:v>5.7960487723120755</c:v>
                </c:pt>
                <c:pt idx="6">
                  <c:v>6.2268733148410371</c:v>
                </c:pt>
                <c:pt idx="7">
                  <c:v>6.8111707717883556</c:v>
                </c:pt>
                <c:pt idx="8">
                  <c:v>6.4222709551656916</c:v>
                </c:pt>
                <c:pt idx="9">
                  <c:v>6.1433065569229548</c:v>
                </c:pt>
                <c:pt idx="10">
                  <c:v>6.6964430937807649</c:v>
                </c:pt>
                <c:pt idx="11">
                  <c:v>6.9909702299769556</c:v>
                </c:pt>
                <c:pt idx="12">
                  <c:v>6.5094102291985605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8B-43A7-8DD5-EF699697CEF9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8B-43A7-8DD5-EF699697CEF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7.2061604213434638</c:v>
                </c:pt>
                <c:pt idx="1">
                  <c:v>6.9122049926699844</c:v>
                </c:pt>
                <c:pt idx="2">
                  <c:v>6.5643052542213001</c:v>
                </c:pt>
                <c:pt idx="3">
                  <c:v>6.674921068752651</c:v>
                </c:pt>
                <c:pt idx="4">
                  <c:v>5.7345799120519905</c:v>
                </c:pt>
                <c:pt idx="5">
                  <c:v>6.0057444356407119</c:v>
                </c:pt>
                <c:pt idx="6">
                  <c:v>6.2800901752117628</c:v>
                </c:pt>
                <c:pt idx="7">
                  <c:v>6.3516104231756989</c:v>
                </c:pt>
                <c:pt idx="8">
                  <c:v>6.665046939687846</c:v>
                </c:pt>
                <c:pt idx="9">
                  <c:v>6.3976284727870869</c:v>
                </c:pt>
                <c:pt idx="10">
                  <c:v>6.8044554455445541</c:v>
                </c:pt>
                <c:pt idx="11">
                  <c:v>6.8213794998625996</c:v>
                </c:pt>
                <c:pt idx="12">
                  <c:v>6.5121287737220879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8B-43A7-8DD5-EF699697CEF9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8B-43A7-8DD5-EF699697CE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8B-43A7-8DD5-EF699697CEF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7.4404097844724673</c:v>
                </c:pt>
                <c:pt idx="1">
                  <c:v>7.0023714273930793</c:v>
                </c:pt>
                <c:pt idx="2">
                  <c:v>6.4406454310475905</c:v>
                </c:pt>
                <c:pt idx="3">
                  <c:v>5.7127668308702795</c:v>
                </c:pt>
                <c:pt idx="4">
                  <c:v>5.6898916670099267</c:v>
                </c:pt>
                <c:pt idx="5">
                  <c:v>6.2364357438190874</c:v>
                </c:pt>
                <c:pt idx="6">
                  <c:v>6.0113769253900902</c:v>
                </c:pt>
                <c:pt idx="12">
                  <c:v>6.3440132605858652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8B-43A7-8DD5-EF699697C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8B-43A7-8DD5-EF699697CEF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7.8575377202992263</c:v>
                      </c:pt>
                      <c:pt idx="1">
                        <c:v>7.1317147822478146</c:v>
                      </c:pt>
                      <c:pt idx="2">
                        <c:v>8.9422952096585746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5.2951926897099719</c:v>
                      </c:pt>
                      <c:pt idx="8">
                        <c:v>4.6933310591847182</c:v>
                      </c:pt>
                      <c:pt idx="9">
                        <c:v>4.0031424581005588</c:v>
                      </c:pt>
                      <c:pt idx="10">
                        <c:v>7.5808177302254487</c:v>
                      </c:pt>
                      <c:pt idx="11">
                        <c:v>5.1866415297603012</c:v>
                      </c:pt>
                      <c:pt idx="12">
                        <c:v>6.7828565838934614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8B-43A7-8DD5-EF699697CE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8B-43A7-8DD5-EF699697CE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8B-43A7-8DD5-EF699697CE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8B-43A7-8DD5-EF699697CE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8B-43A7-8DD5-EF699697CE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8B-43A7-8DD5-EF699697CE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8B-43A7-8DD5-EF699697CE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8B-43A7-8DD5-EF699697CE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8B-43A7-8DD5-EF699697CE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8B-43A7-8DD5-EF699697CE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8B-43A7-8DD5-EF699697CE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8B-43A7-8DD5-EF699697CE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8B-43A7-8DD5-EF699697CE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8B-43A7-8DD5-EF699697CEF9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0.23424936312900346</c:v>
                </c:pt>
                <c:pt idx="1">
                  <c:v>9.0166434723094824E-2</c:v>
                </c:pt>
                <c:pt idx="2">
                  <c:v>-0.1236598231737096</c:v>
                </c:pt>
                <c:pt idx="3">
                  <c:v>-0.96215423788237153</c:v>
                </c:pt>
                <c:pt idx="4">
                  <c:v>-4.4688245042063812E-2</c:v>
                </c:pt>
                <c:pt idx="5">
                  <c:v>0.23069130817837546</c:v>
                </c:pt>
                <c:pt idx="6">
                  <c:v>-0.26871324982167266</c:v>
                </c:pt>
                <c:pt idx="12">
                  <c:v>-0.10971429977770075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8B-43A7-8DD5-EF699697C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F5-4219-BFBD-88EC377A392E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6.402131390799946</c:v>
                </c:pt>
                <c:pt idx="1">
                  <c:v>5.980082772891878</c:v>
                </c:pt>
                <c:pt idx="2">
                  <c:v>5.0466182224706539</c:v>
                </c:pt>
                <c:pt idx="3">
                  <c:v>4.6936664729808255</c:v>
                </c:pt>
                <c:pt idx="4">
                  <c:v>4.7778057372924003</c:v>
                </c:pt>
                <c:pt idx="5">
                  <c:v>4.1722022424370637</c:v>
                </c:pt>
                <c:pt idx="6">
                  <c:v>4.170584009032126</c:v>
                </c:pt>
                <c:pt idx="7">
                  <c:v>4.779459218871704</c:v>
                </c:pt>
                <c:pt idx="8">
                  <c:v>5.0990189368012775</c:v>
                </c:pt>
                <c:pt idx="9">
                  <c:v>5.0577334283677837</c:v>
                </c:pt>
                <c:pt idx="10">
                  <c:v>5.9711887477313974</c:v>
                </c:pt>
                <c:pt idx="11">
                  <c:v>6.0141643059490084</c:v>
                </c:pt>
                <c:pt idx="12">
                  <c:v>5.1413953668476946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5-4219-BFBD-88EC377A392E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F5-4219-BFBD-88EC377A392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6.7859710001239311</c:v>
                </c:pt>
                <c:pt idx="1">
                  <c:v>6.2041089229273041</c:v>
                </c:pt>
                <c:pt idx="2">
                  <c:v>5.4204136228006998</c:v>
                </c:pt>
                <c:pt idx="3">
                  <c:v>4.637230196121398</c:v>
                </c:pt>
                <c:pt idx="4">
                  <c:v>3.9154563816485526</c:v>
                </c:pt>
                <c:pt idx="5">
                  <c:v>4.0244605654761907</c:v>
                </c:pt>
                <c:pt idx="6">
                  <c:v>4.4851792687255942</c:v>
                </c:pt>
                <c:pt idx="7">
                  <c:v>5.1279868433781566</c:v>
                </c:pt>
                <c:pt idx="8">
                  <c:v>5.1554667242869492</c:v>
                </c:pt>
                <c:pt idx="9">
                  <c:v>4.2832931941842833</c:v>
                </c:pt>
                <c:pt idx="10">
                  <c:v>4.5765741728922089</c:v>
                </c:pt>
                <c:pt idx="11">
                  <c:v>5.6595463554283194</c:v>
                </c:pt>
                <c:pt idx="12">
                  <c:v>4.9450744809921812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F5-4219-BFBD-88EC377A392E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F5-4219-BFBD-88EC377A39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F5-4219-BFBD-88EC377A392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6.2525539160045405</c:v>
                </c:pt>
                <c:pt idx="1">
                  <c:v>5.0778423051150323</c:v>
                </c:pt>
                <c:pt idx="2">
                  <c:v>4.9460831258379621</c:v>
                </c:pt>
                <c:pt idx="3">
                  <c:v>4.2356092436974793</c:v>
                </c:pt>
                <c:pt idx="4">
                  <c:v>3.8012232415902139</c:v>
                </c:pt>
                <c:pt idx="5">
                  <c:v>3.8555902004454343</c:v>
                </c:pt>
                <c:pt idx="6">
                  <c:v>3.836000893322415</c:v>
                </c:pt>
                <c:pt idx="12">
                  <c:v>4.4871745814827468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F5-4219-BFBD-88EC377A3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1F5-4219-BFBD-88EC377A392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6.5329975328947372</c:v>
                      </c:pt>
                      <c:pt idx="1">
                        <c:v>6.0604646228916943</c:v>
                      </c:pt>
                      <c:pt idx="2">
                        <c:v>7.1130790190735693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3.6038843721770553</c:v>
                      </c:pt>
                      <c:pt idx="8">
                        <c:v>3.0194130925507903</c:v>
                      </c:pt>
                      <c:pt idx="9">
                        <c:v>3.2609243697478991</c:v>
                      </c:pt>
                      <c:pt idx="10">
                        <c:v>3.5525017618040873</c:v>
                      </c:pt>
                      <c:pt idx="11">
                        <c:v>4.7919308357348704</c:v>
                      </c:pt>
                      <c:pt idx="12">
                        <c:v>5.4836294229922187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1F5-4219-BFBD-88EC377A39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F5-4219-BFBD-88EC377A39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F5-4219-BFBD-88EC377A39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F5-4219-BFBD-88EC377A39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F5-4219-BFBD-88EC377A39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F5-4219-BFBD-88EC377A39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F5-4219-BFBD-88EC377A39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F5-4219-BFBD-88EC377A39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F5-4219-BFBD-88EC377A39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F5-4219-BFBD-88EC377A39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F5-4219-BFBD-88EC377A39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F5-4219-BFBD-88EC377A39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F5-4219-BFBD-88EC377A39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F5-4219-BFBD-88EC377A392E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-0.53341708411939059</c:v>
                </c:pt>
                <c:pt idx="1">
                  <c:v>-1.1262666178122718</c:v>
                </c:pt>
                <c:pt idx="2">
                  <c:v>-0.47433049696273777</c:v>
                </c:pt>
                <c:pt idx="3">
                  <c:v>-0.40162095242391871</c:v>
                </c:pt>
                <c:pt idx="4">
                  <c:v>-0.11423314005833873</c:v>
                </c:pt>
                <c:pt idx="5">
                  <c:v>-0.16887036503075636</c:v>
                </c:pt>
                <c:pt idx="6">
                  <c:v>-0.64917837540317924</c:v>
                </c:pt>
                <c:pt idx="12">
                  <c:v>-0.47619023097469704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F5-4219-BFBD-88EC377A3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94-42E4-8485-CF289EC86F20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9.3138983693591211</c:v>
                </c:pt>
                <c:pt idx="1">
                  <c:v>9.257286535303777</c:v>
                </c:pt>
                <c:pt idx="2">
                  <c:v>7.3106765741102855</c:v>
                </c:pt>
                <c:pt idx="3">
                  <c:v>5.7219251336898393</c:v>
                </c:pt>
                <c:pt idx="4">
                  <c:v>5.6535836177474401</c:v>
                </c:pt>
                <c:pt idx="5">
                  <c:v>5.485732448085888</c:v>
                </c:pt>
                <c:pt idx="6">
                  <c:v>7.1024423857285051</c:v>
                </c:pt>
                <c:pt idx="7">
                  <c:v>6.8658968307484827</c:v>
                </c:pt>
                <c:pt idx="8">
                  <c:v>5.7911396979113974</c:v>
                </c:pt>
                <c:pt idx="9">
                  <c:v>6.3435854575846218</c:v>
                </c:pt>
                <c:pt idx="10">
                  <c:v>8.6148577951108152</c:v>
                </c:pt>
                <c:pt idx="11">
                  <c:v>8.0222684342777928</c:v>
                </c:pt>
                <c:pt idx="12">
                  <c:v>6.9992286501377414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4-42E4-8485-CF289EC86F20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94-42E4-8485-CF289EC86F2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9.293335977786592</c:v>
                </c:pt>
                <c:pt idx="1">
                  <c:v>8.9097140618879749</c:v>
                </c:pt>
                <c:pt idx="2">
                  <c:v>7.2692931975800503</c:v>
                </c:pt>
                <c:pt idx="3">
                  <c:v>5.7332398504273501</c:v>
                </c:pt>
                <c:pt idx="4">
                  <c:v>4.600628519051984</c:v>
                </c:pt>
                <c:pt idx="5">
                  <c:v>4.8902332105909174</c:v>
                </c:pt>
                <c:pt idx="6">
                  <c:v>5.563702379016962</c:v>
                </c:pt>
                <c:pt idx="7">
                  <c:v>6.2951491687542704</c:v>
                </c:pt>
                <c:pt idx="8">
                  <c:v>5.840097162154156</c:v>
                </c:pt>
                <c:pt idx="9">
                  <c:v>5.8118023369671645</c:v>
                </c:pt>
                <c:pt idx="10">
                  <c:v>7.5575350230787919</c:v>
                </c:pt>
                <c:pt idx="11">
                  <c:v>8.2184356573014217</c:v>
                </c:pt>
                <c:pt idx="12">
                  <c:v>6.4162603502495603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94-42E4-8485-CF289EC86F20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94-42E4-8485-CF289EC86F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94-42E4-8485-CF289EC86F2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9.2200056996295245</c:v>
                </c:pt>
                <c:pt idx="1">
                  <c:v>8.3212601228085781</c:v>
                </c:pt>
                <c:pt idx="2">
                  <c:v>6.7820424948594926</c:v>
                </c:pt>
                <c:pt idx="3">
                  <c:v>5.6265510047216427</c:v>
                </c:pt>
                <c:pt idx="4">
                  <c:v>4.9687217194570135</c:v>
                </c:pt>
                <c:pt idx="5">
                  <c:v>4.8942452222460808</c:v>
                </c:pt>
                <c:pt idx="6">
                  <c:v>5.8597396094141212</c:v>
                </c:pt>
                <c:pt idx="12">
                  <c:v>6.2145763768309514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94-42E4-8485-CF289EC86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B94-42E4-8485-CF289EC86F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9.8849193282844912</c:v>
                      </c:pt>
                      <c:pt idx="1">
                        <c:v>10.220738900962434</c:v>
                      </c:pt>
                      <c:pt idx="2">
                        <c:v>12.805318138651472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6.3479152426520846</c:v>
                      </c:pt>
                      <c:pt idx="8">
                        <c:v>5.2441988950276244</c:v>
                      </c:pt>
                      <c:pt idx="9">
                        <c:v>3.5854975572126513</c:v>
                      </c:pt>
                      <c:pt idx="10">
                        <c:v>5.598875351452671</c:v>
                      </c:pt>
                      <c:pt idx="11">
                        <c:v>4.9867205542725177</c:v>
                      </c:pt>
                      <c:pt idx="12">
                        <c:v>7.997040568868429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B94-42E4-8485-CF289EC86F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94-42E4-8485-CF289EC86F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94-42E4-8485-CF289EC86F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94-42E4-8485-CF289EC86F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94-42E4-8485-CF289EC86F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94-42E4-8485-CF289EC86F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94-42E4-8485-CF289EC86F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94-42E4-8485-CF289EC86F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94-42E4-8485-CF289EC86F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94-42E4-8485-CF289EC86F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94-42E4-8485-CF289EC86F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94-42E4-8485-CF289EC86F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94-42E4-8485-CF289EC86F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94-42E4-8485-CF289EC86F20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-7.3330278157067497E-2</c:v>
                </c:pt>
                <c:pt idx="1">
                  <c:v>-0.5884539390793968</c:v>
                </c:pt>
                <c:pt idx="2">
                  <c:v>-0.4872507027205577</c:v>
                </c:pt>
                <c:pt idx="3">
                  <c:v>-0.10668884570570736</c:v>
                </c:pt>
                <c:pt idx="4">
                  <c:v>0.36809320040502946</c:v>
                </c:pt>
                <c:pt idx="5">
                  <c:v>4.0120116551634055E-3</c:v>
                </c:pt>
                <c:pt idx="6">
                  <c:v>0.29603723039715923</c:v>
                </c:pt>
                <c:pt idx="12">
                  <c:v>-6.3573770667593621E-2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94-42E4-8485-CF289EC86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F5-4673-B626-150EEBEF16AD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0.77790000000000004</c:v>
                </c:pt>
                <c:pt idx="1">
                  <c:v>0.76489999999999991</c:v>
                </c:pt>
                <c:pt idx="2">
                  <c:v>0.73129999999999995</c:v>
                </c:pt>
                <c:pt idx="3">
                  <c:v>0.65780000000000005</c:v>
                </c:pt>
                <c:pt idx="4">
                  <c:v>0.59040000000000004</c:v>
                </c:pt>
                <c:pt idx="5">
                  <c:v>0.70200000000000007</c:v>
                </c:pt>
                <c:pt idx="6">
                  <c:v>0.75970000000000004</c:v>
                </c:pt>
                <c:pt idx="7">
                  <c:v>0.79819999999999991</c:v>
                </c:pt>
                <c:pt idx="8">
                  <c:v>0.75659999999999994</c:v>
                </c:pt>
                <c:pt idx="9">
                  <c:v>0.71200000000000008</c:v>
                </c:pt>
                <c:pt idx="10">
                  <c:v>0.7823</c:v>
                </c:pt>
                <c:pt idx="11">
                  <c:v>0.73170000000000002</c:v>
                </c:pt>
                <c:pt idx="12">
                  <c:v>0.73071425433679682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F5-4673-B626-150EEBEF16AD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F5-4673-B626-150EEBEF16A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0.78709999999999991</c:v>
                </c:pt>
                <c:pt idx="1">
                  <c:v>0.83169999999999999</c:v>
                </c:pt>
                <c:pt idx="2">
                  <c:v>0.81389999999999996</c:v>
                </c:pt>
                <c:pt idx="3">
                  <c:v>0.68099999999999994</c:v>
                </c:pt>
                <c:pt idx="4">
                  <c:v>0.64980000000000004</c:v>
                </c:pt>
                <c:pt idx="5">
                  <c:v>0.76209999999999989</c:v>
                </c:pt>
                <c:pt idx="6">
                  <c:v>0.85219999999999996</c:v>
                </c:pt>
                <c:pt idx="7">
                  <c:v>0.88090000000000002</c:v>
                </c:pt>
                <c:pt idx="8">
                  <c:v>0.80830000000000002</c:v>
                </c:pt>
                <c:pt idx="9">
                  <c:v>0.78510000000000002</c:v>
                </c:pt>
                <c:pt idx="10">
                  <c:v>0.81129999999999991</c:v>
                </c:pt>
                <c:pt idx="11">
                  <c:v>0.76200000000000001</c:v>
                </c:pt>
                <c:pt idx="12">
                  <c:v>0.78531451498170857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F5-4673-B626-150EEBEF16AD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F5-4673-B626-150EEBEF16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F5-4673-B626-150EEBEF16A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0.83530000000000004</c:v>
                </c:pt>
                <c:pt idx="2">
                  <c:v>0.7802</c:v>
                </c:pt>
                <c:pt idx="3">
                  <c:v>0.71819999999999995</c:v>
                </c:pt>
                <c:pt idx="4">
                  <c:v>0.66870000000000007</c:v>
                </c:pt>
                <c:pt idx="5">
                  <c:v>0.73019999999999996</c:v>
                </c:pt>
                <c:pt idx="6">
                  <c:v>0.84770000000000001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F5-4673-B626-150EEBEF1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BF5-4673-B626-150EEBEF16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0.74319999999999997</c:v>
                      </c:pt>
                      <c:pt idx="1">
                        <c:v>0.69359999999999999</c:v>
                      </c:pt>
                      <c:pt idx="2">
                        <c:v>0.33079999999999998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0.43159999999999998</c:v>
                      </c:pt>
                      <c:pt idx="8">
                        <c:v>0.29139999999999999</c:v>
                      </c:pt>
                      <c:pt idx="9">
                        <c:v>0.22320000000000001</c:v>
                      </c:pt>
                      <c:pt idx="10">
                        <c:v>0.18469999999999998</c:v>
                      </c:pt>
                      <c:pt idx="11">
                        <c:v>0.2039</c:v>
                      </c:pt>
                      <c:pt idx="12">
                        <c:v>0.48948502261743165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BF5-4673-B626-150EEBEF16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F5-4673-B626-150EEBEF16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F5-4673-B626-150EEBEF16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F5-4673-B626-150EEBEF16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F5-4673-B626-150EEBEF16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F5-4673-B626-150EEBEF16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F5-4673-B626-150EEBEF16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F5-4673-B626-150EEBEF16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F5-4673-B626-150EEBEF16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F5-4673-B626-150EEBEF16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F5-4673-B626-150EEBEF16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F5-4673-B626-150EEBEF16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F5-4673-B626-150EEBEF16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F5-4673-B626-150EEBEF16AD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2.1598272138229069E-2</c:v>
                </c:pt>
                <c:pt idx="1">
                  <c:v>4.328483828303531E-3</c:v>
                </c:pt>
                <c:pt idx="2">
                  <c:v>-4.1405578080845218E-2</c:v>
                </c:pt>
                <c:pt idx="3">
                  <c:v>5.4625550660792888E-2</c:v>
                </c:pt>
                <c:pt idx="4">
                  <c:v>2.9085872576177341E-2</c:v>
                </c:pt>
                <c:pt idx="5">
                  <c:v>-4.1858023881380269E-2</c:v>
                </c:pt>
                <c:pt idx="6">
                  <c:v>-5.2804505984510586E-3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F5-4673-B626-150EEBEF1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D8-4992-975A-E8290D485E1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0.72870000000000001</c:v>
                </c:pt>
                <c:pt idx="1">
                  <c:v>0.74080000000000001</c:v>
                </c:pt>
                <c:pt idx="2">
                  <c:v>0.69359999999999999</c:v>
                </c:pt>
                <c:pt idx="3">
                  <c:v>0.59079999999999999</c:v>
                </c:pt>
                <c:pt idx="4">
                  <c:v>0.49170000000000003</c:v>
                </c:pt>
                <c:pt idx="5">
                  <c:v>0.59560000000000002</c:v>
                </c:pt>
                <c:pt idx="6">
                  <c:v>0.68840000000000001</c:v>
                </c:pt>
                <c:pt idx="7">
                  <c:v>0.60450000000000004</c:v>
                </c:pt>
                <c:pt idx="8">
                  <c:v>0.61450000000000005</c:v>
                </c:pt>
                <c:pt idx="9">
                  <c:v>0.56320000000000003</c:v>
                </c:pt>
                <c:pt idx="10">
                  <c:v>0.69450000000000001</c:v>
                </c:pt>
                <c:pt idx="11">
                  <c:v>0.68709999999999993</c:v>
                </c:pt>
                <c:pt idx="12">
                  <c:v>0.64111666666666667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D8-4992-975A-E8290D485E12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D8-4992-975A-E8290D485E1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0.69540000000000002</c:v>
                </c:pt>
                <c:pt idx="1">
                  <c:v>0.74750000000000005</c:v>
                </c:pt>
                <c:pt idx="2">
                  <c:v>0.72849999999999993</c:v>
                </c:pt>
                <c:pt idx="3">
                  <c:v>0.65599999999999992</c:v>
                </c:pt>
                <c:pt idx="4">
                  <c:v>0.51950000000000007</c:v>
                </c:pt>
                <c:pt idx="5">
                  <c:v>0.63919999999999999</c:v>
                </c:pt>
                <c:pt idx="6">
                  <c:v>0.7591</c:v>
                </c:pt>
                <c:pt idx="7">
                  <c:v>0.80459999999999998</c:v>
                </c:pt>
                <c:pt idx="8">
                  <c:v>0.74120000000000008</c:v>
                </c:pt>
                <c:pt idx="9">
                  <c:v>0.64790000000000003</c:v>
                </c:pt>
                <c:pt idx="10">
                  <c:v>0.70180000000000009</c:v>
                </c:pt>
                <c:pt idx="11">
                  <c:v>0.68840000000000001</c:v>
                </c:pt>
                <c:pt idx="12">
                  <c:v>0.69409166666666666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D8-4992-975A-E8290D485E12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D8-4992-975A-E8290D485E1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0.70499999999999996</c:v>
                </c:pt>
                <c:pt idx="1">
                  <c:v>0.752</c:v>
                </c:pt>
                <c:pt idx="2">
                  <c:v>0.78849999999999998</c:v>
                </c:pt>
                <c:pt idx="3">
                  <c:v>0.76709999999999989</c:v>
                </c:pt>
                <c:pt idx="4">
                  <c:v>0.63639999999999997</c:v>
                </c:pt>
                <c:pt idx="5">
                  <c:v>0.6825</c:v>
                </c:pt>
                <c:pt idx="6">
                  <c:v>0.84770000000000001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D8-4992-975A-E8290D485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D8-4992-975A-E8290D485E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D8-4992-975A-E8290D485E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D8-4992-975A-E8290D485E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D8-4992-975A-E8290D485E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D8-4992-975A-E8290D485E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D8-4992-975A-E8290D485E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D8-4992-975A-E8290D485E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D8-4992-975A-E8290D485E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D8-4992-975A-E8290D485E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D8-4992-975A-E8290D485E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D8-4992-975A-E8290D485E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D8-4992-975A-E8290D485E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D8-4992-975A-E8290D485E12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1.380500431406384E-2</c:v>
                </c:pt>
                <c:pt idx="1">
                  <c:v>6.0200668896319698E-3</c:v>
                </c:pt>
                <c:pt idx="2">
                  <c:v>8.2361015785861413E-2</c:v>
                </c:pt>
                <c:pt idx="3">
                  <c:v>0.16935975609756104</c:v>
                </c:pt>
                <c:pt idx="4">
                  <c:v>0.22502406159768995</c:v>
                </c:pt>
                <c:pt idx="5">
                  <c:v>6.7740926157697112E-2</c:v>
                </c:pt>
                <c:pt idx="6">
                  <c:v>0.1167171650638914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D8-4992-975A-E8290D485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8A-4862-B67F-8A6EBD3E3E2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0.80359999999999998</c:v>
                </c:pt>
                <c:pt idx="1">
                  <c:v>0.79700000000000004</c:v>
                </c:pt>
                <c:pt idx="2">
                  <c:v>0.70279999999999998</c:v>
                </c:pt>
                <c:pt idx="3">
                  <c:v>0.64980000000000004</c:v>
                </c:pt>
                <c:pt idx="4">
                  <c:v>0.60970000000000002</c:v>
                </c:pt>
                <c:pt idx="5">
                  <c:v>0.62639999999999996</c:v>
                </c:pt>
                <c:pt idx="6">
                  <c:v>0.62450000000000006</c:v>
                </c:pt>
                <c:pt idx="7">
                  <c:v>0.66010000000000002</c:v>
                </c:pt>
                <c:pt idx="8">
                  <c:v>0.70979999999999999</c:v>
                </c:pt>
                <c:pt idx="9">
                  <c:v>0.6543000000000001</c:v>
                </c:pt>
                <c:pt idx="10">
                  <c:v>0.83599999999999997</c:v>
                </c:pt>
                <c:pt idx="11">
                  <c:v>0.78299999999999992</c:v>
                </c:pt>
                <c:pt idx="12">
                  <c:v>0.7047500000000001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8A-4862-B67F-8A6EBD3E3E26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8A-4862-B67F-8A6EBD3E3E2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0.83989999999999998</c:v>
                </c:pt>
                <c:pt idx="1">
                  <c:v>0.86670000000000003</c:v>
                </c:pt>
                <c:pt idx="2">
                  <c:v>0.80810000000000004</c:v>
                </c:pt>
                <c:pt idx="3">
                  <c:v>0.67090000000000005</c:v>
                </c:pt>
                <c:pt idx="4">
                  <c:v>0.62439999999999996</c:v>
                </c:pt>
                <c:pt idx="5">
                  <c:v>0.68590000000000007</c:v>
                </c:pt>
                <c:pt idx="6">
                  <c:v>0.7752</c:v>
                </c:pt>
                <c:pt idx="7">
                  <c:v>0.81310000000000004</c:v>
                </c:pt>
                <c:pt idx="8">
                  <c:v>0.75639999999999996</c:v>
                </c:pt>
                <c:pt idx="9">
                  <c:v>0.73659999999999992</c:v>
                </c:pt>
                <c:pt idx="10">
                  <c:v>0.81559999999999999</c:v>
                </c:pt>
                <c:pt idx="11">
                  <c:v>0.78839999999999999</c:v>
                </c:pt>
                <c:pt idx="12">
                  <c:v>0.7651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8A-4862-B67F-8A6EBD3E3E26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8A-4862-B67F-8A6EBD3E3E2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0.84250000000000003</c:v>
                </c:pt>
                <c:pt idx="1">
                  <c:v>0.76989999999999992</c:v>
                </c:pt>
                <c:pt idx="2">
                  <c:v>0.79</c:v>
                </c:pt>
                <c:pt idx="3">
                  <c:v>0.63729999999999998</c:v>
                </c:pt>
                <c:pt idx="4">
                  <c:v>0.62740000000000007</c:v>
                </c:pt>
                <c:pt idx="5">
                  <c:v>0.68400000000000005</c:v>
                </c:pt>
                <c:pt idx="6">
                  <c:v>0.77099999999999991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8A-4862-B67F-8A6EBD3E3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8A-4862-B67F-8A6EBD3E3E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8A-4862-B67F-8A6EBD3E3E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8A-4862-B67F-8A6EBD3E3E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8A-4862-B67F-8A6EBD3E3E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8A-4862-B67F-8A6EBD3E3E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8A-4862-B67F-8A6EBD3E3E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8A-4862-B67F-8A6EBD3E3E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8A-4862-B67F-8A6EBD3E3E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8A-4862-B67F-8A6EBD3E3E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8A-4862-B67F-8A6EBD3E3E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8A-4862-B67F-8A6EBD3E3E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8A-4862-B67F-8A6EBD3E3E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8A-4862-B67F-8A6EBD3E3E2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3.0956066198357668E-3</c:v>
                </c:pt>
                <c:pt idx="1">
                  <c:v>-0.11168801199953859</c:v>
                </c:pt>
                <c:pt idx="2">
                  <c:v>-2.2398218042321449E-2</c:v>
                </c:pt>
                <c:pt idx="3">
                  <c:v>-5.0081979430615653E-2</c:v>
                </c:pt>
                <c:pt idx="4">
                  <c:v>4.8046124279310654E-3</c:v>
                </c:pt>
                <c:pt idx="5">
                  <c:v>-2.7700831024930483E-3</c:v>
                </c:pt>
                <c:pt idx="6">
                  <c:v>-5.4179566563469228E-3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8A-4862-B67F-8A6EBD3E3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8D-478F-9D1F-C304A62D6DDF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0.79239999999999999</c:v>
                </c:pt>
                <c:pt idx="1">
                  <c:v>0.77190000000000003</c:v>
                </c:pt>
                <c:pt idx="2">
                  <c:v>0.74230000000000007</c:v>
                </c:pt>
                <c:pt idx="3">
                  <c:v>0.6774</c:v>
                </c:pt>
                <c:pt idx="4">
                  <c:v>0.62049999999999994</c:v>
                </c:pt>
                <c:pt idx="5">
                  <c:v>0.73419999999999996</c:v>
                </c:pt>
                <c:pt idx="6">
                  <c:v>0.78040000000000009</c:v>
                </c:pt>
                <c:pt idx="7">
                  <c:v>0.85400000000000009</c:v>
                </c:pt>
                <c:pt idx="8">
                  <c:v>0.79760000000000009</c:v>
                </c:pt>
                <c:pt idx="9">
                  <c:v>0.7548999999999999</c:v>
                </c:pt>
                <c:pt idx="10">
                  <c:v>0.8076000000000001</c:v>
                </c:pt>
                <c:pt idx="11">
                  <c:v>0.74459999999999993</c:v>
                </c:pt>
                <c:pt idx="12">
                  <c:v>0.75711049413019116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8D-478F-9D1F-C304A62D6DDF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8D-478F-9D1F-C304A62D6DD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0.81290000000000007</c:v>
                </c:pt>
                <c:pt idx="1">
                  <c:v>0.89349999999999996</c:v>
                </c:pt>
                <c:pt idx="2">
                  <c:v>0.83799999999999997</c:v>
                </c:pt>
                <c:pt idx="3">
                  <c:v>0.68799999999999994</c:v>
                </c:pt>
                <c:pt idx="4">
                  <c:v>0.68579999999999997</c:v>
                </c:pt>
                <c:pt idx="5">
                  <c:v>0.79610000000000003</c:v>
                </c:pt>
                <c:pt idx="6">
                  <c:v>0.878</c:v>
                </c:pt>
                <c:pt idx="7">
                  <c:v>0.90229999999999999</c:v>
                </c:pt>
                <c:pt idx="8">
                  <c:v>0.82719999999999994</c:v>
                </c:pt>
                <c:pt idx="9">
                  <c:v>0.8237000000000001</c:v>
                </c:pt>
                <c:pt idx="10">
                  <c:v>0.84279999999999999</c:v>
                </c:pt>
                <c:pt idx="11">
                  <c:v>0.7831999999999999</c:v>
                </c:pt>
                <c:pt idx="12">
                  <c:v>0.81153602495705168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8D-478F-9D1F-C304A62D6DDF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8D-478F-9D1F-C304A62D6D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8D-478F-9D1F-C304A62D6DD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0.83260000000000001</c:v>
                </c:pt>
                <c:pt idx="1">
                  <c:v>0.85829999999999995</c:v>
                </c:pt>
                <c:pt idx="2">
                  <c:v>0.77800000000000002</c:v>
                </c:pt>
                <c:pt idx="3">
                  <c:v>0.70379999999999998</c:v>
                </c:pt>
                <c:pt idx="4">
                  <c:v>0.67819999999999991</c:v>
                </c:pt>
                <c:pt idx="5">
                  <c:v>0.74419999999999997</c:v>
                </c:pt>
                <c:pt idx="6">
                  <c:v>0.84770000000000001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8D-478F-9D1F-C304A62D6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C8D-478F-9D1F-C304A62D6D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0.74199999999999999</c:v>
                      </c:pt>
                      <c:pt idx="1">
                        <c:v>0.70540000000000003</c:v>
                      </c:pt>
                      <c:pt idx="2">
                        <c:v>0.32929999999999998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0.49719999999999998</c:v>
                      </c:pt>
                      <c:pt idx="8">
                        <c:v>0.32750000000000001</c:v>
                      </c:pt>
                      <c:pt idx="9">
                        <c:v>0.25489999999999996</c:v>
                      </c:pt>
                      <c:pt idx="10">
                        <c:v>0.19</c:v>
                      </c:pt>
                      <c:pt idx="11">
                        <c:v>0.20379999999999998</c:v>
                      </c:pt>
                      <c:pt idx="12">
                        <c:v>0.51022458290172568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C8D-478F-9D1F-C304A62D6D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8D-478F-9D1F-C304A62D6D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8D-478F-9D1F-C304A62D6D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8D-478F-9D1F-C304A62D6D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8D-478F-9D1F-C304A62D6D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8D-478F-9D1F-C304A62D6D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8D-478F-9D1F-C304A62D6D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8D-478F-9D1F-C304A62D6D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8D-478F-9D1F-C304A62D6D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8D-478F-9D1F-C304A62D6D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8D-478F-9D1F-C304A62D6D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8D-478F-9D1F-C304A62D6D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8D-478F-9D1F-C304A62D6D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8D-478F-9D1F-C304A62D6DDF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2.4234223151679002E-2</c:v>
                </c:pt>
                <c:pt idx="1">
                  <c:v>-3.9395635142697283E-2</c:v>
                </c:pt>
                <c:pt idx="2">
                  <c:v>-7.1599045346061985E-2</c:v>
                </c:pt>
                <c:pt idx="3">
                  <c:v>2.296511627906983E-2</c:v>
                </c:pt>
                <c:pt idx="4">
                  <c:v>-1.1081948089822213E-2</c:v>
                </c:pt>
                <c:pt idx="5">
                  <c:v>-6.5192814972993451E-2</c:v>
                </c:pt>
                <c:pt idx="6">
                  <c:v>-3.4510250569476097E-2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8D-478F-9D1F-C304A62D6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25-4D8C-9698-29D1F56FEC03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0.79079999999999995</c:v>
                </c:pt>
                <c:pt idx="1">
                  <c:v>0.76780000000000004</c:v>
                </c:pt>
                <c:pt idx="2">
                  <c:v>0.74870000000000003</c:v>
                </c:pt>
                <c:pt idx="3">
                  <c:v>0.68180000000000007</c:v>
                </c:pt>
                <c:pt idx="4">
                  <c:v>0.62229999999999996</c:v>
                </c:pt>
                <c:pt idx="5">
                  <c:v>0.75269999999999992</c:v>
                </c:pt>
                <c:pt idx="6">
                  <c:v>0.80590000000000006</c:v>
                </c:pt>
                <c:pt idx="7">
                  <c:v>0.88529999999999998</c:v>
                </c:pt>
                <c:pt idx="8">
                  <c:v>0.81169999999999998</c:v>
                </c:pt>
                <c:pt idx="9">
                  <c:v>0.7712</c:v>
                </c:pt>
                <c:pt idx="10">
                  <c:v>0.80299999999999994</c:v>
                </c:pt>
                <c:pt idx="11">
                  <c:v>0.73840000000000006</c:v>
                </c:pt>
                <c:pt idx="12">
                  <c:v>0.76577549497344044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5-4D8C-9698-29D1F56FEC03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25-4D8C-9698-29D1F56FEC0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0.80859999999999999</c:v>
                </c:pt>
                <c:pt idx="1">
                  <c:v>0.89769999999999994</c:v>
                </c:pt>
                <c:pt idx="2">
                  <c:v>0.84279999999999999</c:v>
                </c:pt>
                <c:pt idx="3">
                  <c:v>0.69059999999999999</c:v>
                </c:pt>
                <c:pt idx="4">
                  <c:v>0.69530000000000003</c:v>
                </c:pt>
                <c:pt idx="5">
                  <c:v>0.81299999999999994</c:v>
                </c:pt>
                <c:pt idx="6">
                  <c:v>0.89379999999999993</c:v>
                </c:pt>
                <c:pt idx="7">
                  <c:v>0.91599999999999993</c:v>
                </c:pt>
                <c:pt idx="8">
                  <c:v>0.83810000000000007</c:v>
                </c:pt>
                <c:pt idx="9">
                  <c:v>0.83719999999999994</c:v>
                </c:pt>
                <c:pt idx="10">
                  <c:v>0.84709999999999996</c:v>
                </c:pt>
                <c:pt idx="11">
                  <c:v>0.7823</c:v>
                </c:pt>
                <c:pt idx="12">
                  <c:v>0.81915917960144258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25-4D8C-9698-29D1F56FEC03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25-4D8C-9698-29D1F56FEC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25-4D8C-9698-29D1F56FEC0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0.83109999999999995</c:v>
                </c:pt>
                <c:pt idx="1">
                  <c:v>0.87170000000000003</c:v>
                </c:pt>
                <c:pt idx="2">
                  <c:v>0.7762</c:v>
                </c:pt>
                <c:pt idx="3">
                  <c:v>0.7145999999999999</c:v>
                </c:pt>
                <c:pt idx="4">
                  <c:v>0.68640000000000001</c:v>
                </c:pt>
                <c:pt idx="5">
                  <c:v>0.75390000000000001</c:v>
                </c:pt>
                <c:pt idx="6">
                  <c:v>0.8599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25-4D8C-9698-29D1F56FE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C25-4D8C-9698-29D1F56FEC0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0.76760000000000006</c:v>
                      </c:pt>
                      <c:pt idx="1">
                        <c:v>0.72809999999999997</c:v>
                      </c:pt>
                      <c:pt idx="2">
                        <c:v>0.34130000000000005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0.49359999999999998</c:v>
                      </c:pt>
                      <c:pt idx="8">
                        <c:v>0.32579999999999998</c:v>
                      </c:pt>
                      <c:pt idx="9">
                        <c:v>0.23710000000000001</c:v>
                      </c:pt>
                      <c:pt idx="10">
                        <c:v>0.18969999999999998</c:v>
                      </c:pt>
                      <c:pt idx="11">
                        <c:v>0.1782</c:v>
                      </c:pt>
                      <c:pt idx="12">
                        <c:v>0.51812467109371418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C25-4D8C-9698-29D1F56FEC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25-4D8C-9698-29D1F56FEC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25-4D8C-9698-29D1F56FEC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25-4D8C-9698-29D1F56FEC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25-4D8C-9698-29D1F56FEC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25-4D8C-9698-29D1F56FEC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25-4D8C-9698-29D1F56FEC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25-4D8C-9698-29D1F56FEC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25-4D8C-9698-29D1F56FEC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25-4D8C-9698-29D1F56FEC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25-4D8C-9698-29D1F56FEC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25-4D8C-9698-29D1F56FEC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25-4D8C-9698-29D1F56FEC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25-4D8C-9698-29D1F56FEC0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2.7825871877318775E-2</c:v>
                </c:pt>
                <c:pt idx="1">
                  <c:v>-2.8962905202183253E-2</c:v>
                </c:pt>
                <c:pt idx="2">
                  <c:v>-7.9022306597057446E-2</c:v>
                </c:pt>
                <c:pt idx="3">
                  <c:v>3.4752389226759162E-2</c:v>
                </c:pt>
                <c:pt idx="4">
                  <c:v>-1.2800230116496558E-2</c:v>
                </c:pt>
                <c:pt idx="5">
                  <c:v>-7.2693726937269276E-2</c:v>
                </c:pt>
                <c:pt idx="6">
                  <c:v>-3.7927948086820207E-2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25-4D8C-9698-29D1F56FE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158283</c:v>
                </c:pt>
                <c:pt idx="1">
                  <c:v>29752</c:v>
                </c:pt>
                <c:pt idx="2">
                  <c:v>35558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1-4DA7-AD2C-EABA47A0ED6F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177318</c:v>
                </c:pt>
                <c:pt idx="1">
                  <c:v>25275</c:v>
                </c:pt>
                <c:pt idx="2">
                  <c:v>29890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1-4DA7-AD2C-EABA47A0E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5E1-4DA7-AD2C-EABA47A0ED6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5E1-4DA7-AD2C-EABA47A0ED6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5E1-4DA7-AD2C-EABA47A0ED6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E1-4DA7-AD2C-EABA47A0ED6F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E1-4DA7-AD2C-EABA47A0ED6F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E1-4DA7-AD2C-EABA47A0ED6F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E1-4DA7-AD2C-EABA47A0ED6F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E1-4DA7-AD2C-EABA47A0ED6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E1-4DA7-AD2C-EABA47A0ED6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0.76271383283939043</c:v>
                </c:pt>
                <c:pt idx="1">
                  <c:v>0.10871762666517552</c:v>
                </c:pt>
                <c:pt idx="2">
                  <c:v>0.12856854049543406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5E1-4DA7-AD2C-EABA47A0E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E1-4DA7-AD2C-EABA47A0ED6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E1-4DA7-AD2C-EABA47A0ED6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E1-4DA7-AD2C-EABA47A0ED6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E1-4DA7-AD2C-EABA47A0ED6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E1-4DA7-AD2C-EABA47A0ED6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E1-4DA7-AD2C-EABA47A0ED6F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E1-4DA7-AD2C-EABA47A0ED6F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E1-4DA7-AD2C-EABA47A0ED6F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E1-4DA7-AD2C-EABA47A0ED6F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E1-4DA7-AD2C-EABA47A0ED6F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E1-4DA7-AD2C-EABA47A0ED6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E1-4DA7-AD2C-EABA47A0ED6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0.12025928242451811</c:v>
                </c:pt>
                <c:pt idx="1">
                  <c:v>-0.15047727883839745</c:v>
                </c:pt>
                <c:pt idx="2">
                  <c:v>-0.15940154114404637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E1-4DA7-AD2C-EABA47A0ED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B2-4A2E-96B8-6E67BE3ADA73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12895</c:v>
                </c:pt>
                <c:pt idx="1">
                  <c:v>11990</c:v>
                </c:pt>
                <c:pt idx="2">
                  <c:v>13300</c:v>
                </c:pt>
                <c:pt idx="3">
                  <c:v>10947</c:v>
                </c:pt>
                <c:pt idx="4">
                  <c:v>7834</c:v>
                </c:pt>
                <c:pt idx="5">
                  <c:v>7571</c:v>
                </c:pt>
                <c:pt idx="6">
                  <c:v>7114</c:v>
                </c:pt>
                <c:pt idx="7">
                  <c:v>7492</c:v>
                </c:pt>
                <c:pt idx="8">
                  <c:v>9338</c:v>
                </c:pt>
                <c:pt idx="9">
                  <c:v>10604</c:v>
                </c:pt>
                <c:pt idx="10">
                  <c:v>15608</c:v>
                </c:pt>
                <c:pt idx="11">
                  <c:v>12656</c:v>
                </c:pt>
                <c:pt idx="12">
                  <c:v>127349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B2-4A2E-96B8-6E67BE3ADA73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B2-4A2E-96B8-6E67BE3ADA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14175</c:v>
                </c:pt>
                <c:pt idx="1">
                  <c:v>14402</c:v>
                </c:pt>
                <c:pt idx="2">
                  <c:v>16585</c:v>
                </c:pt>
                <c:pt idx="3">
                  <c:v>10802</c:v>
                </c:pt>
                <c:pt idx="4">
                  <c:v>9191</c:v>
                </c:pt>
                <c:pt idx="5">
                  <c:v>8315</c:v>
                </c:pt>
                <c:pt idx="6">
                  <c:v>7892</c:v>
                </c:pt>
                <c:pt idx="7">
                  <c:v>7549</c:v>
                </c:pt>
                <c:pt idx="8">
                  <c:v>10044</c:v>
                </c:pt>
                <c:pt idx="9">
                  <c:v>12680</c:v>
                </c:pt>
                <c:pt idx="10">
                  <c:v>15786</c:v>
                </c:pt>
                <c:pt idx="11">
                  <c:v>13943</c:v>
                </c:pt>
                <c:pt idx="12">
                  <c:v>141364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B2-4A2E-96B8-6E67BE3ADA73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B2-4A2E-96B8-6E67BE3ADA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B2-4A2E-96B8-6E67BE3ADA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14162</c:v>
                </c:pt>
                <c:pt idx="1">
                  <c:v>13160</c:v>
                </c:pt>
                <c:pt idx="2">
                  <c:v>17078</c:v>
                </c:pt>
                <c:pt idx="3">
                  <c:v>11682</c:v>
                </c:pt>
                <c:pt idx="4">
                  <c:v>8407</c:v>
                </c:pt>
                <c:pt idx="5">
                  <c:v>8565</c:v>
                </c:pt>
                <c:pt idx="6">
                  <c:v>6647</c:v>
                </c:pt>
                <c:pt idx="12">
                  <c:v>79701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B2-4A2E-96B8-6E67BE3AD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DB2-4A2E-96B8-6E67BE3ADA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14156</c:v>
                      </c:pt>
                      <c:pt idx="1">
                        <c:v>12909</c:v>
                      </c:pt>
                      <c:pt idx="2">
                        <c:v>5816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2117</c:v>
                      </c:pt>
                      <c:pt idx="8">
                        <c:v>355</c:v>
                      </c:pt>
                      <c:pt idx="9">
                        <c:v>396</c:v>
                      </c:pt>
                      <c:pt idx="10">
                        <c:v>1144</c:v>
                      </c:pt>
                      <c:pt idx="11">
                        <c:v>1122</c:v>
                      </c:pt>
                      <c:pt idx="12">
                        <c:v>39522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DB2-4A2E-96B8-6E67BE3ADA73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3DB2-4A2E-96B8-6E67BE3ADA73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7114</c:v>
                      </c:pt>
                      <c:pt idx="1">
                        <c:v>8736</c:v>
                      </c:pt>
                      <c:pt idx="2">
                        <c:v>11732</c:v>
                      </c:pt>
                      <c:pt idx="3">
                        <c:v>10086</c:v>
                      </c:pt>
                      <c:pt idx="4">
                        <c:v>7619</c:v>
                      </c:pt>
                      <c:pt idx="5">
                        <c:v>7897</c:v>
                      </c:pt>
                      <c:pt idx="6">
                        <c:v>7419</c:v>
                      </c:pt>
                      <c:pt idx="7">
                        <c:v>7234</c:v>
                      </c:pt>
                      <c:pt idx="8">
                        <c:v>9313</c:v>
                      </c:pt>
                      <c:pt idx="9">
                        <c:v>9337</c:v>
                      </c:pt>
                      <c:pt idx="10">
                        <c:v>14128</c:v>
                      </c:pt>
                      <c:pt idx="11">
                        <c:v>12505</c:v>
                      </c:pt>
                      <c:pt idx="12">
                        <c:v>113120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3DB2-4A2E-96B8-6E67BE3ADA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B2-4A2E-96B8-6E67BE3ADA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B2-4A2E-96B8-6E67BE3ADA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B2-4A2E-96B8-6E67BE3ADA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B2-4A2E-96B8-6E67BE3ADA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B2-4A2E-96B8-6E67BE3ADA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B2-4A2E-96B8-6E67BE3ADA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B2-4A2E-96B8-6E67BE3ADA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B2-4A2E-96B8-6E67BE3ADA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B2-4A2E-96B8-6E67BE3ADA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B2-4A2E-96B8-6E67BE3ADA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B2-4A2E-96B8-6E67BE3ADA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B2-4A2E-96B8-6E67BE3ADA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B2-4A2E-96B8-6E67BE3ADA73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-9.1710758377427926E-4</c:v>
                </c:pt>
                <c:pt idx="1">
                  <c:v>-8.6238022496875399E-2</c:v>
                </c:pt>
                <c:pt idx="2">
                  <c:v>2.9725655712993682E-2</c:v>
                </c:pt>
                <c:pt idx="3">
                  <c:v>8.1466395112016254E-2</c:v>
                </c:pt>
                <c:pt idx="4">
                  <c:v>-8.5300837776085325E-2</c:v>
                </c:pt>
                <c:pt idx="5">
                  <c:v>3.0066145520144305E-2</c:v>
                </c:pt>
                <c:pt idx="6">
                  <c:v>-0.15775468829194117</c:v>
                </c:pt>
                <c:pt idx="12">
                  <c:v>-2.041493571937758E-2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B2-4A2E-96B8-6E67BE3AD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88D-4EBD-8207-69C7B06C7B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88D-4EBD-8207-69C7B06C7B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88D-4EBD-8207-69C7B06C7B8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88D-4EBD-8207-69C7B06C7B8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88D-4EBD-8207-69C7B06C7B8C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8D-4EBD-8207-69C7B06C7B8C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8D-4EBD-8207-69C7B06C7B8C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8D-4EBD-8207-69C7B06C7B8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8D-4EBD-8207-69C7B06C7B8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8D-4EBD-8207-69C7B06C7B8C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8D-4EBD-8207-69C7B06C7B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177318</c:v>
                </c:pt>
                <c:pt idx="1">
                  <c:v>25275</c:v>
                </c:pt>
                <c:pt idx="2">
                  <c:v>29890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88D-4EBD-8207-69C7B06C7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27-463E-B7FF-E124C4D6AEA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7-463E-B7FF-E124C4D6AEA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7-463E-B7FF-E124C4D6AEA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7-463E-B7FF-E124C4D6AEA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7-463E-B7FF-E124C4D6AEA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7-463E-B7FF-E124C4D6AEA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7-463E-B7FF-E124C4D6AEA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27-463E-B7FF-E124C4D6AEA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27-463E-B7FF-E124C4D6AEA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27-463E-B7FF-E124C4D6AE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327-463E-B7FF-E124C4D6AEA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27-463E-B7FF-E124C4D6AEA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27-463E-B7FF-E124C4D6AEA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27-463E-B7FF-E124C4D6AEA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27-463E-B7FF-E124C4D6AE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327-463E-B7FF-E124C4D6AEA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327-463E-B7FF-E124C4D6AEA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27-463E-B7FF-E124C4D6AEA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27-463E-B7FF-E124C4D6AEA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27-463E-B7FF-E124C4D6AEA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27-463E-B7FF-E124C4D6AEA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27-463E-B7FF-E124C4D6AEA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27-463E-B7FF-E124C4D6AEA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27-463E-B7FF-E124C4D6AEA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27-463E-B7FF-E124C4D6AEA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27-463E-B7FF-E124C4D6AEA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27-463E-B7FF-E124C4D6AEA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27-463E-B7FF-E124C4D6AEA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27-463E-B7FF-E124C4D6AEA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27-463E-B7FF-E124C4D6AEA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27-463E-B7FF-E124C4D6AEA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27-463E-B7FF-E124C4D6AEA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27-463E-B7FF-E124C4D6AE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327-463E-B7FF-E124C4D6AEA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327-463E-B7FF-E124C4D6AE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327-463E-B7FF-E124C4D6AE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327-463E-B7FF-E124C4D6AE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327-463E-B7FF-E124C4D6AE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327-463E-B7FF-E124C4D6AE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327-463E-B7FF-E124C4D6AE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327-463E-B7FF-E124C4D6AE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327-463E-B7FF-E124C4D6AEA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327-463E-B7FF-E124C4D6AEA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327-463E-B7FF-E124C4D6AEA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327-463E-B7FF-E124C4D6AEA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327-463E-B7FF-E124C4D6AEA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327-463E-B7FF-E124C4D6AEA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327-463E-B7FF-E124C4D6AEA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327-463E-B7FF-E124C4D6AEA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327-463E-B7FF-E124C4D6AEA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27-463E-B7FF-E124C4D6AEA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327-463E-B7FF-E124C4D6AEA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27-463E-B7FF-E124C4D6AEA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327-463E-B7FF-E124C4D6AEA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327-463E-B7FF-E124C4D6AEA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327-463E-B7FF-E124C4D6AEA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327-463E-B7FF-E124C4D6AEA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327-463E-B7FF-E124C4D6AEA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327-463E-B7FF-E124C4D6AEA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327-463E-B7FF-E124C4D6AEA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327-463E-B7FF-E124C4D6AEA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327-463E-B7FF-E124C4D6AEA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327-463E-B7FF-E124C4D6AEA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327-463E-B7FF-E124C4D6AEA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327-463E-B7FF-E124C4D6AEA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327-463E-B7FF-E124C4D6AE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327-463E-B7FF-E124C4D6AEA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327-463E-B7FF-E124C4D6AEA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327-463E-B7FF-E124C4D6AEA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327-463E-B7FF-E124C4D6AEA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327-463E-B7FF-E124C4D6AEA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327-463E-B7FF-E124C4D6AEA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327-463E-B7FF-E124C4D6AEA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327-463E-B7FF-E124C4D6AEA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327-463E-B7FF-E124C4D6AEA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327-463E-B7FF-E124C4D6AEA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327-463E-B7FF-E124C4D6AEA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327-463E-B7FF-E124C4D6AEA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327-463E-B7FF-E124C4D6AEA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327-463E-B7FF-E124C4D6AEA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327-463E-B7FF-E124C4D6AEA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327-463E-B7FF-E124C4D6AEA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327-463E-B7FF-E124C4D6AE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327-463E-B7FF-E124C4D6A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873-49C1-AC78-D9B8691AA36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73-49C1-AC78-D9B8691AA36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73-49C1-AC78-D9B8691AA36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73-49C1-AC78-D9B8691AA36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37517</c:v>
                </c:pt>
                <c:pt idx="1">
                  <c:v>141679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73-49C1-AC78-D9B8691AA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167037</c:v>
                </c:pt>
                <c:pt idx="1">
                  <c:v>29663</c:v>
                </c:pt>
                <c:pt idx="2">
                  <c:v>137374</c:v>
                </c:pt>
                <c:pt idx="3">
                  <c:v>38724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5-4B18-B941-051363FFB7BE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174809</c:v>
                </c:pt>
                <c:pt idx="1">
                  <c:v>32953</c:v>
                </c:pt>
                <c:pt idx="2">
                  <c:v>141856</c:v>
                </c:pt>
                <c:pt idx="3">
                  <c:v>48784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A5-4B18-B941-051363FFB7BE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179196</c:v>
                </c:pt>
                <c:pt idx="1">
                  <c:v>37517</c:v>
                </c:pt>
                <c:pt idx="2">
                  <c:v>141679</c:v>
                </c:pt>
                <c:pt idx="3">
                  <c:v>53287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A5-4B18-B941-051363FFB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2.5095961878393025E-2</c:v>
                </c:pt>
                <c:pt idx="1">
                  <c:v>0.13850028828938177</c:v>
                </c:pt>
                <c:pt idx="2">
                  <c:v>-1.247744191292588E-3</c:v>
                </c:pt>
                <c:pt idx="3">
                  <c:v>9.2304854050508256E-2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A5-4B18-B941-051363FFB7BE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0.77079184284442304</c:v>
                </c:pt>
                <c:pt idx="1">
                  <c:v>0.16137524034015391</c:v>
                </c:pt>
                <c:pt idx="2">
                  <c:v>0.6094166025042691</c:v>
                </c:pt>
                <c:pt idx="3">
                  <c:v>0.22920815715557696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A5-4B18-B941-051363FFB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DDF-4B41-9E05-32DB332853F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DF-4B41-9E05-32DB332853F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DF-4B41-9E05-32DB332853F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DF-4B41-9E05-32DB332853F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18828</c:v>
                </c:pt>
                <c:pt idx="1">
                  <c:v>121641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DF-4B41-9E05-32DB33285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131904</c:v>
                </c:pt>
                <c:pt idx="1">
                  <c:v>10878</c:v>
                </c:pt>
                <c:pt idx="2">
                  <c:v>121026</c:v>
                </c:pt>
                <c:pt idx="3">
                  <c:v>18004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28-46EA-B8D8-641B5EA9F8E7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130705</c:v>
                </c:pt>
                <c:pt idx="1">
                  <c:v>15073</c:v>
                </c:pt>
                <c:pt idx="2">
                  <c:v>115632</c:v>
                </c:pt>
                <c:pt idx="3">
                  <c:v>27578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28-46EA-B8D8-641B5EA9F8E7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140469</c:v>
                </c:pt>
                <c:pt idx="1">
                  <c:v>18828</c:v>
                </c:pt>
                <c:pt idx="2">
                  <c:v>121641</c:v>
                </c:pt>
                <c:pt idx="3">
                  <c:v>36849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28-46EA-B8D8-641B5EA9F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7.4702574499827756E-2</c:v>
                </c:pt>
                <c:pt idx="1">
                  <c:v>0.24912094473561996</c:v>
                </c:pt>
                <c:pt idx="2">
                  <c:v>5.1966583644665887E-2</c:v>
                </c:pt>
                <c:pt idx="3">
                  <c:v>0.33617376169410407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28-46EA-B8D8-641B5EA9F8E7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0.7921869184177579</c:v>
                </c:pt>
                <c:pt idx="1">
                  <c:v>0.10618211349101614</c:v>
                </c:pt>
                <c:pt idx="2">
                  <c:v>0.68600480492674176</c:v>
                </c:pt>
                <c:pt idx="3">
                  <c:v>0.20781308158224207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28-46EA-B8D8-641B5EA9F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18-4E0C-8C65-419ED3DEBD3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18-4E0C-8C65-419ED3DEBD3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18-4E0C-8C65-419ED3DEBD3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18-4E0C-8C65-419ED3DEBD3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18689</c:v>
                </c:pt>
                <c:pt idx="1">
                  <c:v>20038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18-4E0C-8C65-419ED3DEB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35133</c:v>
                </c:pt>
                <c:pt idx="1">
                  <c:v>18785</c:v>
                </c:pt>
                <c:pt idx="2">
                  <c:v>16348</c:v>
                </c:pt>
                <c:pt idx="3">
                  <c:v>20720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C-4D85-8964-DD384812A1F3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44104</c:v>
                </c:pt>
                <c:pt idx="1">
                  <c:v>17880</c:v>
                </c:pt>
                <c:pt idx="2">
                  <c:v>26224</c:v>
                </c:pt>
                <c:pt idx="3">
                  <c:v>21206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FC-4D85-8964-DD384812A1F3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38727</c:v>
                </c:pt>
                <c:pt idx="1">
                  <c:v>18689</c:v>
                </c:pt>
                <c:pt idx="2">
                  <c:v>20038</c:v>
                </c:pt>
                <c:pt idx="3">
                  <c:v>16438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FC-4D85-8964-DD384812A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-0.12191637946671507</c:v>
                </c:pt>
                <c:pt idx="1">
                  <c:v>4.5246085011185766E-2</c:v>
                </c:pt>
                <c:pt idx="2">
                  <c:v>-0.23589078706528366</c:v>
                </c:pt>
                <c:pt idx="3">
                  <c:v>-0.22484202584174295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FC-4D85-8964-DD384812A1F3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0.70202120909997279</c:v>
                </c:pt>
                <c:pt idx="1">
                  <c:v>0.33878364905284147</c:v>
                </c:pt>
                <c:pt idx="2">
                  <c:v>0.36323756004713131</c:v>
                </c:pt>
                <c:pt idx="3">
                  <c:v>0.29797879090002721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FC-4D85-8964-DD384812A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5F-4436-9AAB-03CF6D3D58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5F-4436-9AAB-03CF6D3D58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C5F-4436-9AAB-03CF6D3D58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C5F-4436-9AAB-03CF6D3D582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C5F-4436-9AAB-03CF6D3D582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C5F-4436-9AAB-03CF6D3D582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C5F-4436-9AAB-03CF6D3D582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C5F-4436-9AAB-03CF6D3D582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C5F-4436-9AAB-03CF6D3D582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C5F-4436-9AAB-03CF6D3D582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5F-4436-9AAB-03CF6D3D582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5F-4436-9AAB-03CF6D3D582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5F-4436-9AAB-03CF6D3D582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5F-4436-9AAB-03CF6D3D582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5F-4436-9AAB-03CF6D3D582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5F-4436-9AAB-03CF6D3D582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5F-4436-9AAB-03CF6D3D582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5F-4436-9AAB-03CF6D3D582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5F-4436-9AAB-03CF6D3D582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C5F-4436-9AAB-03CF6D3D582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80599</c:v>
                </c:pt>
                <c:pt idx="1">
                  <c:v>63846</c:v>
                </c:pt>
                <c:pt idx="2">
                  <c:v>4833</c:v>
                </c:pt>
                <c:pt idx="3">
                  <c:v>232483</c:v>
                </c:pt>
                <c:pt idx="4">
                  <c:v>33627</c:v>
                </c:pt>
                <c:pt idx="5">
                  <c:v>105634</c:v>
                </c:pt>
                <c:pt idx="6">
                  <c:v>19090</c:v>
                </c:pt>
                <c:pt idx="7">
                  <c:v>14655</c:v>
                </c:pt>
                <c:pt idx="8">
                  <c:v>25581</c:v>
                </c:pt>
                <c:pt idx="9">
                  <c:v>29966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C5F-4436-9AAB-03CF6D3D5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6F-4CAC-A3DB-24296A2F702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6F-4CAC-A3DB-24296A2F702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6F-4CAC-A3DB-24296A2F702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6F-4CAC-A3DB-24296A2F702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6F-4CAC-A3DB-24296A2F702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6F-4CAC-A3DB-24296A2F702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6F-4CAC-A3DB-24296A2F702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6F-4CAC-A3DB-24296A2F702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6F-4CAC-A3DB-24296A2F702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6F-4CAC-A3DB-24296A2F70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A6F-4CAC-A3DB-24296A2F702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6F-4CAC-A3DB-24296A2F702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6F-4CAC-A3DB-24296A2F702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6F-4CAC-A3DB-24296A2F702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6F-4CAC-A3DB-24296A2F70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A6F-4CAC-A3DB-24296A2F702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A6F-4CAC-A3DB-24296A2F702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6F-4CAC-A3DB-24296A2F702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6F-4CAC-A3DB-24296A2F702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6F-4CAC-A3DB-24296A2F702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6F-4CAC-A3DB-24296A2F702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6F-4CAC-A3DB-24296A2F702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6F-4CAC-A3DB-24296A2F702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6F-4CAC-A3DB-24296A2F702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6F-4CAC-A3DB-24296A2F702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6F-4CAC-A3DB-24296A2F702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6F-4CAC-A3DB-24296A2F702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6F-4CAC-A3DB-24296A2F702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6F-4CAC-A3DB-24296A2F702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6F-4CAC-A3DB-24296A2F702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6F-4CAC-A3DB-24296A2F702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6F-4CAC-A3DB-24296A2F702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6F-4CAC-A3DB-24296A2F70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A6F-4CAC-A3DB-24296A2F702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A6F-4CAC-A3DB-24296A2F70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A6F-4CAC-A3DB-24296A2F70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A6F-4CAC-A3DB-24296A2F70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A6F-4CAC-A3DB-24296A2F70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A6F-4CAC-A3DB-24296A2F70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A6F-4CAC-A3DB-24296A2F70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A6F-4CAC-A3DB-24296A2F70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A6F-4CAC-A3DB-24296A2F70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A6F-4CAC-A3DB-24296A2F70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A6F-4CAC-A3DB-24296A2F70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A6F-4CAC-A3DB-24296A2F70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A6F-4CAC-A3DB-24296A2F702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A6F-4CAC-A3DB-24296A2F702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A6F-4CAC-A3DB-24296A2F702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A6F-4CAC-A3DB-24296A2F702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A6F-4CAC-A3DB-24296A2F702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6F-4CAC-A3DB-24296A2F702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A6F-4CAC-A3DB-24296A2F702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A6F-4CAC-A3DB-24296A2F702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A6F-4CAC-A3DB-24296A2F702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A6F-4CAC-A3DB-24296A2F702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A6F-4CAC-A3DB-24296A2F702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A6F-4CAC-A3DB-24296A2F702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A6F-4CAC-A3DB-24296A2F702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A6F-4CAC-A3DB-24296A2F702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A6F-4CAC-A3DB-24296A2F702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A6F-4CAC-A3DB-24296A2F702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A6F-4CAC-A3DB-24296A2F702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A6F-4CAC-A3DB-24296A2F702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A6F-4CAC-A3DB-24296A2F702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A6F-4CAC-A3DB-24296A2F702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A6F-4CAC-A3DB-24296A2F70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A6F-4CAC-A3DB-24296A2F702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A6F-4CAC-A3DB-24296A2F702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A6F-4CAC-A3DB-24296A2F702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A6F-4CAC-A3DB-24296A2F702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A6F-4CAC-A3DB-24296A2F702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A6F-4CAC-A3DB-24296A2F702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A6F-4CAC-A3DB-24296A2F702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A6F-4CAC-A3DB-24296A2F702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A6F-4CAC-A3DB-24296A2F702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A6F-4CAC-A3DB-24296A2F702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A6F-4CAC-A3DB-24296A2F702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A6F-4CAC-A3DB-24296A2F702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A6F-4CAC-A3DB-24296A2F702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A6F-4CAC-A3DB-24296A2F702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A6F-4CAC-A3DB-24296A2F702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A6F-4CAC-A3DB-24296A2F702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A6F-4CAC-A3DB-24296A2F70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A6F-4CAC-A3DB-24296A2F7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BE-4056-A31F-D27F5DCF7410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3060</c:v>
                </c:pt>
                <c:pt idx="1">
                  <c:v>3296</c:v>
                </c:pt>
                <c:pt idx="2">
                  <c:v>3835</c:v>
                </c:pt>
                <c:pt idx="3">
                  <c:v>3992</c:v>
                </c:pt>
                <c:pt idx="4">
                  <c:v>2825</c:v>
                </c:pt>
                <c:pt idx="5">
                  <c:v>2564</c:v>
                </c:pt>
                <c:pt idx="6">
                  <c:v>3169</c:v>
                </c:pt>
                <c:pt idx="7">
                  <c:v>4052</c:v>
                </c:pt>
                <c:pt idx="8">
                  <c:v>3816</c:v>
                </c:pt>
                <c:pt idx="9">
                  <c:v>4916</c:v>
                </c:pt>
                <c:pt idx="10">
                  <c:v>3401</c:v>
                </c:pt>
                <c:pt idx="11">
                  <c:v>3613</c:v>
                </c:pt>
                <c:pt idx="12">
                  <c:v>42539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E-4056-A31F-D27F5DCF7410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BE-4056-A31F-D27F5DCF741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3566</c:v>
                </c:pt>
                <c:pt idx="1">
                  <c:v>4901</c:v>
                </c:pt>
                <c:pt idx="2">
                  <c:v>5266</c:v>
                </c:pt>
                <c:pt idx="3">
                  <c:v>5053</c:v>
                </c:pt>
                <c:pt idx="4">
                  <c:v>4892</c:v>
                </c:pt>
                <c:pt idx="5">
                  <c:v>5187</c:v>
                </c:pt>
                <c:pt idx="6">
                  <c:v>5388</c:v>
                </c:pt>
                <c:pt idx="7">
                  <c:v>5505</c:v>
                </c:pt>
                <c:pt idx="8">
                  <c:v>4449</c:v>
                </c:pt>
                <c:pt idx="9">
                  <c:v>5925</c:v>
                </c:pt>
                <c:pt idx="10">
                  <c:v>3939</c:v>
                </c:pt>
                <c:pt idx="11">
                  <c:v>3854</c:v>
                </c:pt>
                <c:pt idx="12">
                  <c:v>57925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BE-4056-A31F-D27F5DCF7410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BE-4056-A31F-D27F5DCF74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BE-4056-A31F-D27F5DCF741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3619</c:v>
                </c:pt>
                <c:pt idx="1">
                  <c:v>5225</c:v>
                </c:pt>
                <c:pt idx="2">
                  <c:v>5421</c:v>
                </c:pt>
                <c:pt idx="3">
                  <c:v>5677</c:v>
                </c:pt>
                <c:pt idx="4">
                  <c:v>5607</c:v>
                </c:pt>
                <c:pt idx="5">
                  <c:v>3585</c:v>
                </c:pt>
                <c:pt idx="6">
                  <c:v>5232</c:v>
                </c:pt>
                <c:pt idx="12">
                  <c:v>34366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BE-4056-A31F-D27F5DCF7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BE-4056-A31F-D27F5DCF741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2065</c:v>
                      </c:pt>
                      <c:pt idx="1">
                        <c:v>2993</c:v>
                      </c:pt>
                      <c:pt idx="2">
                        <c:v>794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599</c:v>
                      </c:pt>
                      <c:pt idx="8">
                        <c:v>234</c:v>
                      </c:pt>
                      <c:pt idx="9">
                        <c:v>872</c:v>
                      </c:pt>
                      <c:pt idx="10">
                        <c:v>86</c:v>
                      </c:pt>
                      <c:pt idx="11">
                        <c:v>484</c:v>
                      </c:pt>
                      <c:pt idx="12">
                        <c:v>8286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BE-4056-A31F-D27F5DCF74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BE-4056-A31F-D27F5DCF74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BE-4056-A31F-D27F5DCF74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BE-4056-A31F-D27F5DCF74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BE-4056-A31F-D27F5DCF74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BE-4056-A31F-D27F5DCF74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BE-4056-A31F-D27F5DCF74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BE-4056-A31F-D27F5DCF74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BE-4056-A31F-D27F5DCF74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BE-4056-A31F-D27F5DCF74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BE-4056-A31F-D27F5DCF74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BE-4056-A31F-D27F5DCF74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BE-4056-A31F-D27F5DCF74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BE-4056-A31F-D27F5DCF7410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1.4862591138530501E-2</c:v>
                </c:pt>
                <c:pt idx="1">
                  <c:v>6.6108957355641706E-2</c:v>
                </c:pt>
                <c:pt idx="2">
                  <c:v>2.9434105582985204E-2</c:v>
                </c:pt>
                <c:pt idx="3">
                  <c:v>0.1234909954482486</c:v>
                </c:pt>
                <c:pt idx="4">
                  <c:v>0.14615699100572366</c:v>
                </c:pt>
                <c:pt idx="5">
                  <c:v>-0.3088490456911509</c:v>
                </c:pt>
                <c:pt idx="6">
                  <c:v>-2.8953229398663738E-2</c:v>
                </c:pt>
                <c:pt idx="12">
                  <c:v>3.2989811111434619E-3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BE-4056-A31F-D27F5DCF7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103873</c:v>
                </c:pt>
                <c:pt idx="1">
                  <c:v>63702</c:v>
                </c:pt>
                <c:pt idx="2">
                  <c:v>13397</c:v>
                </c:pt>
                <c:pt idx="3">
                  <c:v>205761</c:v>
                </c:pt>
                <c:pt idx="4">
                  <c:v>31500</c:v>
                </c:pt>
                <c:pt idx="5">
                  <c:v>88192</c:v>
                </c:pt>
                <c:pt idx="6">
                  <c:v>23106</c:v>
                </c:pt>
                <c:pt idx="7">
                  <c:v>18834</c:v>
                </c:pt>
                <c:pt idx="8">
                  <c:v>27541</c:v>
                </c:pt>
                <c:pt idx="9">
                  <c:v>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2-47A2-A56F-AF8ECEB8549B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2-47A2-A56F-AF8ECEB8549B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80599</c:v>
                </c:pt>
                <c:pt idx="1">
                  <c:v>63846</c:v>
                </c:pt>
                <c:pt idx="2">
                  <c:v>4833</c:v>
                </c:pt>
                <c:pt idx="3">
                  <c:v>232483</c:v>
                </c:pt>
                <c:pt idx="4">
                  <c:v>33627</c:v>
                </c:pt>
                <c:pt idx="5">
                  <c:v>105634</c:v>
                </c:pt>
                <c:pt idx="6">
                  <c:v>19090</c:v>
                </c:pt>
                <c:pt idx="7">
                  <c:v>14655</c:v>
                </c:pt>
                <c:pt idx="8">
                  <c:v>25581</c:v>
                </c:pt>
                <c:pt idx="9">
                  <c:v>29966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E2-47A2-A56F-AF8ECEB85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-9.2782692870489236E-2</c:v>
                </c:pt>
                <c:pt idx="1">
                  <c:v>4.4071233503949259E-2</c:v>
                </c:pt>
                <c:pt idx="2">
                  <c:v>-0.32968099861303746</c:v>
                </c:pt>
                <c:pt idx="3">
                  <c:v>3.9759742031280076E-2</c:v>
                </c:pt>
                <c:pt idx="4">
                  <c:v>0.19261597389700658</c:v>
                </c:pt>
                <c:pt idx="5">
                  <c:v>0.14528265064943513</c:v>
                </c:pt>
                <c:pt idx="6">
                  <c:v>-6.1593668583788008E-2</c:v>
                </c:pt>
                <c:pt idx="7">
                  <c:v>-3.2673267326732702E-2</c:v>
                </c:pt>
                <c:pt idx="8">
                  <c:v>-0.22267464827250905</c:v>
                </c:pt>
                <c:pt idx="9">
                  <c:v>-9.5202149823364279E-2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E2-47A2-A56F-AF8ECEB8549B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0.13206152898344131</c:v>
                </c:pt>
                <c:pt idx="1">
                  <c:v>0.1046117244565912</c:v>
                </c:pt>
                <c:pt idx="2">
                  <c:v>7.9188745465448938E-3</c:v>
                </c:pt>
                <c:pt idx="3">
                  <c:v>0.38092359015195459</c:v>
                </c:pt>
                <c:pt idx="4">
                  <c:v>5.5097867655010374E-2</c:v>
                </c:pt>
                <c:pt idx="5">
                  <c:v>0.17308139744459408</c:v>
                </c:pt>
                <c:pt idx="6">
                  <c:v>3.1278980983559281E-2</c:v>
                </c:pt>
                <c:pt idx="7">
                  <c:v>2.4012229770249412E-2</c:v>
                </c:pt>
                <c:pt idx="8">
                  <c:v>4.1914489918304348E-2</c:v>
                </c:pt>
                <c:pt idx="9">
                  <c:v>4.9099316089750523E-2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E2-47A2-A56F-AF8ECEB85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62-4E81-8272-C8CEB95C262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762-4E81-8272-C8CEB95C262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762-4E81-8272-C8CEB95C26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62-4E81-8272-C8CEB95C262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62-4E81-8272-C8CEB95C262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762-4E81-8272-C8CEB95C262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762-4E81-8272-C8CEB95C262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762-4E81-8272-C8CEB95C262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762-4E81-8272-C8CEB95C262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762-4E81-8272-C8CEB95C262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2-4E81-8272-C8CEB95C262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2-4E81-8272-C8CEB95C262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62-4E81-8272-C8CEB95C262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2-4E81-8272-C8CEB95C262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2-4E81-8272-C8CEB95C262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62-4E81-8272-C8CEB95C262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62-4E81-8272-C8CEB95C262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62-4E81-8272-C8CEB95C262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62-4E81-8272-C8CEB95C262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762-4E81-8272-C8CEB95C262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44885</c:v>
                </c:pt>
                <c:pt idx="1">
                  <c:v>37277</c:v>
                </c:pt>
                <c:pt idx="2">
                  <c:v>1948</c:v>
                </c:pt>
                <c:pt idx="3">
                  <c:v>177318</c:v>
                </c:pt>
                <c:pt idx="4">
                  <c:v>20654</c:v>
                </c:pt>
                <c:pt idx="5">
                  <c:v>50408</c:v>
                </c:pt>
                <c:pt idx="6">
                  <c:v>12878</c:v>
                </c:pt>
                <c:pt idx="7">
                  <c:v>6087</c:v>
                </c:pt>
                <c:pt idx="8">
                  <c:v>15532</c:v>
                </c:pt>
                <c:pt idx="9">
                  <c:v>11193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762-4E81-8272-C8CEB95C2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F4-4D3B-8BA5-FDCBDE5AB34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F4-4D3B-8BA5-FDCBDE5AB34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F4-4D3B-8BA5-FDCBDE5AB34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F4-4D3B-8BA5-FDCBDE5AB34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F4-4D3B-8BA5-FDCBDE5AB34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F4-4D3B-8BA5-FDCBDE5AB34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F4-4D3B-8BA5-FDCBDE5AB34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F4-4D3B-8BA5-FDCBDE5AB34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F4-4D3B-8BA5-FDCBDE5AB34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F4-4D3B-8BA5-FDCBDE5AB3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AF4-4D3B-8BA5-FDCBDE5AB34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F4-4D3B-8BA5-FDCBDE5AB34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F4-4D3B-8BA5-FDCBDE5AB34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F4-4D3B-8BA5-FDCBDE5AB34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F4-4D3B-8BA5-FDCBDE5AB3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AF4-4D3B-8BA5-FDCBDE5AB34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AF4-4D3B-8BA5-FDCBDE5AB34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F4-4D3B-8BA5-FDCBDE5AB34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F4-4D3B-8BA5-FDCBDE5AB34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F4-4D3B-8BA5-FDCBDE5AB34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F4-4D3B-8BA5-FDCBDE5AB34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F4-4D3B-8BA5-FDCBDE5AB34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F4-4D3B-8BA5-FDCBDE5AB34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F4-4D3B-8BA5-FDCBDE5AB34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F4-4D3B-8BA5-FDCBDE5AB34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F4-4D3B-8BA5-FDCBDE5AB34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F4-4D3B-8BA5-FDCBDE5AB34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F4-4D3B-8BA5-FDCBDE5AB34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F4-4D3B-8BA5-FDCBDE5AB34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F4-4D3B-8BA5-FDCBDE5AB34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F4-4D3B-8BA5-FDCBDE5AB34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AF4-4D3B-8BA5-FDCBDE5AB34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F4-4D3B-8BA5-FDCBDE5AB34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AF4-4D3B-8BA5-FDCBDE5AB34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AF4-4D3B-8BA5-FDCBDE5AB3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AF4-4D3B-8BA5-FDCBDE5AB3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AF4-4D3B-8BA5-FDCBDE5AB3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AF4-4D3B-8BA5-FDCBDE5AB3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AF4-4D3B-8BA5-FDCBDE5AB3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AF4-4D3B-8BA5-FDCBDE5AB3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AF4-4D3B-8BA5-FDCBDE5AB3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AF4-4D3B-8BA5-FDCBDE5AB3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AF4-4D3B-8BA5-FDCBDE5AB3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AF4-4D3B-8BA5-FDCBDE5AB3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AF4-4D3B-8BA5-FDCBDE5AB3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AF4-4D3B-8BA5-FDCBDE5AB34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AF4-4D3B-8BA5-FDCBDE5AB34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AF4-4D3B-8BA5-FDCBDE5AB34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AF4-4D3B-8BA5-FDCBDE5AB34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AF4-4D3B-8BA5-FDCBDE5AB34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AF4-4D3B-8BA5-FDCBDE5AB34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AF4-4D3B-8BA5-FDCBDE5AB34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AF4-4D3B-8BA5-FDCBDE5AB34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AF4-4D3B-8BA5-FDCBDE5AB34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AF4-4D3B-8BA5-FDCBDE5AB34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AF4-4D3B-8BA5-FDCBDE5AB34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AF4-4D3B-8BA5-FDCBDE5AB34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AF4-4D3B-8BA5-FDCBDE5AB34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AF4-4D3B-8BA5-FDCBDE5AB34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AF4-4D3B-8BA5-FDCBDE5AB34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AF4-4D3B-8BA5-FDCBDE5AB34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AF4-4D3B-8BA5-FDCBDE5AB34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AF4-4D3B-8BA5-FDCBDE5AB34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AF4-4D3B-8BA5-FDCBDE5AB34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AF4-4D3B-8BA5-FDCBDE5AB34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AF4-4D3B-8BA5-FDCBDE5AB34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AF4-4D3B-8BA5-FDCBDE5AB34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AF4-4D3B-8BA5-FDCBDE5AB34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AF4-4D3B-8BA5-FDCBDE5AB34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AF4-4D3B-8BA5-FDCBDE5AB34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AF4-4D3B-8BA5-FDCBDE5AB34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AF4-4D3B-8BA5-FDCBDE5AB34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AF4-4D3B-8BA5-FDCBDE5AB34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AF4-4D3B-8BA5-FDCBDE5AB34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AF4-4D3B-8BA5-FDCBDE5AB34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AF4-4D3B-8BA5-FDCBDE5AB34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AF4-4D3B-8BA5-FDCBDE5AB34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AF4-4D3B-8BA5-FDCBDE5AB34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AF4-4D3B-8BA5-FDCBDE5AB34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AF4-4D3B-8BA5-FDCBDE5AB34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AF4-4D3B-8BA5-FDCBDE5AB34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AF4-4D3B-8BA5-FDCBDE5AB34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AF4-4D3B-8BA5-FDCBDE5AB34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AF4-4D3B-8BA5-FDCBDE5AB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59643</c:v>
                </c:pt>
                <c:pt idx="1">
                  <c:v>36779</c:v>
                </c:pt>
                <c:pt idx="2">
                  <c:v>3389</c:v>
                </c:pt>
                <c:pt idx="3">
                  <c:v>149908</c:v>
                </c:pt>
                <c:pt idx="4">
                  <c:v>18555</c:v>
                </c:pt>
                <c:pt idx="5">
                  <c:v>48144</c:v>
                </c:pt>
                <c:pt idx="6">
                  <c:v>15942</c:v>
                </c:pt>
                <c:pt idx="7">
                  <c:v>6449</c:v>
                </c:pt>
                <c:pt idx="8">
                  <c:v>6685</c:v>
                </c:pt>
                <c:pt idx="9">
                  <c:v>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C4-4E00-83CB-CAD744F25B88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C4-4E00-83CB-CAD744F25B88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44885</c:v>
                </c:pt>
                <c:pt idx="1">
                  <c:v>37277</c:v>
                </c:pt>
                <c:pt idx="2">
                  <c:v>1948</c:v>
                </c:pt>
                <c:pt idx="3">
                  <c:v>177318</c:v>
                </c:pt>
                <c:pt idx="4">
                  <c:v>20654</c:v>
                </c:pt>
                <c:pt idx="5">
                  <c:v>50408</c:v>
                </c:pt>
                <c:pt idx="6">
                  <c:v>12878</c:v>
                </c:pt>
                <c:pt idx="7">
                  <c:v>6087</c:v>
                </c:pt>
                <c:pt idx="8">
                  <c:v>15532</c:v>
                </c:pt>
                <c:pt idx="9">
                  <c:v>11193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C4-4E00-83CB-CAD744F25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-0.17698076535196283</c:v>
                </c:pt>
                <c:pt idx="1">
                  <c:v>9.2238272436930391E-2</c:v>
                </c:pt>
                <c:pt idx="2">
                  <c:v>-0.16394849785407728</c:v>
                </c:pt>
                <c:pt idx="3">
                  <c:v>0.12025928242451811</c:v>
                </c:pt>
                <c:pt idx="4">
                  <c:v>5.9722934838378761E-2</c:v>
                </c:pt>
                <c:pt idx="5">
                  <c:v>4.4790349659046269E-2</c:v>
                </c:pt>
                <c:pt idx="6">
                  <c:v>-8.4263670625044473E-2</c:v>
                </c:pt>
                <c:pt idx="7">
                  <c:v>0.18747561451424111</c:v>
                </c:pt>
                <c:pt idx="8">
                  <c:v>0.184744469870328</c:v>
                </c:pt>
                <c:pt idx="9">
                  <c:v>6.447931526390871E-2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C4-4E00-83CB-CAD744F25B88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0.11868686868686869</c:v>
                </c:pt>
                <c:pt idx="1">
                  <c:v>9.8569464276270558E-2</c:v>
                </c:pt>
                <c:pt idx="2">
                  <c:v>5.1509863028187637E-3</c:v>
                </c:pt>
                <c:pt idx="3">
                  <c:v>0.46887196573060447</c:v>
                </c:pt>
                <c:pt idx="4">
                  <c:v>5.4614204875984979E-2</c:v>
                </c:pt>
                <c:pt idx="5">
                  <c:v>0.13329102543762231</c:v>
                </c:pt>
                <c:pt idx="6">
                  <c:v>3.4052567560420965E-2</c:v>
                </c:pt>
                <c:pt idx="7">
                  <c:v>1.6095510074567665E-2</c:v>
                </c:pt>
                <c:pt idx="8">
                  <c:v>4.1070389761489239E-2</c:v>
                </c:pt>
                <c:pt idx="9">
                  <c:v>2.9597017293352373E-2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C4-4E00-83CB-CAD744F25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9D-451B-B23D-887EE33D96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C9D-451B-B23D-887EE33D96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C9D-451B-B23D-887EE33D96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9D-451B-B23D-887EE33D96A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9D-451B-B23D-887EE33D96A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C9D-451B-B23D-887EE33D96A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C9D-451B-B23D-887EE33D96A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C9D-451B-B23D-887EE33D96A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C9D-451B-B23D-887EE33D96A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C9D-451B-B23D-887EE33D96A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9D-451B-B23D-887EE33D96A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9D-451B-B23D-887EE33D96A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9D-451B-B23D-887EE33D96A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9D-451B-B23D-887EE33D96A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9D-451B-B23D-887EE33D96A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9D-451B-B23D-887EE33D96A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9D-451B-B23D-887EE33D96A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9D-451B-B23D-887EE33D96A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9D-451B-B23D-887EE33D96A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C9D-451B-B23D-887EE33D96A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35714</c:v>
                </c:pt>
                <c:pt idx="1">
                  <c:v>26569</c:v>
                </c:pt>
                <c:pt idx="2">
                  <c:v>2885</c:v>
                </c:pt>
                <c:pt idx="3">
                  <c:v>55165</c:v>
                </c:pt>
                <c:pt idx="4">
                  <c:v>12973</c:v>
                </c:pt>
                <c:pt idx="5">
                  <c:v>55226</c:v>
                </c:pt>
                <c:pt idx="6">
                  <c:v>6212</c:v>
                </c:pt>
                <c:pt idx="7">
                  <c:v>8568</c:v>
                </c:pt>
                <c:pt idx="8">
                  <c:v>10049</c:v>
                </c:pt>
                <c:pt idx="9">
                  <c:v>18773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C9D-451B-B23D-887EE33D9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CD-4D93-BEA9-DFE7BCA1698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CD-4D93-BEA9-DFE7BCA1698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CD-4D93-BEA9-DFE7BCA1698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CD-4D93-BEA9-DFE7BCA1698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CD-4D93-BEA9-DFE7BCA1698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CD-4D93-BEA9-DFE7BCA1698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CD-4D93-BEA9-DFE7BCA1698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CD-4D93-BEA9-DFE7BCA1698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CD-4D93-BEA9-DFE7BCA1698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CD-4D93-BEA9-DFE7BCA169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4CD-4D93-BEA9-DFE7BCA1698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CD-4D93-BEA9-DFE7BCA1698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CD-4D93-BEA9-DFE7BCA1698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CD-4D93-BEA9-DFE7BCA1698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CD-4D93-BEA9-DFE7BCA169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4CD-4D93-BEA9-DFE7BCA1698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4CD-4D93-BEA9-DFE7BCA1698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CD-4D93-BEA9-DFE7BCA1698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CD-4D93-BEA9-DFE7BCA1698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CD-4D93-BEA9-DFE7BCA1698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CD-4D93-BEA9-DFE7BCA1698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CD-4D93-BEA9-DFE7BCA1698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CD-4D93-BEA9-DFE7BCA1698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CD-4D93-BEA9-DFE7BCA1698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CD-4D93-BEA9-DFE7BCA1698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CD-4D93-BEA9-DFE7BCA1698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CD-4D93-BEA9-DFE7BCA1698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CD-4D93-BEA9-DFE7BCA1698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CD-4D93-BEA9-DFE7BCA1698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CD-4D93-BEA9-DFE7BCA1698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CD-4D93-BEA9-DFE7BCA1698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CD-4D93-BEA9-DFE7BCA1698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CD-4D93-BEA9-DFE7BCA1698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4CD-4D93-BEA9-DFE7BCA1698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4CD-4D93-BEA9-DFE7BCA169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4CD-4D93-BEA9-DFE7BCA169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4CD-4D93-BEA9-DFE7BCA169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4CD-4D93-BEA9-DFE7BCA169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4CD-4D93-BEA9-DFE7BCA169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4CD-4D93-BEA9-DFE7BCA169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4CD-4D93-BEA9-DFE7BCA169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4CD-4D93-BEA9-DFE7BCA169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4CD-4D93-BEA9-DFE7BCA169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4CD-4D93-BEA9-DFE7BCA169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4CD-4D93-BEA9-DFE7BCA169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4CD-4D93-BEA9-DFE7BCA1698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4CD-4D93-BEA9-DFE7BCA1698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4CD-4D93-BEA9-DFE7BCA1698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4CD-4D93-BEA9-DFE7BCA1698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4CD-4D93-BEA9-DFE7BCA1698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CD-4D93-BEA9-DFE7BCA1698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4CD-4D93-BEA9-DFE7BCA1698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CD-4D93-BEA9-DFE7BCA1698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4CD-4D93-BEA9-DFE7BCA1698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4CD-4D93-BEA9-DFE7BCA1698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4CD-4D93-BEA9-DFE7BCA1698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4CD-4D93-BEA9-DFE7BCA1698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4CD-4D93-BEA9-DFE7BCA1698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4CD-4D93-BEA9-DFE7BCA1698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4CD-4D93-BEA9-DFE7BCA1698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4CD-4D93-BEA9-DFE7BCA1698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4CD-4D93-BEA9-DFE7BCA1698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4CD-4D93-BEA9-DFE7BCA1698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4CD-4D93-BEA9-DFE7BCA1698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4CD-4D93-BEA9-DFE7BCA1698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4CD-4D93-BEA9-DFE7BCA1698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4CD-4D93-BEA9-DFE7BCA1698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4CD-4D93-BEA9-DFE7BCA1698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4CD-4D93-BEA9-DFE7BCA1698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4CD-4D93-BEA9-DFE7BCA1698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4CD-4D93-BEA9-DFE7BCA1698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4CD-4D93-BEA9-DFE7BCA1698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4CD-4D93-BEA9-DFE7BCA1698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4CD-4D93-BEA9-DFE7BCA1698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4CD-4D93-BEA9-DFE7BCA1698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4CD-4D93-BEA9-DFE7BCA1698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4CD-4D93-BEA9-DFE7BCA1698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4CD-4D93-BEA9-DFE7BCA1698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4CD-4D93-BEA9-DFE7BCA1698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4CD-4D93-BEA9-DFE7BCA1698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4CD-4D93-BEA9-DFE7BCA1698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4CD-4D93-BEA9-DFE7BCA1698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4CD-4D93-BEA9-DFE7BCA1698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4CD-4D93-BEA9-DFE7BCA16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44230</c:v>
                </c:pt>
                <c:pt idx="1">
                  <c:v>26923</c:v>
                </c:pt>
                <c:pt idx="2">
                  <c:v>10008</c:v>
                </c:pt>
                <c:pt idx="3">
                  <c:v>55853</c:v>
                </c:pt>
                <c:pt idx="4">
                  <c:v>12945</c:v>
                </c:pt>
                <c:pt idx="5">
                  <c:v>40048</c:v>
                </c:pt>
                <c:pt idx="6">
                  <c:v>7164</c:v>
                </c:pt>
                <c:pt idx="7">
                  <c:v>12385</c:v>
                </c:pt>
                <c:pt idx="8">
                  <c:v>20856</c:v>
                </c:pt>
                <c:pt idx="9">
                  <c:v>24578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B5-4415-BDBF-B3A58E0640FD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B5-4415-BDBF-B3A58E0640FD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35714</c:v>
                </c:pt>
                <c:pt idx="1">
                  <c:v>26569</c:v>
                </c:pt>
                <c:pt idx="2">
                  <c:v>2885</c:v>
                </c:pt>
                <c:pt idx="3">
                  <c:v>55165</c:v>
                </c:pt>
                <c:pt idx="4">
                  <c:v>12973</c:v>
                </c:pt>
                <c:pt idx="5">
                  <c:v>55226</c:v>
                </c:pt>
                <c:pt idx="6">
                  <c:v>6212</c:v>
                </c:pt>
                <c:pt idx="7">
                  <c:v>8568</c:v>
                </c:pt>
                <c:pt idx="8">
                  <c:v>10049</c:v>
                </c:pt>
                <c:pt idx="9">
                  <c:v>18773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B5-4415-BDBF-B3A58E064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4.1072729922751794E-2</c:v>
                </c:pt>
                <c:pt idx="1">
                  <c:v>-1.676411812597145E-2</c:v>
                </c:pt>
                <c:pt idx="2">
                  <c:v>-0.40881147540983609</c:v>
                </c:pt>
                <c:pt idx="3">
                  <c:v>-0.15533608941969068</c:v>
                </c:pt>
                <c:pt idx="4">
                  <c:v>0.49012175511141742</c:v>
                </c:pt>
                <c:pt idx="5">
                  <c:v>0.2555073089776525</c:v>
                </c:pt>
                <c:pt idx="6">
                  <c:v>-1.0828025477707004E-2</c:v>
                </c:pt>
                <c:pt idx="7">
                  <c:v>-0.14525139664804465</c:v>
                </c:pt>
                <c:pt idx="8">
                  <c:v>-0.49244911359159549</c:v>
                </c:pt>
                <c:pt idx="9">
                  <c:v>-0.16948327729605384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B5-4415-BDBF-B3A58E0640FD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0.15385079307641275</c:v>
                </c:pt>
                <c:pt idx="1">
                  <c:v>0.1144554438384726</c:v>
                </c:pt>
                <c:pt idx="2">
                  <c:v>1.2428166490044544E-2</c:v>
                </c:pt>
                <c:pt idx="3">
                  <c:v>0.23764291314499383</c:v>
                </c:pt>
                <c:pt idx="4">
                  <c:v>5.5885824566845009E-2</c:v>
                </c:pt>
                <c:pt idx="5">
                  <c:v>0.2379056924018024</c:v>
                </c:pt>
                <c:pt idx="6">
                  <c:v>2.6760405627783951E-2</c:v>
                </c:pt>
                <c:pt idx="7">
                  <c:v>3.6909715939931247E-2</c:v>
                </c:pt>
                <c:pt idx="8">
                  <c:v>4.3289651666709748E-2</c:v>
                </c:pt>
                <c:pt idx="9">
                  <c:v>8.0871393247003889E-2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B5-4415-BDBF-B3A58E064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382237</c:v>
                </c:pt>
                <c:pt idx="1">
                  <c:v>341923</c:v>
                </c:pt>
                <c:pt idx="2">
                  <c:v>342343</c:v>
                </c:pt>
                <c:pt idx="3">
                  <c:v>181693</c:v>
                </c:pt>
                <c:pt idx="4">
                  <c:v>103133</c:v>
                </c:pt>
                <c:pt idx="5">
                  <c:v>356283</c:v>
                </c:pt>
                <c:pt idx="6">
                  <c:v>356304</c:v>
                </c:pt>
                <c:pt idx="7">
                  <c:v>329344</c:v>
                </c:pt>
                <c:pt idx="8">
                  <c:v>319165</c:v>
                </c:pt>
                <c:pt idx="9">
                  <c:v>291163</c:v>
                </c:pt>
                <c:pt idx="10">
                  <c:v>297758</c:v>
                </c:pt>
                <c:pt idx="11">
                  <c:v>330248</c:v>
                </c:pt>
                <c:pt idx="12">
                  <c:v>312861</c:v>
                </c:pt>
                <c:pt idx="13">
                  <c:v>335606</c:v>
                </c:pt>
                <c:pt idx="14">
                  <c:v>377427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7-4C02-BD22-CE34E3A92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0.1179037385610211</c:v>
                </c:pt>
                <c:pt idx="1">
                  <c:v>-1.2268397484394011E-3</c:v>
                </c:pt>
                <c:pt idx="2">
                  <c:v>0.8841837605191174</c:v>
                </c:pt>
                <c:pt idx="3">
                  <c:v>0.76173484723609319</c:v>
                </c:pt>
                <c:pt idx="4">
                  <c:v>-0.71053067364987943</c:v>
                </c:pt>
                <c:pt idx="5">
                  <c:v>-5.8938434595146028E-5</c:v>
                </c:pt>
                <c:pt idx="6">
                  <c:v>8.1859696851923847E-2</c:v>
                </c:pt>
                <c:pt idx="7">
                  <c:v>3.1892594739398206E-2</c:v>
                </c:pt>
                <c:pt idx="8">
                  <c:v>9.6172934060989812E-2</c:v>
                </c:pt>
                <c:pt idx="9">
                  <c:v>-2.2148859140644461E-2</c:v>
                </c:pt>
                <c:pt idx="10">
                  <c:v>-9.8380610934812651E-2</c:v>
                </c:pt>
                <c:pt idx="11">
                  <c:v>5.55742006833706E-2</c:v>
                </c:pt>
                <c:pt idx="12">
                  <c:v>-6.7772924202785356E-2</c:v>
                </c:pt>
                <c:pt idx="13">
                  <c:v>-0.11080553325543752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7-4C02-BD22-CE34E3A92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275953</c:v>
                </c:pt>
                <c:pt idx="1">
                  <c:v>249820</c:v>
                </c:pt>
                <c:pt idx="2">
                  <c:v>244952</c:v>
                </c:pt>
                <c:pt idx="3">
                  <c:v>114704</c:v>
                </c:pt>
                <c:pt idx="4">
                  <c:v>74813</c:v>
                </c:pt>
                <c:pt idx="5">
                  <c:v>284219</c:v>
                </c:pt>
                <c:pt idx="6">
                  <c:v>266656</c:v>
                </c:pt>
                <c:pt idx="7">
                  <c:v>241965</c:v>
                </c:pt>
                <c:pt idx="8">
                  <c:v>233787</c:v>
                </c:pt>
                <c:pt idx="9">
                  <c:v>202398</c:v>
                </c:pt>
                <c:pt idx="10">
                  <c:v>212513</c:v>
                </c:pt>
                <c:pt idx="11">
                  <c:v>237768</c:v>
                </c:pt>
                <c:pt idx="12">
                  <c:v>227454</c:v>
                </c:pt>
                <c:pt idx="13">
                  <c:v>238244</c:v>
                </c:pt>
                <c:pt idx="14">
                  <c:v>263304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1-4F9A-91A7-2BB3F38A5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0.1046073172684332</c:v>
                </c:pt>
                <c:pt idx="1">
                  <c:v>1.987328129592747E-2</c:v>
                </c:pt>
                <c:pt idx="2">
                  <c:v>1.1355140186915889</c:v>
                </c:pt>
                <c:pt idx="3">
                  <c:v>0.53320946894256349</c:v>
                </c:pt>
                <c:pt idx="4">
                  <c:v>-0.73677692202139899</c:v>
                </c:pt>
                <c:pt idx="5">
                  <c:v>6.5863884555382279E-2</c:v>
                </c:pt>
                <c:pt idx="6">
                  <c:v>0.10204368400388475</c:v>
                </c:pt>
                <c:pt idx="7">
                  <c:v>3.4980559226988728E-2</c:v>
                </c:pt>
                <c:pt idx="8">
                  <c:v>0.15508552456051938</c:v>
                </c:pt>
                <c:pt idx="9">
                  <c:v>-4.7597088178135016E-2</c:v>
                </c:pt>
                <c:pt idx="10">
                  <c:v>-0.1062169846236668</c:v>
                </c:pt>
                <c:pt idx="11">
                  <c:v>4.5345432483051562E-2</c:v>
                </c:pt>
                <c:pt idx="12">
                  <c:v>-4.5289702993569603E-2</c:v>
                </c:pt>
                <c:pt idx="13">
                  <c:v>-9.5175158751861E-2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1-4F9A-91A7-2BB3F38A5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106284</c:v>
                </c:pt>
                <c:pt idx="1">
                  <c:v>92103</c:v>
                </c:pt>
                <c:pt idx="2">
                  <c:v>97391</c:v>
                </c:pt>
                <c:pt idx="3">
                  <c:v>66989</c:v>
                </c:pt>
                <c:pt idx="4">
                  <c:v>28320</c:v>
                </c:pt>
                <c:pt idx="5">
                  <c:v>72064</c:v>
                </c:pt>
                <c:pt idx="6">
                  <c:v>89648</c:v>
                </c:pt>
                <c:pt idx="7">
                  <c:v>87379</c:v>
                </c:pt>
                <c:pt idx="8">
                  <c:v>85378</c:v>
                </c:pt>
                <c:pt idx="9">
                  <c:v>88765</c:v>
                </c:pt>
                <c:pt idx="10">
                  <c:v>85245</c:v>
                </c:pt>
                <c:pt idx="11">
                  <c:v>92480</c:v>
                </c:pt>
                <c:pt idx="12">
                  <c:v>85407</c:v>
                </c:pt>
                <c:pt idx="13">
                  <c:v>97362</c:v>
                </c:pt>
                <c:pt idx="14">
                  <c:v>114123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5-4505-86E0-D775A5C17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0.15396892609361257</c:v>
                </c:pt>
                <c:pt idx="1">
                  <c:v>-5.4296598248298134E-2</c:v>
                </c:pt>
                <c:pt idx="2">
                  <c:v>0.45383570436937415</c:v>
                </c:pt>
                <c:pt idx="3">
                  <c:v>1.3654307909604522</c:v>
                </c:pt>
                <c:pt idx="4">
                  <c:v>-0.6070159857904085</c:v>
                </c:pt>
                <c:pt idx="5">
                  <c:v>-0.19614492236301984</c:v>
                </c:pt>
                <c:pt idx="6">
                  <c:v>2.5967337689833947E-2</c:v>
                </c:pt>
                <c:pt idx="7">
                  <c:v>2.34369509709762E-2</c:v>
                </c:pt>
                <c:pt idx="8">
                  <c:v>-3.8156931222891877E-2</c:v>
                </c:pt>
                <c:pt idx="9">
                  <c:v>4.1292744442489315E-2</c:v>
                </c:pt>
                <c:pt idx="10">
                  <c:v>-7.823313148788924E-2</c:v>
                </c:pt>
                <c:pt idx="11">
                  <c:v>8.281522591825019E-2</c:v>
                </c:pt>
                <c:pt idx="12">
                  <c:v>-0.12278917852961113</c:v>
                </c:pt>
                <c:pt idx="13">
                  <c:v>-0.14686785310585948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55-4505-86E0-D775A5C17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33-4018-9870-3EA13774EA8D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33-4018-9870-3EA13774EA8D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33-4018-9870-3EA13774EA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33-4018-9870-3EA13774EA8D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33-4018-9870-3EA13774EA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33-4018-9870-3EA13774EA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792</c:v>
                </c:pt>
                <c:pt idx="1">
                  <c:v>722</c:v>
                </c:pt>
                <c:pt idx="2">
                  <c:v>736</c:v>
                </c:pt>
                <c:pt idx="3">
                  <c:v>497</c:v>
                </c:pt>
                <c:pt idx="4">
                  <c:v>504</c:v>
                </c:pt>
                <c:pt idx="5">
                  <c:v>603</c:v>
                </c:pt>
                <c:pt idx="6">
                  <c:v>930</c:v>
                </c:pt>
                <c:pt idx="12">
                  <c:v>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33-4018-9870-3EA13774E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33-4018-9870-3EA13774EA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433</c:v>
                      </c:pt>
                      <c:pt idx="1">
                        <c:v>399</c:v>
                      </c:pt>
                      <c:pt idx="2">
                        <c:v>255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240</c:v>
                      </c:pt>
                      <c:pt idx="8">
                        <c:v>446</c:v>
                      </c:pt>
                      <c:pt idx="9">
                        <c:v>129</c:v>
                      </c:pt>
                      <c:pt idx="10">
                        <c:v>38</c:v>
                      </c:pt>
                      <c:pt idx="11">
                        <c:v>101</c:v>
                      </c:pt>
                      <c:pt idx="12">
                        <c:v>2082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33-4018-9870-3EA13774EA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33-4018-9870-3EA13774EA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33-4018-9870-3EA13774EA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33-4018-9870-3EA13774EA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33-4018-9870-3EA13774EA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33-4018-9870-3EA13774EA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33-4018-9870-3EA13774EA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33-4018-9870-3EA13774EA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33-4018-9870-3EA13774EA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33-4018-9870-3EA13774EA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33-4018-9870-3EA13774EA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33-4018-9870-3EA13774EA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33-4018-9870-3EA13774EA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33-4018-9870-3EA13774EA8D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0.43478260869565211</c:v>
                </c:pt>
                <c:pt idx="1">
                  <c:v>0.10566615620214392</c:v>
                </c:pt>
                <c:pt idx="2">
                  <c:v>0.17948717948717952</c:v>
                </c:pt>
                <c:pt idx="3">
                  <c:v>-1.5841584158415856E-2</c:v>
                </c:pt>
                <c:pt idx="4">
                  <c:v>-0.16831683168316836</c:v>
                </c:pt>
                <c:pt idx="5">
                  <c:v>-0.14102564102564108</c:v>
                </c:pt>
                <c:pt idx="6">
                  <c:v>-0.23393739703459637</c:v>
                </c:pt>
                <c:pt idx="12">
                  <c:v>-1.4827018121911006E-2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33-4018-9870-3EA13774E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3A278A-C2C1-4AD5-B30C-D044B35E0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Puerto de la Cruz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Puerto de la Cruz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FA06BC6-42B6-4767-9381-9A1A7C4E5F28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950DFE7-A1E2-7165-FDE2-3044802790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11D7300-6134-463B-9311-351DB3F66C7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77327D-AA0A-4D16-B4EC-FE070B5DD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99ECC-6B9F-4C59-B79B-97F71D653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B7AAF0-B7B9-4771-8AE3-3C1CA7660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48301D-AF09-4AD3-B61C-6A1FE5184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FBE9CAA-8317-42D4-8F72-2B635C49A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2310A7-746A-4328-8E56-8EE1E96D6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C4B3594-57CB-46C3-8C1A-FE6111F61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47BBD1-2EDE-4FA3-902D-4D6D9B39F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B9AD636-12EF-4EE8-AD81-78E3EDEBD94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C60213D-BA28-7B37-7E77-C6DE0EC9D9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E7E34A4-D5B6-07E5-CDEE-CBA8168AE83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622D766-A7B1-4CAB-8F23-EB3FAE4F4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EE1B06-51E4-4161-A8B4-7A921FC54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48D27D9-507D-4127-81D5-42C8DBDA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3AB0F7C-3B10-4421-8A27-3EA35E473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EC3FFBE-4F3C-4063-92A7-DD3FB4623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-15,5%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55.165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23,7%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Puerto de la Cruz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55.165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23,7%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B56E96B-AF2E-4F6A-82D6-EBE120428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37A49D-9E92-42E6-80F2-D1D15BB89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624CCA4-EE99-4BBE-AD2A-E93511FED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2F6C443-E604-48F0-A73B-FD6C7E0E3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179.196 viajeros 
cuota: 77,1%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53.287 viajeros
cuota: 22,9%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368A6AF-9780-4CD4-9C5E-49C83A98C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EADCE9A-CB93-438F-BE46-4A70D807A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E8C35D4-1DA4-436F-A3DF-38ED51EE4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AEDE243-280D-4F3B-BAD5-6EF78D5A9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140.469 viajeros 
cuota: 79,2%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36.849 viajeros
cuota: 20,8%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32F22E1-718D-41B5-A698-49D08C61C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01172E-A285-4B13-B10E-DA5DB2E8D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FD716F6-3D0D-44DA-A534-119C7083E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D4F0040-FBE3-4705-80B9-33830F01E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38.727 viajeros 
cuota: 70,2%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16.438 viajeros
cuota: 29,8%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C4C9341-D88B-4527-9E10-94CAD38EA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A60966-31AB-4969-80EF-796FE87CB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60A02B9-841A-4DA3-BFEF-0351DAB7E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679635E-2301-4BB3-BD43-223E41F97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FEE877A-5476-4CAC-9926-0E84B964A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6C4CEFD-8785-46F3-8842-3CCB44B9D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541F66-DF39-41A1-A920-7FEEE7E89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3ED7581-728D-4E90-9CBD-6DB34BD8B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774A361-4A7C-4483-A26B-8C443766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865B23-7D1C-4C43-BA17-CD46D7B2F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90E598A-4A80-43A4-B075-A8BD75BF7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E9B189-12A4-422D-940F-859672992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677FA4B-B860-4056-97AD-D32583016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CCF284F-5692-4A19-A995-BF4D997F8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E6EC5F2-6FD2-491F-B6D2-059EF29BB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F6B218-E659-4220-8386-DE27D7B72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32154E-224B-4100-B51C-3535295E2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9BD461-6325-419C-9236-860FED523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DBDD49-5046-42A4-8020-E7E74EBFB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9ADA41-6033-4BF1-9BE3-9063D76A2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A419EF2-542D-4A12-9C8A-EE146A66F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2BEBFA2-4BE7-4BD5-9410-45AE95F77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85039C-152C-4BE6-BA21-F2BC046EA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D2E3820-7232-4D56-A288-6DF4C9702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0CB71-B5F1-49B6-8EAC-D1879C838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0E4072-EF9C-4469-A02B-1F44D83B7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6B9B55-3FF6-4DC7-9BAC-8205CED43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3AF161-B42A-48D3-8A0A-4783C8809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B417EC4-F385-4CBB-813C-476B9EDD1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63C639-E9DF-4F13-9DE6-6A5FEB6A9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76567A4-627F-415B-BFBD-536886F41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6CEE7B4-1774-4B09-8FE3-EAA040C7C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128DAB6-E31B-49D3-BB59-86FA7DB75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41F1A52-43D7-468E-B8E1-4853D1D77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2435FFD-F40A-487B-9C58-A36ED032B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Puerto de la Cruz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ADACEE-77F5-4723-8683-7CA4CBC0E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79CD54E-2B77-46A2-B066-DC5D6403A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59C7C42-082B-4284-93CA-2A95635D8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D5D1787-6C45-4634-B8E8-619761351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A879D20-092D-4612-AFAF-297F390F7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53C3B0-2248-465F-ACDA-A025CF8E4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A27CB5-D2B4-45F0-B04C-083E0D6F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Puerto de la Cruz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Puerto de la Cruz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EA4004-FE0A-40AE-9085-BC713BF00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FA0AAB-1B68-4B3C-9569-1F6EB5D08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502817-46DB-4CA3-8639-2B8332A1C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926185-9E54-4D0D-928D-BB972E5D6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2DBB57B-40AD-45D8-8E89-C4386F275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0A57F4-2458-4D01-BF02-E970966F0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9D5A890-2B49-4603-A629-2B9BE161C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2FD5B7-0BA0-4A00-86F4-8DA18DA9C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95893E-FAF2-4FD8-A240-3F55B8F21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14224D-0240-4545-9AD5-B91F26D90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243CF30-F2BE-422B-BF80-06773AAC2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D5F82D9-DC43-40F0-9BBC-02813058E6A9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7AC3947-B06F-2735-BD16-C9D846A0F4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085D1EA-4E25-9591-D4F2-54EAC43CA0F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6924D1-A079-46D8-B066-8FBFBBF11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E02B8B8-4891-4BBD-B5F1-3C58A66B1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369A331-22ED-431F-A285-09F5147AA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748A9-9591-4298-ADD9-031EF8E79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09FB74-5691-4B97-A120-556A1B851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2E807D0-6470-446E-9FE7-DD44A76F0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491C74-3BFC-4137-A4E3-11CB3FBB4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892C11-99F8-4439-A1F3-19244C153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4BF838-9669-40E9-A28F-4AB865088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7C37655-F330-441E-9E49-2E5D3FF8D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E26118E-1464-4A9B-A705-3E16C1301309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163C288-6FF3-B341-3A97-4652F8E1A5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B3B380A-1EC4-062E-A4EA-8CC816C87E5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B00767-5D4B-43CD-B326-7B06A9334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6F3ED0-D45E-4DC1-9493-A411962DC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BA92640-32DD-458A-ABBC-4026CB702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499516-63DE-46AB-82C7-7150FC032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DD0279-5E97-45CE-9CA5-18C762BF5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12FC2E9-F1AB-4498-A3ED-B676CA1E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0E6446-852F-4614-9BFC-076FCD060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876C07-9ACD-4CE9-805B-B1C158BC5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C53156B-29DD-4D72-887C-0026D2522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D1C5268-FD89-469C-AA56-22A422F32BEC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E6A2B46-9A1D-10FB-257D-DAD1BBDB17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647FB06-FB9B-9310-4C00-1F85665B77F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0722BC1-CAC8-41AD-83D6-8A2F88EAE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4C1261-7366-48CB-9A68-67F9D6CEA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8EF5323-B4B0-4A47-B52F-37580D070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56A3ADE-379F-4D38-8EF9-89821C4B0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D8FC5FB-4F88-4BBA-807D-9B1971CB0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11034CF-DD60-478C-8EEF-18E9E908D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C630D2C-E0E5-4F47-8E4D-8CEAF57F6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D8D25E7-8383-413D-A4AD-A9D44BEB4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CE8CD14B-EA70-44D3-99D6-2D1364D26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A35BE5B-1B83-4AAC-8812-BCD3D5EB1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A3D5239-FCEC-427B-BB8C-B4EA32126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179D17B-A584-40CC-AED1-9BA08FE3A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F410C01-4CCE-4648-9227-3D06B9C96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34C66AB-9C62-4CEB-9954-48FB2C033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161335-2BE9-4843-89C2-4B730E4B4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042731-3C31-4B50-ABB5-BD4E5B1BF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5CB0998-386E-445A-AB59-76D05DD28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5E69845-D6CB-4718-A6C9-0D0F91112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DF87D9A-8E83-40C1-B3BA-9376E79CF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621648E-9E86-48EF-B191-ADE1E7BAB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4D0FFF9-C3C4-4EED-931E-E0D2C5773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E8E53F0-13F6-43FC-AB84-597CEAC95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9CEB657-BDF8-4718-87F8-3D9A2494E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EC2112B-525F-4E80-8796-4A12FADC5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Puerto de la Cruz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Puerto de la Cruz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F40C1B0-B5D8-4BD0-A8CD-C9336B5A32DC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1EBFCCE-8B9A-0C13-062D-F331DDC0FE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5FD3951-4B00-5197-201A-588B8109116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Puerto de la Cruz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C334D4-E4CF-4A6B-A613-7369D7F8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E9DD9C-B2C7-4BB5-B628-EEEEB4E7F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F35DF5-7FAD-40E4-B61C-EC3E6E4E7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717D44-A8B9-4D53-849A-0B17CAD6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D67246-7CDE-4D1A-B46A-81C661225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9F0FBB4-AF17-4EA5-91D9-3F33E07C6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A0A4923-EB87-4E59-AF9D-E4FFD5053B33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6F406F9-1C41-7926-202B-710510827E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132178F-E7CE-B60A-196B-0A9CA1921C3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D3395FB-78F5-4F89-8625-28525909A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9A5761-644C-4349-A95D-49D3DF9A6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7BFF22-CB1E-4AF9-A70B-684D969CB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2EA231D-F147-420A-809A-E356891FC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C5405B6-569B-41FB-8D07-72DC9CB11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32EF79C-A323-4155-BEF5-C6B2454FC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5EF7784-8D35-4F1C-9BB1-F30E5D8E9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28D457D-171F-432A-B5FC-05E654A4B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ED6DFEE-A2CF-483F-AE9A-C56B3B470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05E7D044-CAF0-487B-8112-419E6C1C1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86F22F5C-2BA4-47D2-9185-A9482BC05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6946F6E-D2D9-4029-8D3F-73F76ED59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1736685-1BFE-4022-8251-7EA49B1A0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D4FCB0B-6296-4C0F-8BB9-927528919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A95255C-CDEB-42A9-A4B3-259B00DCF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D26552A-F213-47AE-9A94-AB5CE477C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EB1595-BC74-433B-8AC5-10F62C72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E3D84C-67F0-4046-AA30-7753CF8B8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8C9CF1D-6A77-4A7F-A9C6-565C4E690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D9AF543-67C9-4C7F-BC94-535A4C149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1832C2B-56F7-49FD-A5C5-5FEE08CAD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590D974-9767-4792-8A49-BAA817968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5C80587-ACA6-4183-BF49-037563E09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C1D9F9C-80D4-4C4B-85C6-3D218F41D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82745261-AA02-4C71-89A7-32D93A607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DBB7C867-2084-46CE-A0CB-C898635AA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528817C-7AA0-4D70-A3AF-28ACA11A4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2F4DF84-EB01-493D-AA7B-D044FE59A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9D94D32-D243-4C97-87AA-3663F7479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4E6D63F-BC0B-4029-92EF-591828A5B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B1C630-C635-43DD-8208-F35A6E1A3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CB969B-68D7-4E26-81D9-87F474983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980EC3-CD06-4459-AC95-B69963DB6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1BAD68B-5769-46D3-917B-F8D910965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EEFA562-4BD5-4EF9-881A-3E4003197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1936B2A-40C0-4432-9D40-D26D97FBB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10462F0-8B13-4243-BB2D-0BC200DC4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Puerto de la Cruz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Puerto de la Cruz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Puerto de la Cruz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1E2A234-9B2A-417F-BBAB-48118C41F064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7EA8E93-9AE4-445D-547C-AAA251E9D7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DA0C5EE-EA0F-6973-C95F-A820A67C16F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160BFCC-D47C-4AD0-945B-8AB3DAEC2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E9190EDA-3275-4EAE-A50B-A2180B45B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017BE68C-8107-4F2A-8349-2C1386239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DAFE6D-F8D9-49BA-82CE-7E0AB7D75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91FD436-3DFD-4C3B-A8C0-4C7DA38D6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74B886A-D22C-4638-88C0-7CAC34A62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7E39728-8DB2-4920-B1E7-506EAE438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39D50-A642-4342-AC1D-4F984DEDBF3B}">
  <dimension ref="B1:M56"/>
  <sheetViews>
    <sheetView showGridLines="0" tabSelected="1" workbookViewId="0">
      <selection activeCell="G18" sqref="G18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50</v>
      </c>
    </row>
    <row r="4" spans="2:13" ht="23.25" x14ac:dyDescent="0.35">
      <c r="B4" s="3" t="s">
        <v>213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214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215</v>
      </c>
    </row>
    <row r="20" spans="2:2" ht="15.75" x14ac:dyDescent="0.25">
      <c r="B20" s="6" t="s">
        <v>216</v>
      </c>
    </row>
    <row r="21" spans="2:2" ht="15.75" x14ac:dyDescent="0.25">
      <c r="B21" s="6" t="s">
        <v>217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218</v>
      </c>
    </row>
    <row r="36" spans="2:2" ht="15.75" x14ac:dyDescent="0.25">
      <c r="B36" s="6" t="s">
        <v>219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220</v>
      </c>
    </row>
    <row r="42" spans="2:2" ht="15.75" x14ac:dyDescent="0.25">
      <c r="B42" s="6" t="s">
        <v>221</v>
      </c>
    </row>
    <row r="43" spans="2:2" ht="15.75" x14ac:dyDescent="0.25">
      <c r="B43" s="10" t="s">
        <v>23</v>
      </c>
    </row>
    <row r="44" spans="2:2" ht="15.75" x14ac:dyDescent="0.25">
      <c r="B44" s="6" t="s">
        <v>222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225</v>
      </c>
    </row>
    <row r="53" spans="2:2" ht="15.75" x14ac:dyDescent="0.25">
      <c r="B53" s="6" t="s">
        <v>226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BB5BAD98-94BC-40A9-9156-CA790C7473F8}"/>
    <hyperlink ref="B19" location="'Viajeros entr evol mensu TF'!A1" tooltip="Evolución mensual de viajeros entrentrados en Tenerife según lugar de residencia" display="Evolución mensual de viajeros entrados en Tenerife según lugar de residencia" xr:uid="{981916E9-0AFC-4787-87C4-1A336A5B7754}"/>
    <hyperlink ref="B14" location="'Establecim aloj islas cat y tip'!A1" tooltip="Establecimientos alojativos Canarias e islas" display="Establecimientos alojativos Canarias e islas" xr:uid="{86041E66-7CEF-49A1-910D-46C17A6CAC22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98B41D24-0499-4CBB-B3B0-A41F7E753836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A318DEA9-003C-4C19-9665-AAD94C443924}"/>
    <hyperlink ref="B37" location="'Pernoctaciones lugar reside'!A1" tooltip="Pernoctaciones registradas en establecimientos alojativos de Canarias e islas según tipología y categoría" display="'Pernoctaciones lugar reside'!A1" xr:uid="{D5242107-8DB5-4B2B-BCD5-8C0978273E04}"/>
    <hyperlink ref="B8" location="'Resumen indicadores (aloj)'!A1" tooltip="Resumen indicadores Tenerife" display="'Resumen indicadores (aloj)'!A1" xr:uid="{D779AEFD-75DB-44C0-AA6A-FB18F46C4073}"/>
    <hyperlink ref="B9" location="'Resumen indicadores municipios '!A1" tooltip="Resumen indicadores municipios Tenerife" display="Resumen indicadores municipios Tenerife" xr:uid="{C7850129-E132-4A67-8691-070C26E8F881}"/>
    <hyperlink ref="B20" location="'Viajeros entr evol mensu TF cat'!A1" tooltip="Evolución mensual de viajeros entrentrados en Tenerife según lugar de residencia" display="'Viajeros entr evol mensu TF cat'!A1" xr:uid="{F8225EE5-2FE7-4369-BF5B-33B1169CD8A9}"/>
    <hyperlink ref="B21" location="'Viajeros entr evol anual TF cat'!A1" tooltip="Evolución mensual de viajeros entrentrados en Tenerife según lugar de residencia" display="'Viajeros entr evol anual TF cat'!A1" xr:uid="{E7432A73-3F5A-4E40-AF62-A3F3D8311BF7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280BA2BF-BF19-4C38-A450-DC85CF1BF11F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97894D0E-8CE9-4439-B292-EFECD44447A4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39BA818C-A61B-4C92-980A-C735E1C00388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4AFD5F33-8E20-4F9B-B6F8-E6863DD148FE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CA093052-CF87-40B1-9431-6B95BC5EE741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BEF3351A-3D28-45D7-84A0-44CDCC3E331E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0CA50E12-F20E-4E4D-9EE4-869BDC177930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7E7343DF-FDB5-476D-8713-8058C0F8B06A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2A729FEE-4372-4F95-B8B6-BCC17B0ADDB1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4F6E4214-4F62-40F8-8E7B-5EDFBAE43AE7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FB17F911-E430-41AE-AA2F-15BD4974F372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D79D64D2-805B-41F9-8162-B2722A9650C7}"/>
    <hyperlink ref="B35" location="'Pernoctaciones evol mensu TF'!A1" tooltip="Evolución mensual de pernoctaciones en Tenerife según lugar de residencia" display="'Pernoctaciones evol mensu TF'!A1" xr:uid="{2EC04F5B-D8CE-45BE-ADE8-690B475D250C}"/>
    <hyperlink ref="B36" location="'Pernocta evol mensu TF cat'!A1" tooltip="Evolución mensual de pernoctaciones en Tenerife según lugar de residencia" display="'Pernocta evol mensu TF cat'!A1" xr:uid="{3BBB45E0-3173-4DFE-9F5F-1809D721AF34}"/>
    <hyperlink ref="B38" location="'Pernoctaciones lugar residen ac'!A1" tooltip="Pernoctaciones registradas en establecimientos alojativos de Canarias e islas según tipología y categoría" display="'Pernoctaciones lugar residen ac'!A1" xr:uid="{2B63B4D8-2384-4BD7-AA15-FBEAA18F8908}"/>
    <hyperlink ref="B39" location="'Pernoctaciones lugar reside año'!A1" tooltip="Pernoctaciones registradas en establecimientos alojativos de Canarias e islas según tipología y categoría" display="'Pernoctaciones lugar reside año'!A1" xr:uid="{8DAB057D-7257-473E-8FA8-AC1AB1E34872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D9709B28-9F49-42F1-A4F8-EE3BE86E240F}"/>
    <hyperlink ref="B41" location="'EM evol menusual lugar resd'!A1" tooltip="Evolución mensual de estancia media en Tenerife según lugar de residencia" display="'EM evol menusual lugar resd'!A1" xr:uid="{A48AB615-8606-44E9-8B8D-F422B5563F5E}"/>
    <hyperlink ref="B42" location="'EM evol mensu TF cat '!A1" tooltip="Evolución mensual de estancia media en Tenerife según lugar de residencia" display="'EM evol mensu TF cat '!A1" xr:uid="{70E9E683-B961-4459-996E-DE8A986521CA}"/>
    <hyperlink ref="B44" location="'tasa de ocupación evol mens'!A1" tooltip="Evolución mensual de estancia media en Tenerife según lugar de residencia" display="'tasa de ocupación evol mens'!A1" xr:uid="{E3B5E5D5-AB87-41D9-943C-7E49D831F8E5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3D5201BC-1AF6-404E-986C-44C6DC8C4C27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E26B9F34-A424-4893-B09A-DCBE8344A8FB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6094D683-841F-461A-BB2A-22D41D644A44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02D4ECCA-258E-44CB-B5A5-332D92997D47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2334E6D3-C6CB-4240-8037-0244FDA39A9C}"/>
    <hyperlink ref="B47" location="'ADR municipios'!A1" display="Tarifa media diaria (ADR) Tenerife y municipios" xr:uid="{E58534DA-2089-48CA-86F0-A2ACFF1EC97E}"/>
    <hyperlink ref="B48" location="'RevPAR  municipios'!A1" display="Ingresos medios por habitación (RevPar) Tenerife y municipios" xr:uid="{5767E4D3-0962-4B25-8FBD-FEEE091723C6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3A6EA-8B33-47B2-B530-77081AE1B5A3}">
  <sheetPr>
    <tabColor theme="7" tint="0.79998168889431442"/>
  </sheetPr>
  <dimension ref="A4:O114"/>
  <sheetViews>
    <sheetView showGridLines="0" topLeftCell="I9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61311</v>
      </c>
      <c r="D9" s="121">
        <v>6.9048490871998824E-2</v>
      </c>
      <c r="E9" s="120">
        <v>4603</v>
      </c>
      <c r="F9" s="121">
        <f t="shared" ref="F9:L21" si="3">IFERROR(E9/C9-1,"-")</f>
        <v>-0.9249237494087521</v>
      </c>
      <c r="G9" s="120">
        <v>36105</v>
      </c>
      <c r="H9" s="121">
        <f t="shared" si="3"/>
        <v>6.8437975233543344</v>
      </c>
      <c r="I9" s="120">
        <v>60088</v>
      </c>
      <c r="J9" s="121">
        <f t="shared" si="3"/>
        <v>0.6642570281124498</v>
      </c>
      <c r="K9" s="120">
        <v>64481</v>
      </c>
      <c r="L9" s="121">
        <f t="shared" si="3"/>
        <v>7.3109439488749928E-2</v>
      </c>
      <c r="M9" s="120">
        <v>65410</v>
      </c>
      <c r="N9" s="121">
        <f t="shared" ref="N9" si="4">IFERROR(M9/K9-1,"-")</f>
        <v>1.4407344799243216E-2</v>
      </c>
    </row>
    <row r="10" spans="1:15" x14ac:dyDescent="0.25">
      <c r="A10" s="1" t="s">
        <v>74</v>
      </c>
      <c r="B10" s="119" t="s">
        <v>75</v>
      </c>
      <c r="C10" s="120">
        <v>57643</v>
      </c>
      <c r="D10" s="121">
        <v>8.7952739557971338E-2</v>
      </c>
      <c r="E10" s="120">
        <v>6183</v>
      </c>
      <c r="F10" s="121">
        <f t="shared" si="3"/>
        <v>-0.89273632531270053</v>
      </c>
      <c r="G10" s="120">
        <v>50459</v>
      </c>
      <c r="H10" s="121">
        <f t="shared" si="3"/>
        <v>7.1609251172569941</v>
      </c>
      <c r="I10" s="120">
        <v>57829</v>
      </c>
      <c r="J10" s="121">
        <f t="shared" si="3"/>
        <v>0.14605917675736735</v>
      </c>
      <c r="K10" s="120">
        <v>66869</v>
      </c>
      <c r="L10" s="121">
        <f t="shared" si="3"/>
        <v>0.1563229521520344</v>
      </c>
      <c r="M10" s="120">
        <v>68685</v>
      </c>
      <c r="N10" s="121">
        <f>IFERROR(M10/K10-1,"-")</f>
        <v>2.7157576754549995E-2</v>
      </c>
    </row>
    <row r="11" spans="1:15" x14ac:dyDescent="0.25">
      <c r="A11" s="1" t="s">
        <v>76</v>
      </c>
      <c r="B11" s="119" t="s">
        <v>77</v>
      </c>
      <c r="C11" s="120">
        <v>23288</v>
      </c>
      <c r="D11" s="121">
        <v>-0.65823304960375695</v>
      </c>
      <c r="E11" s="120">
        <v>8151</v>
      </c>
      <c r="F11" s="121">
        <f t="shared" si="3"/>
        <v>-0.64999141188594978</v>
      </c>
      <c r="G11" s="120">
        <v>57186</v>
      </c>
      <c r="H11" s="121">
        <f t="shared" si="3"/>
        <v>6.0158262789841741</v>
      </c>
      <c r="I11" s="120">
        <v>66430</v>
      </c>
      <c r="J11" s="121">
        <f t="shared" si="3"/>
        <v>0.1616479557933761</v>
      </c>
      <c r="K11" s="120">
        <v>76278</v>
      </c>
      <c r="L11" s="121">
        <f t="shared" si="3"/>
        <v>0.14824627427367143</v>
      </c>
      <c r="M11" s="120">
        <v>79107</v>
      </c>
      <c r="N11" s="121">
        <f>IFERROR(M11/K11-1,"-")</f>
        <v>3.7088020136867739E-2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8112</v>
      </c>
      <c r="F12" s="121" t="str">
        <f t="shared" si="3"/>
        <v>-</v>
      </c>
      <c r="G12" s="120">
        <v>60780</v>
      </c>
      <c r="H12" s="121">
        <f t="shared" si="3"/>
        <v>6.4926035502958577</v>
      </c>
      <c r="I12" s="120">
        <v>65148</v>
      </c>
      <c r="J12" s="121">
        <f t="shared" si="3"/>
        <v>7.1865745310957463E-2</v>
      </c>
      <c r="K12" s="120">
        <v>66545</v>
      </c>
      <c r="L12" s="121">
        <f t="shared" si="3"/>
        <v>2.1443482532080838E-2</v>
      </c>
      <c r="M12" s="120">
        <v>76454</v>
      </c>
      <c r="N12" s="121">
        <f>IFERROR(M12/K12-1,"-")</f>
        <v>0.14890675482756022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18010</v>
      </c>
      <c r="F13" s="121" t="str">
        <f t="shared" si="3"/>
        <v>-</v>
      </c>
      <c r="G13" s="120">
        <v>53595</v>
      </c>
      <c r="H13" s="121">
        <f t="shared" si="3"/>
        <v>1.975846751804553</v>
      </c>
      <c r="I13" s="120">
        <v>58098</v>
      </c>
      <c r="J13" s="121">
        <f t="shared" si="3"/>
        <v>8.4019031626084484E-2</v>
      </c>
      <c r="K13" s="120">
        <v>77065</v>
      </c>
      <c r="L13" s="121">
        <f t="shared" si="3"/>
        <v>0.32646562704396032</v>
      </c>
      <c r="M13" s="120">
        <v>77025</v>
      </c>
      <c r="N13" s="121">
        <f>IFERROR(M13/K13-1,"-")</f>
        <v>-5.1904236683320004E-4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25023</v>
      </c>
      <c r="F14" s="121" t="str">
        <f t="shared" si="3"/>
        <v>-</v>
      </c>
      <c r="G14" s="120">
        <v>63207</v>
      </c>
      <c r="H14" s="121">
        <f t="shared" si="3"/>
        <v>1.5259561203692602</v>
      </c>
      <c r="I14" s="120">
        <v>71344</v>
      </c>
      <c r="J14" s="121">
        <f t="shared" si="3"/>
        <v>0.12873574129447696</v>
      </c>
      <c r="K14" s="120">
        <v>83393</v>
      </c>
      <c r="L14" s="121">
        <f t="shared" si="3"/>
        <v>0.16888596097779773</v>
      </c>
      <c r="M14" s="120">
        <v>77257</v>
      </c>
      <c r="N14" s="121">
        <f t="shared" ref="N14:N15" si="5">IFERROR(M14/K14-1,"-")</f>
        <v>-7.3579317208878448E-2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41575</v>
      </c>
      <c r="F15" s="121" t="str">
        <f t="shared" si="3"/>
        <v>-</v>
      </c>
      <c r="G15" s="120">
        <v>73949</v>
      </c>
      <c r="H15" s="121">
        <f t="shared" si="3"/>
        <v>0.77868911605532176</v>
      </c>
      <c r="I15" s="120">
        <v>74357</v>
      </c>
      <c r="J15" s="121">
        <f t="shared" si="3"/>
        <v>5.5173159880457234E-3</v>
      </c>
      <c r="K15" s="120">
        <v>90048</v>
      </c>
      <c r="L15" s="121">
        <f t="shared" si="3"/>
        <v>0.21102249956291952</v>
      </c>
      <c r="M15" s="120">
        <v>93261</v>
      </c>
      <c r="N15" s="121">
        <f t="shared" si="5"/>
        <v>3.5680970149253755E-2</v>
      </c>
    </row>
    <row r="16" spans="1:15" x14ac:dyDescent="0.25">
      <c r="A16" s="1" t="s">
        <v>86</v>
      </c>
      <c r="B16" s="119" t="s">
        <v>87</v>
      </c>
      <c r="C16" s="120">
        <v>21705</v>
      </c>
      <c r="D16" s="121">
        <v>-0.71468570076504456</v>
      </c>
      <c r="E16" s="120">
        <v>50036</v>
      </c>
      <c r="F16" s="121">
        <f t="shared" si="3"/>
        <v>1.3052752821930431</v>
      </c>
      <c r="G16" s="120">
        <v>65748</v>
      </c>
      <c r="H16" s="121">
        <f t="shared" si="3"/>
        <v>0.31401390998481093</v>
      </c>
      <c r="I16" s="120">
        <v>73184</v>
      </c>
      <c r="J16" s="121">
        <f t="shared" si="3"/>
        <v>0.11309849729269339</v>
      </c>
      <c r="K16" s="120">
        <v>89034</v>
      </c>
      <c r="L16" s="121">
        <f t="shared" si="3"/>
        <v>0.21657739396589415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17561</v>
      </c>
      <c r="D17" s="121">
        <v>-0.74576173034325999</v>
      </c>
      <c r="E17" s="120">
        <v>48518</v>
      </c>
      <c r="F17" s="121">
        <f t="shared" si="3"/>
        <v>1.7628267182962247</v>
      </c>
      <c r="G17" s="120">
        <v>62173</v>
      </c>
      <c r="H17" s="121">
        <f t="shared" si="3"/>
        <v>0.28144193907415804</v>
      </c>
      <c r="I17" s="120">
        <v>71851</v>
      </c>
      <c r="J17" s="121">
        <f t="shared" si="3"/>
        <v>0.15566242581184753</v>
      </c>
      <c r="K17" s="120">
        <v>77584</v>
      </c>
      <c r="L17" s="121">
        <f t="shared" si="3"/>
        <v>7.9790121223086707E-2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14861</v>
      </c>
      <c r="D18" s="121">
        <v>-0.77816423101610666</v>
      </c>
      <c r="E18" s="120">
        <v>52374</v>
      </c>
      <c r="F18" s="121">
        <f t="shared" si="3"/>
        <v>2.5242581252943945</v>
      </c>
      <c r="G18" s="120">
        <v>64171</v>
      </c>
      <c r="H18" s="121">
        <f t="shared" si="3"/>
        <v>0.22524535074655372</v>
      </c>
      <c r="I18" s="120">
        <v>70925</v>
      </c>
      <c r="J18" s="121">
        <f t="shared" si="3"/>
        <v>0.10525003506256714</v>
      </c>
      <c r="K18" s="120">
        <v>81853</v>
      </c>
      <c r="L18" s="121">
        <f t="shared" si="3"/>
        <v>0.15407825167430378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6170</v>
      </c>
      <c r="D19" s="121">
        <v>-0.90751566387864613</v>
      </c>
      <c r="E19" s="120">
        <v>47468</v>
      </c>
      <c r="F19" s="121">
        <f t="shared" si="3"/>
        <v>6.6933549432739063</v>
      </c>
      <c r="G19" s="120">
        <v>61752</v>
      </c>
      <c r="H19" s="121">
        <f t="shared" si="3"/>
        <v>0.30091851352490107</v>
      </c>
      <c r="I19" s="120">
        <v>66055</v>
      </c>
      <c r="J19" s="121">
        <f t="shared" si="3"/>
        <v>6.9681953620935433E-2</v>
      </c>
      <c r="K19" s="120">
        <v>73285</v>
      </c>
      <c r="L19" s="121">
        <f t="shared" si="3"/>
        <v>0.10945424267655746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8912</v>
      </c>
      <c r="D20" s="121">
        <v>-0.85629283237926312</v>
      </c>
      <c r="E20" s="120">
        <v>44151</v>
      </c>
      <c r="F20" s="121">
        <f t="shared" si="3"/>
        <v>3.9541068222621183</v>
      </c>
      <c r="G20" s="120">
        <v>61100</v>
      </c>
      <c r="H20" s="121">
        <f t="shared" si="3"/>
        <v>0.38388711467463921</v>
      </c>
      <c r="I20" s="120">
        <v>62539</v>
      </c>
      <c r="J20" s="121">
        <f t="shared" si="3"/>
        <v>2.3551554828150634E-2</v>
      </c>
      <c r="K20" s="120">
        <v>67921</v>
      </c>
      <c r="L20" s="121">
        <f t="shared" si="3"/>
        <v>8.6058299621036394E-2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225835</v>
      </c>
      <c r="D21" s="124">
        <v>-0.71475431370394371</v>
      </c>
      <c r="E21" s="123">
        <v>354204</v>
      </c>
      <c r="F21" s="124">
        <f t="shared" si="3"/>
        <v>0.56841942125888378</v>
      </c>
      <c r="G21" s="123">
        <v>710225</v>
      </c>
      <c r="H21" s="124">
        <f t="shared" si="3"/>
        <v>1.0051298121986201</v>
      </c>
      <c r="I21" s="123">
        <v>797848</v>
      </c>
      <c r="J21" s="124">
        <f t="shared" si="3"/>
        <v>0.12337357879545219</v>
      </c>
      <c r="K21" s="123">
        <v>914356</v>
      </c>
      <c r="L21" s="124">
        <f t="shared" si="3"/>
        <v>0.14602781482187077</v>
      </c>
      <c r="M21" s="123">
        <v>537199</v>
      </c>
      <c r="N21" s="124">
        <v>2.3862209084030361E-2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254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6">G29-1</f>
        <v>2021</v>
      </c>
      <c r="F29" s="308"/>
      <c r="G29" s="309">
        <f t="shared" ref="G29" si="7">I29-1</f>
        <v>2022</v>
      </c>
      <c r="H29" s="308"/>
      <c r="I29" s="309">
        <f t="shared" ref="I29" si="8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49163</v>
      </c>
      <c r="D31" s="121">
        <v>8.6067112907857846E-2</v>
      </c>
      <c r="E31" s="120">
        <v>3370</v>
      </c>
      <c r="F31" s="121">
        <f t="shared" ref="F31:L43" si="9">IFERROR(E31/C31-1,"-")</f>
        <v>-0.93145251510282123</v>
      </c>
      <c r="G31" s="120">
        <v>28358</v>
      </c>
      <c r="H31" s="121">
        <f t="shared" si="9"/>
        <v>7.4148367952522261</v>
      </c>
      <c r="I31" s="120">
        <v>49540</v>
      </c>
      <c r="J31" s="121">
        <f t="shared" si="9"/>
        <v>0.74694971436631641</v>
      </c>
      <c r="K31" s="120">
        <v>54397</v>
      </c>
      <c r="L31" s="121">
        <f t="shared" si="9"/>
        <v>9.8041986273718296E-2</v>
      </c>
      <c r="M31" s="120">
        <v>54883</v>
      </c>
      <c r="N31" s="121">
        <f t="shared" ref="N31:N37" si="10">IFERROR(M31/K31-1,"-")</f>
        <v>8.9343162306745327E-3</v>
      </c>
    </row>
    <row r="32" spans="1:15" x14ac:dyDescent="0.25">
      <c r="B32" s="119" t="s">
        <v>75</v>
      </c>
      <c r="C32" s="120">
        <v>47980</v>
      </c>
      <c r="D32" s="121">
        <v>0.12223417691911864</v>
      </c>
      <c r="E32" s="120">
        <v>4401</v>
      </c>
      <c r="F32" s="121">
        <f t="shared" si="9"/>
        <v>-0.90827428095039597</v>
      </c>
      <c r="G32" s="120">
        <v>41758</v>
      </c>
      <c r="H32" s="121">
        <f t="shared" si="9"/>
        <v>8.4882981140649854</v>
      </c>
      <c r="I32" s="120">
        <v>48085</v>
      </c>
      <c r="J32" s="121">
        <f t="shared" si="9"/>
        <v>0.15151587719718385</v>
      </c>
      <c r="K32" s="120">
        <v>56657</v>
      </c>
      <c r="L32" s="121">
        <f t="shared" si="9"/>
        <v>0.17826765103462616</v>
      </c>
      <c r="M32" s="120">
        <v>57448</v>
      </c>
      <c r="N32" s="121">
        <f t="shared" si="10"/>
        <v>1.3961205146760358E-2</v>
      </c>
    </row>
    <row r="33" spans="2:15" x14ac:dyDescent="0.25">
      <c r="B33" s="119" t="s">
        <v>77</v>
      </c>
      <c r="C33" s="120">
        <v>19076</v>
      </c>
      <c r="D33" s="121">
        <v>-0.64390517080455478</v>
      </c>
      <c r="E33" s="120">
        <v>5962</v>
      </c>
      <c r="F33" s="121">
        <f t="shared" si="9"/>
        <v>-0.68746068358146362</v>
      </c>
      <c r="G33" s="120">
        <v>46880</v>
      </c>
      <c r="H33" s="121">
        <f t="shared" si="9"/>
        <v>6.8631331767863131</v>
      </c>
      <c r="I33" s="120">
        <v>53645</v>
      </c>
      <c r="J33" s="121">
        <f t="shared" si="9"/>
        <v>0.14430460750853236</v>
      </c>
      <c r="K33" s="120">
        <v>62724</v>
      </c>
      <c r="L33" s="121">
        <f t="shared" si="9"/>
        <v>0.16924224065616555</v>
      </c>
      <c r="M33" s="120">
        <v>63058</v>
      </c>
      <c r="N33" s="121">
        <f t="shared" si="10"/>
        <v>5.3249155028378681E-3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5604</v>
      </c>
      <c r="F34" s="121" t="str">
        <f t="shared" si="9"/>
        <v>-</v>
      </c>
      <c r="G34" s="120">
        <v>49231</v>
      </c>
      <c r="H34" s="121">
        <f t="shared" si="9"/>
        <v>7.7849750178443973</v>
      </c>
      <c r="I34" s="120">
        <v>51684</v>
      </c>
      <c r="J34" s="121">
        <f t="shared" si="9"/>
        <v>4.9826328939083009E-2</v>
      </c>
      <c r="K34" s="120">
        <v>51569</v>
      </c>
      <c r="L34" s="121">
        <f t="shared" si="9"/>
        <v>-2.2250599798777637E-3</v>
      </c>
      <c r="M34" s="120">
        <v>58240</v>
      </c>
      <c r="N34" s="121">
        <f t="shared" si="10"/>
        <v>0.12936066241346555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13367</v>
      </c>
      <c r="F35" s="121" t="str">
        <f t="shared" si="9"/>
        <v>-</v>
      </c>
      <c r="G35" s="120">
        <v>43875</v>
      </c>
      <c r="H35" s="121">
        <f t="shared" si="9"/>
        <v>2.2823370988254656</v>
      </c>
      <c r="I35" s="120">
        <v>46378</v>
      </c>
      <c r="J35" s="121">
        <f t="shared" si="9"/>
        <v>5.70484330484331E-2</v>
      </c>
      <c r="K35" s="120">
        <v>61791</v>
      </c>
      <c r="L35" s="121">
        <f t="shared" si="9"/>
        <v>0.33233429643365398</v>
      </c>
      <c r="M35" s="120">
        <v>59345</v>
      </c>
      <c r="N35" s="121">
        <f t="shared" si="10"/>
        <v>-3.9585052839410273E-2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18500</v>
      </c>
      <c r="F36" s="121" t="str">
        <f t="shared" si="9"/>
        <v>-</v>
      </c>
      <c r="G36" s="120">
        <v>51223</v>
      </c>
      <c r="H36" s="121">
        <f t="shared" si="9"/>
        <v>1.7688108108108107</v>
      </c>
      <c r="I36" s="120">
        <v>57186</v>
      </c>
      <c r="J36" s="121">
        <f t="shared" si="9"/>
        <v>0.11641254905023124</v>
      </c>
      <c r="K36" s="120">
        <v>66284</v>
      </c>
      <c r="L36" s="121">
        <f t="shared" si="9"/>
        <v>0.15909488336306099</v>
      </c>
      <c r="M36" s="120">
        <v>58629</v>
      </c>
      <c r="N36" s="121">
        <f t="shared" si="10"/>
        <v>-0.11548790054915214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34096</v>
      </c>
      <c r="F37" s="121" t="str">
        <f t="shared" si="9"/>
        <v>-</v>
      </c>
      <c r="G37" s="120">
        <v>58059</v>
      </c>
      <c r="H37" s="121">
        <f t="shared" si="9"/>
        <v>0.70280971374941337</v>
      </c>
      <c r="I37" s="120">
        <v>61296</v>
      </c>
      <c r="J37" s="121">
        <f t="shared" si="9"/>
        <v>5.5753629928176451E-2</v>
      </c>
      <c r="K37" s="120">
        <v>71595</v>
      </c>
      <c r="L37" s="121">
        <f t="shared" si="9"/>
        <v>0.16802075176194209</v>
      </c>
      <c r="M37" s="120">
        <v>73291</v>
      </c>
      <c r="N37" s="121">
        <f t="shared" si="10"/>
        <v>2.3688805084153941E-2</v>
      </c>
    </row>
    <row r="38" spans="2:15" x14ac:dyDescent="0.25">
      <c r="B38" s="119" t="s">
        <v>87</v>
      </c>
      <c r="C38" s="120">
        <v>17316</v>
      </c>
      <c r="D38" s="121">
        <v>-0.71684599535598648</v>
      </c>
      <c r="E38" s="120">
        <v>41535</v>
      </c>
      <c r="F38" s="121">
        <f t="shared" si="9"/>
        <v>1.3986486486486487</v>
      </c>
      <c r="G38" s="120">
        <v>52300</v>
      </c>
      <c r="H38" s="121">
        <f t="shared" si="9"/>
        <v>0.25917900565787888</v>
      </c>
      <c r="I38" s="120">
        <v>61320</v>
      </c>
      <c r="J38" s="121">
        <f t="shared" si="9"/>
        <v>0.17246653919694066</v>
      </c>
      <c r="K38" s="120">
        <v>71470</v>
      </c>
      <c r="L38" s="121">
        <f t="shared" si="9"/>
        <v>0.16552511415525117</v>
      </c>
      <c r="M38" s="120"/>
      <c r="N38" s="121"/>
    </row>
    <row r="39" spans="2:15" x14ac:dyDescent="0.25">
      <c r="B39" s="119" t="s">
        <v>89</v>
      </c>
      <c r="C39" s="120">
        <v>13941</v>
      </c>
      <c r="D39" s="121">
        <v>-0.75379697654704714</v>
      </c>
      <c r="E39" s="120">
        <v>40728</v>
      </c>
      <c r="F39" s="121">
        <f t="shared" si="9"/>
        <v>1.9214547019582526</v>
      </c>
      <c r="G39" s="120">
        <v>51986</v>
      </c>
      <c r="H39" s="121">
        <f t="shared" si="9"/>
        <v>0.27641917108623071</v>
      </c>
      <c r="I39" s="120">
        <v>58014</v>
      </c>
      <c r="J39" s="121">
        <f t="shared" si="9"/>
        <v>0.11595429538721969</v>
      </c>
      <c r="K39" s="120">
        <v>60705</v>
      </c>
      <c r="L39" s="121">
        <f t="shared" si="9"/>
        <v>4.6385355259075389E-2</v>
      </c>
      <c r="M39" s="120"/>
      <c r="N39" s="121"/>
    </row>
    <row r="40" spans="2:15" x14ac:dyDescent="0.25">
      <c r="B40" s="119" t="s">
        <v>91</v>
      </c>
      <c r="C40" s="120">
        <v>10972</v>
      </c>
      <c r="D40" s="121">
        <v>-0.80026214228500692</v>
      </c>
      <c r="E40" s="120">
        <v>43181</v>
      </c>
      <c r="F40" s="121">
        <f t="shared" si="9"/>
        <v>2.9355632519139627</v>
      </c>
      <c r="G40" s="120">
        <v>50768</v>
      </c>
      <c r="H40" s="121">
        <f t="shared" si="9"/>
        <v>0.17570227646418557</v>
      </c>
      <c r="I40" s="120">
        <v>58960</v>
      </c>
      <c r="J40" s="121">
        <f t="shared" si="9"/>
        <v>0.16136148755121327</v>
      </c>
      <c r="K40" s="120">
        <v>66534</v>
      </c>
      <c r="L40" s="121">
        <f t="shared" si="9"/>
        <v>0.12845997286295785</v>
      </c>
      <c r="M40" s="120"/>
      <c r="N40" s="121"/>
    </row>
    <row r="41" spans="2:15" x14ac:dyDescent="0.25">
      <c r="B41" s="119" t="s">
        <v>93</v>
      </c>
      <c r="C41" s="120">
        <v>4036</v>
      </c>
      <c r="D41" s="121">
        <v>-0.92567492910021731</v>
      </c>
      <c r="E41" s="120">
        <v>39333</v>
      </c>
      <c r="F41" s="121">
        <f t="shared" si="9"/>
        <v>8.7455401387512381</v>
      </c>
      <c r="G41" s="120">
        <v>50254</v>
      </c>
      <c r="H41" s="121">
        <f t="shared" si="9"/>
        <v>0.27765489538046939</v>
      </c>
      <c r="I41" s="120">
        <v>55542</v>
      </c>
      <c r="J41" s="121">
        <f t="shared" si="9"/>
        <v>0.10522545469017386</v>
      </c>
      <c r="K41" s="120">
        <v>60936</v>
      </c>
      <c r="L41" s="121">
        <f t="shared" si="9"/>
        <v>9.7115696229880033E-2</v>
      </c>
      <c r="M41" s="120"/>
      <c r="N41" s="121"/>
    </row>
    <row r="42" spans="2:15" x14ac:dyDescent="0.25">
      <c r="B42" s="119" t="s">
        <v>95</v>
      </c>
      <c r="C42" s="120">
        <v>5448</v>
      </c>
      <c r="D42" s="121">
        <v>-0.8901391409558379</v>
      </c>
      <c r="E42" s="120">
        <v>35179</v>
      </c>
      <c r="F42" s="121">
        <f t="shared" si="9"/>
        <v>5.45723201174743</v>
      </c>
      <c r="G42" s="120">
        <v>50108</v>
      </c>
      <c r="H42" s="121">
        <f t="shared" si="9"/>
        <v>0.42437249495437612</v>
      </c>
      <c r="I42" s="120">
        <v>50998</v>
      </c>
      <c r="J42" s="121">
        <f t="shared" si="9"/>
        <v>1.776163486868354E-2</v>
      </c>
      <c r="K42" s="120">
        <v>56389</v>
      </c>
      <c r="L42" s="121">
        <f t="shared" si="9"/>
        <v>0.10571002784422912</v>
      </c>
      <c r="M42" s="120"/>
      <c r="N42" s="121"/>
    </row>
    <row r="43" spans="2:15" ht="15.75" x14ac:dyDescent="0.25">
      <c r="B43" s="122" t="s">
        <v>32</v>
      </c>
      <c r="C43" s="123">
        <v>177177</v>
      </c>
      <c r="D43" s="124">
        <v>-0.71990438836535409</v>
      </c>
      <c r="E43" s="123">
        <v>285256</v>
      </c>
      <c r="F43" s="124">
        <f t="shared" si="9"/>
        <v>0.61000581339564386</v>
      </c>
      <c r="G43" s="123">
        <v>574800</v>
      </c>
      <c r="H43" s="124">
        <f t="shared" si="9"/>
        <v>1.0150321115068568</v>
      </c>
      <c r="I43" s="123">
        <v>652648</v>
      </c>
      <c r="J43" s="124">
        <f t="shared" si="9"/>
        <v>0.13543493389004868</v>
      </c>
      <c r="K43" s="123">
        <v>741051</v>
      </c>
      <c r="L43" s="124">
        <f t="shared" si="9"/>
        <v>0.13545280151015548</v>
      </c>
      <c r="M43" s="123">
        <v>424894</v>
      </c>
      <c r="N43" s="124">
        <v>-2.8940018869838546E-4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1">G51-1</f>
        <v>2021</v>
      </c>
      <c r="F51" s="308"/>
      <c r="G51" s="309">
        <f t="shared" ref="G51" si="12">I51-1</f>
        <v>2022</v>
      </c>
      <c r="H51" s="308"/>
      <c r="I51" s="309">
        <f t="shared" ref="I51" si="13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39435</v>
      </c>
      <c r="D53" s="121">
        <v>0.13110945387792561</v>
      </c>
      <c r="E53" s="120">
        <v>1750</v>
      </c>
      <c r="F53" s="121">
        <f t="shared" ref="F53:L65" si="14">IFERROR(E53/C53-1,"-")</f>
        <v>-0.95562317738049951</v>
      </c>
      <c r="G53" s="120">
        <v>21891</v>
      </c>
      <c r="H53" s="121">
        <f t="shared" si="14"/>
        <v>11.509142857142857</v>
      </c>
      <c r="I53" s="120">
        <v>42127</v>
      </c>
      <c r="J53" s="121">
        <f t="shared" si="14"/>
        <v>0.92439815449271401</v>
      </c>
      <c r="K53" s="120">
        <v>46328</v>
      </c>
      <c r="L53" s="121">
        <f t="shared" si="14"/>
        <v>9.9722268378949375E-2</v>
      </c>
      <c r="M53" s="120">
        <v>46073</v>
      </c>
      <c r="N53" s="121">
        <f t="shared" ref="N53:N59" si="15">IFERROR(M53/K53-1,"-")</f>
        <v>-5.5042307028146942E-3</v>
      </c>
    </row>
    <row r="54" spans="1:15" x14ac:dyDescent="0.25">
      <c r="A54" s="1">
        <v>2</v>
      </c>
      <c r="B54" s="119" t="s">
        <v>75</v>
      </c>
      <c r="C54" s="120">
        <v>38553</v>
      </c>
      <c r="D54" s="121">
        <v>0.16053582179409998</v>
      </c>
      <c r="E54" s="120">
        <v>2499</v>
      </c>
      <c r="F54" s="121">
        <f t="shared" si="14"/>
        <v>-0.93518014162321994</v>
      </c>
      <c r="G54" s="120">
        <v>31654</v>
      </c>
      <c r="H54" s="121">
        <f t="shared" si="14"/>
        <v>11.666666666666666</v>
      </c>
      <c r="I54" s="120">
        <v>40353</v>
      </c>
      <c r="J54" s="121">
        <f t="shared" si="14"/>
        <v>0.27481518923358816</v>
      </c>
      <c r="K54" s="120">
        <v>48431</v>
      </c>
      <c r="L54" s="121">
        <f t="shared" si="14"/>
        <v>0.2001833816568781</v>
      </c>
      <c r="M54" s="120">
        <v>48494</v>
      </c>
      <c r="N54" s="121">
        <f t="shared" si="15"/>
        <v>1.3008197229047447E-3</v>
      </c>
    </row>
    <row r="55" spans="1:15" x14ac:dyDescent="0.25">
      <c r="A55" s="1">
        <v>3</v>
      </c>
      <c r="B55" s="119" t="s">
        <v>77</v>
      </c>
      <c r="C55" s="120">
        <v>15406</v>
      </c>
      <c r="D55" s="121">
        <v>-0.62886051553842448</v>
      </c>
      <c r="E55" s="120">
        <v>2959</v>
      </c>
      <c r="F55" s="121">
        <f t="shared" si="14"/>
        <v>-0.80793197455536803</v>
      </c>
      <c r="G55" s="120">
        <v>36530</v>
      </c>
      <c r="H55" s="121">
        <f t="shared" si="14"/>
        <v>11.345386955052383</v>
      </c>
      <c r="I55" s="120">
        <v>44700</v>
      </c>
      <c r="J55" s="121">
        <f t="shared" si="14"/>
        <v>0.22365179304681093</v>
      </c>
      <c r="K55" s="120">
        <v>53005</v>
      </c>
      <c r="L55" s="121">
        <f t="shared" si="14"/>
        <v>0.18579418344519016</v>
      </c>
      <c r="M55" s="120">
        <v>52616</v>
      </c>
      <c r="N55" s="121">
        <f t="shared" si="15"/>
        <v>-7.3389302895953135E-3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4609</v>
      </c>
      <c r="F56" s="121" t="str">
        <f t="shared" si="14"/>
        <v>-</v>
      </c>
      <c r="G56" s="120">
        <v>40420</v>
      </c>
      <c r="H56" s="121">
        <f t="shared" si="14"/>
        <v>7.7697982208722074</v>
      </c>
      <c r="I56" s="120">
        <v>43079</v>
      </c>
      <c r="J56" s="121">
        <f t="shared" si="14"/>
        <v>6.5784265215240056E-2</v>
      </c>
      <c r="K56" s="120">
        <v>42442</v>
      </c>
      <c r="L56" s="121">
        <f t="shared" si="14"/>
        <v>-1.4786787065623641E-2</v>
      </c>
      <c r="M56" s="120">
        <v>48720</v>
      </c>
      <c r="N56" s="121">
        <f t="shared" si="15"/>
        <v>0.14791951368927014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6922</v>
      </c>
      <c r="F57" s="121" t="str">
        <f t="shared" si="14"/>
        <v>-</v>
      </c>
      <c r="G57" s="120">
        <v>36270</v>
      </c>
      <c r="H57" s="121">
        <f t="shared" si="14"/>
        <v>4.2398150823461425</v>
      </c>
      <c r="I57" s="120">
        <v>38430</v>
      </c>
      <c r="J57" s="121">
        <f t="shared" si="14"/>
        <v>5.9553349875930417E-2</v>
      </c>
      <c r="K57" s="120">
        <v>51394</v>
      </c>
      <c r="L57" s="121">
        <f t="shared" si="14"/>
        <v>0.33734061930783232</v>
      </c>
      <c r="M57" s="120">
        <v>48554</v>
      </c>
      <c r="N57" s="121">
        <f t="shared" si="15"/>
        <v>-5.5259368797914155E-2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12260</v>
      </c>
      <c r="F58" s="121" t="str">
        <f t="shared" si="14"/>
        <v>-</v>
      </c>
      <c r="G58" s="120">
        <v>43291</v>
      </c>
      <c r="H58" s="121">
        <f t="shared" si="14"/>
        <v>2.5310766721044047</v>
      </c>
      <c r="I58" s="120">
        <v>47732</v>
      </c>
      <c r="J58" s="121">
        <f t="shared" si="14"/>
        <v>0.10258483287519349</v>
      </c>
      <c r="K58" s="120">
        <v>55532</v>
      </c>
      <c r="L58" s="121">
        <f t="shared" si="14"/>
        <v>0.16341238582083295</v>
      </c>
      <c r="M58" s="120">
        <v>47404</v>
      </c>
      <c r="N58" s="121">
        <f t="shared" si="15"/>
        <v>-0.14636605920910462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27521</v>
      </c>
      <c r="F59" s="121" t="str">
        <f t="shared" si="14"/>
        <v>-</v>
      </c>
      <c r="G59" s="120">
        <v>49808</v>
      </c>
      <c r="H59" s="121">
        <f t="shared" si="14"/>
        <v>0.80981795719632288</v>
      </c>
      <c r="I59" s="120">
        <v>51553</v>
      </c>
      <c r="J59" s="121">
        <f t="shared" si="14"/>
        <v>3.503453260520395E-2</v>
      </c>
      <c r="K59" s="120">
        <v>60327</v>
      </c>
      <c r="L59" s="121">
        <f t="shared" si="14"/>
        <v>0.17019378115725559</v>
      </c>
      <c r="M59" s="120">
        <v>59858</v>
      </c>
      <c r="N59" s="121">
        <f t="shared" si="15"/>
        <v>-7.7742967493825699E-3</v>
      </c>
    </row>
    <row r="60" spans="1:15" x14ac:dyDescent="0.25">
      <c r="A60" s="1">
        <v>8</v>
      </c>
      <c r="B60" s="119" t="s">
        <v>87</v>
      </c>
      <c r="C60" s="120">
        <v>15102</v>
      </c>
      <c r="D60" s="121">
        <v>-0.6892720464178429</v>
      </c>
      <c r="E60" s="120">
        <v>33953</v>
      </c>
      <c r="F60" s="121">
        <f t="shared" si="14"/>
        <v>1.2482452655277445</v>
      </c>
      <c r="G60" s="120">
        <v>43951</v>
      </c>
      <c r="H60" s="121">
        <f t="shared" si="14"/>
        <v>0.29446587930374335</v>
      </c>
      <c r="I60" s="120">
        <v>52333</v>
      </c>
      <c r="J60" s="121">
        <f t="shared" si="14"/>
        <v>0.19071238424609227</v>
      </c>
      <c r="K60" s="120">
        <v>61133</v>
      </c>
      <c r="L60" s="121">
        <f t="shared" si="14"/>
        <v>0.16815393728622485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11726</v>
      </c>
      <c r="D61" s="121">
        <v>-0.73912076176915553</v>
      </c>
      <c r="E61" s="120">
        <v>31875</v>
      </c>
      <c r="F61" s="121">
        <f t="shared" si="14"/>
        <v>1.7183182670987551</v>
      </c>
      <c r="G61" s="120">
        <v>44396</v>
      </c>
      <c r="H61" s="121">
        <f t="shared" si="14"/>
        <v>0.3928156862745098</v>
      </c>
      <c r="I61" s="120">
        <v>49248</v>
      </c>
      <c r="J61" s="121">
        <f t="shared" si="14"/>
        <v>0.10928912514640965</v>
      </c>
      <c r="K61" s="120">
        <v>51449</v>
      </c>
      <c r="L61" s="121">
        <f t="shared" si="14"/>
        <v>4.469217024041594E-2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8592</v>
      </c>
      <c r="D62" s="121">
        <v>-0.80728080209945496</v>
      </c>
      <c r="E62" s="120">
        <v>33204</v>
      </c>
      <c r="F62" s="121">
        <f t="shared" si="14"/>
        <v>2.8645251396648046</v>
      </c>
      <c r="G62" s="120">
        <v>43447</v>
      </c>
      <c r="H62" s="121">
        <f t="shared" si="14"/>
        <v>0.30848692928562826</v>
      </c>
      <c r="I62" s="120">
        <v>50542</v>
      </c>
      <c r="J62" s="121">
        <f t="shared" si="14"/>
        <v>0.16330241443597937</v>
      </c>
      <c r="K62" s="120">
        <v>55323</v>
      </c>
      <c r="L62" s="121">
        <f t="shared" si="14"/>
        <v>9.4594594594594517E-2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2617</v>
      </c>
      <c r="D63" s="121">
        <v>-0.93814554822850926</v>
      </c>
      <c r="E63" s="120">
        <v>29537</v>
      </c>
      <c r="F63" s="121">
        <f t="shared" si="14"/>
        <v>10.286587695834925</v>
      </c>
      <c r="G63" s="120">
        <v>41928</v>
      </c>
      <c r="H63" s="121">
        <f t="shared" si="14"/>
        <v>0.41950773605985714</v>
      </c>
      <c r="I63" s="120">
        <v>46726</v>
      </c>
      <c r="J63" s="121">
        <f t="shared" si="14"/>
        <v>0.11443426826941416</v>
      </c>
      <c r="K63" s="120">
        <v>49692</v>
      </c>
      <c r="L63" s="121">
        <f t="shared" si="14"/>
        <v>6.3476437101399608E-2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3713</v>
      </c>
      <c r="D64" s="121">
        <v>-0.90663582187130676</v>
      </c>
      <c r="E64" s="120">
        <v>27340</v>
      </c>
      <c r="F64" s="121">
        <f t="shared" si="14"/>
        <v>6.3633180716401831</v>
      </c>
      <c r="G64" s="120">
        <v>42758</v>
      </c>
      <c r="H64" s="121">
        <f t="shared" si="14"/>
        <v>0.56393562545720566</v>
      </c>
      <c r="I64" s="120">
        <v>42526</v>
      </c>
      <c r="J64" s="121">
        <f t="shared" si="14"/>
        <v>-5.4258852144627445E-3</v>
      </c>
      <c r="K64" s="120">
        <v>47307</v>
      </c>
      <c r="L64" s="121">
        <f t="shared" si="14"/>
        <v>0.1124253397921271</v>
      </c>
      <c r="M64" s="120"/>
      <c r="N64" s="121"/>
    </row>
    <row r="65" spans="1:15" ht="15.75" x14ac:dyDescent="0.25">
      <c r="B65" s="122" t="s">
        <v>32</v>
      </c>
      <c r="C65" s="123">
        <v>143122</v>
      </c>
      <c r="D65" s="124">
        <v>-0.71444532897585233</v>
      </c>
      <c r="E65" s="123">
        <v>214429</v>
      </c>
      <c r="F65" s="124">
        <f t="shared" si="14"/>
        <v>0.4982252903117621</v>
      </c>
      <c r="G65" s="123">
        <v>476344</v>
      </c>
      <c r="H65" s="124">
        <f t="shared" si="14"/>
        <v>1.2214532549235413</v>
      </c>
      <c r="I65" s="123">
        <v>549349</v>
      </c>
      <c r="J65" s="124">
        <f t="shared" si="14"/>
        <v>0.15326108862502719</v>
      </c>
      <c r="K65" s="123">
        <v>622363</v>
      </c>
      <c r="L65" s="124">
        <f t="shared" si="14"/>
        <v>0.13291004443441246</v>
      </c>
      <c r="M65" s="123">
        <v>351719</v>
      </c>
      <c r="N65" s="124">
        <v>-1.6057785648144307E-2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256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6">G73-1</f>
        <v>2021</v>
      </c>
      <c r="F73" s="308"/>
      <c r="G73" s="309">
        <f t="shared" ref="G73" si="17">I73-1</f>
        <v>2022</v>
      </c>
      <c r="H73" s="308"/>
      <c r="I73" s="309">
        <f t="shared" ref="I73" si="18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9728</v>
      </c>
      <c r="D75" s="121">
        <v>-6.4885129289627974E-2</v>
      </c>
      <c r="E75" s="120">
        <v>1620</v>
      </c>
      <c r="F75" s="121">
        <f t="shared" ref="F75:L87" si="19">IFERROR(E75/C75-1,"-")</f>
        <v>-0.83347039473684215</v>
      </c>
      <c r="G75" s="120">
        <v>6467</v>
      </c>
      <c r="H75" s="121">
        <f t="shared" si="19"/>
        <v>2.9919753086419751</v>
      </c>
      <c r="I75" s="120">
        <v>7413</v>
      </c>
      <c r="J75" s="121">
        <f t="shared" si="19"/>
        <v>0.14628111952992118</v>
      </c>
      <c r="K75" s="120">
        <v>8069</v>
      </c>
      <c r="L75" s="121">
        <f t="shared" si="19"/>
        <v>8.8493187643329252E-2</v>
      </c>
      <c r="M75" s="120">
        <v>8810</v>
      </c>
      <c r="N75" s="121">
        <f t="shared" ref="N75:N81" si="20">IFERROR(M75/K75-1,"-")</f>
        <v>9.1832940884867931E-2</v>
      </c>
    </row>
    <row r="76" spans="1:15" x14ac:dyDescent="0.25">
      <c r="A76" s="1">
        <v>2</v>
      </c>
      <c r="B76" s="119" t="s">
        <v>75</v>
      </c>
      <c r="C76" s="120">
        <v>9427</v>
      </c>
      <c r="D76" s="121">
        <v>-1.1222991399202797E-2</v>
      </c>
      <c r="E76" s="120">
        <v>1902</v>
      </c>
      <c r="F76" s="121">
        <f t="shared" si="19"/>
        <v>-0.79823910045613666</v>
      </c>
      <c r="G76" s="120">
        <v>10104</v>
      </c>
      <c r="H76" s="121">
        <f t="shared" si="19"/>
        <v>4.3123028391167191</v>
      </c>
      <c r="I76" s="120">
        <v>7732</v>
      </c>
      <c r="J76" s="121">
        <f t="shared" si="19"/>
        <v>-0.23475851148060178</v>
      </c>
      <c r="K76" s="120">
        <v>8226</v>
      </c>
      <c r="L76" s="121">
        <f t="shared" si="19"/>
        <v>6.3890325918261714E-2</v>
      </c>
      <c r="M76" s="120">
        <v>8954</v>
      </c>
      <c r="N76" s="121">
        <f t="shared" si="20"/>
        <v>8.8499878434233015E-2</v>
      </c>
    </row>
    <row r="77" spans="1:15" x14ac:dyDescent="0.25">
      <c r="A77" s="1">
        <v>3</v>
      </c>
      <c r="B77" s="119" t="s">
        <v>77</v>
      </c>
      <c r="C77" s="120">
        <v>3670</v>
      </c>
      <c r="D77" s="121">
        <v>-0.69568822553897181</v>
      </c>
      <c r="E77" s="120">
        <v>3003</v>
      </c>
      <c r="F77" s="121">
        <f t="shared" si="19"/>
        <v>-0.18174386920980923</v>
      </c>
      <c r="G77" s="120">
        <v>10350</v>
      </c>
      <c r="H77" s="121">
        <f t="shared" si="19"/>
        <v>2.4465534465534464</v>
      </c>
      <c r="I77" s="120">
        <v>8945</v>
      </c>
      <c r="J77" s="121">
        <f t="shared" si="19"/>
        <v>-0.13574879227053138</v>
      </c>
      <c r="K77" s="120">
        <v>9719</v>
      </c>
      <c r="L77" s="121">
        <f t="shared" si="19"/>
        <v>8.6528787031861398E-2</v>
      </c>
      <c r="M77" s="120">
        <v>10442</v>
      </c>
      <c r="N77" s="121">
        <f t="shared" si="20"/>
        <v>7.4390369379565779E-2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995</v>
      </c>
      <c r="F78" s="121" t="str">
        <f t="shared" si="19"/>
        <v>-</v>
      </c>
      <c r="G78" s="120">
        <v>8811</v>
      </c>
      <c r="H78" s="121">
        <f t="shared" si="19"/>
        <v>7.8552763819095475</v>
      </c>
      <c r="I78" s="120">
        <v>8605</v>
      </c>
      <c r="J78" s="121">
        <f t="shared" si="19"/>
        <v>-2.3379866076495337E-2</v>
      </c>
      <c r="K78" s="120">
        <v>9127</v>
      </c>
      <c r="L78" s="121">
        <f t="shared" si="19"/>
        <v>6.0662405578152168E-2</v>
      </c>
      <c r="M78" s="120">
        <v>9520</v>
      </c>
      <c r="N78" s="121">
        <f t="shared" si="20"/>
        <v>4.3059055549468539E-2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6445</v>
      </c>
      <c r="F79" s="121" t="str">
        <f t="shared" si="19"/>
        <v>-</v>
      </c>
      <c r="G79" s="120">
        <v>7605</v>
      </c>
      <c r="H79" s="121">
        <f t="shared" si="19"/>
        <v>0.1799844840961986</v>
      </c>
      <c r="I79" s="120">
        <v>7948</v>
      </c>
      <c r="J79" s="121">
        <f t="shared" si="19"/>
        <v>4.5101906640368172E-2</v>
      </c>
      <c r="K79" s="120">
        <v>10397</v>
      </c>
      <c r="L79" s="121">
        <f t="shared" si="19"/>
        <v>0.30812783090085549</v>
      </c>
      <c r="M79" s="120">
        <v>10791</v>
      </c>
      <c r="N79" s="121">
        <f t="shared" si="20"/>
        <v>3.7895546792343859E-2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6240</v>
      </c>
      <c r="F80" s="121" t="str">
        <f t="shared" si="19"/>
        <v>-</v>
      </c>
      <c r="G80" s="120">
        <v>7932</v>
      </c>
      <c r="H80" s="121">
        <f t="shared" si="19"/>
        <v>0.27115384615384608</v>
      </c>
      <c r="I80" s="120">
        <v>9454</v>
      </c>
      <c r="J80" s="121">
        <f t="shared" si="19"/>
        <v>0.1918809884014121</v>
      </c>
      <c r="K80" s="120">
        <v>10752</v>
      </c>
      <c r="L80" s="121">
        <f t="shared" si="19"/>
        <v>0.13729638248360487</v>
      </c>
      <c r="M80" s="120">
        <v>11225</v>
      </c>
      <c r="N80" s="121">
        <f t="shared" si="20"/>
        <v>4.3991815476190466E-2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6575</v>
      </c>
      <c r="F81" s="121" t="str">
        <f t="shared" si="19"/>
        <v>-</v>
      </c>
      <c r="G81" s="120">
        <v>8251</v>
      </c>
      <c r="H81" s="121">
        <f t="shared" si="19"/>
        <v>0.25490494296577948</v>
      </c>
      <c r="I81" s="120">
        <v>9743</v>
      </c>
      <c r="J81" s="121">
        <f t="shared" si="19"/>
        <v>0.18082656647679074</v>
      </c>
      <c r="K81" s="120">
        <v>11268</v>
      </c>
      <c r="L81" s="121">
        <f t="shared" si="19"/>
        <v>0.15652263163296731</v>
      </c>
      <c r="M81" s="120">
        <v>13433</v>
      </c>
      <c r="N81" s="121">
        <f t="shared" si="20"/>
        <v>0.19213702520411791</v>
      </c>
    </row>
    <row r="82" spans="1:15" x14ac:dyDescent="0.25">
      <c r="A82" s="1">
        <v>8</v>
      </c>
      <c r="B82" s="119" t="s">
        <v>87</v>
      </c>
      <c r="C82" s="120">
        <v>2214</v>
      </c>
      <c r="D82" s="121">
        <v>-0.82361376673040154</v>
      </c>
      <c r="E82" s="120">
        <v>7582</v>
      </c>
      <c r="F82" s="121">
        <f t="shared" si="19"/>
        <v>2.4245709123757906</v>
      </c>
      <c r="G82" s="120">
        <v>8349</v>
      </c>
      <c r="H82" s="121">
        <f t="shared" si="19"/>
        <v>0.10116064362964927</v>
      </c>
      <c r="I82" s="120">
        <v>8987</v>
      </c>
      <c r="J82" s="121">
        <f t="shared" si="19"/>
        <v>7.641633728590258E-2</v>
      </c>
      <c r="K82" s="120">
        <v>10337</v>
      </c>
      <c r="L82" s="121">
        <f t="shared" si="19"/>
        <v>0.15021698008234119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2215</v>
      </c>
      <c r="D83" s="121">
        <v>-0.81029462144570052</v>
      </c>
      <c r="E83" s="120">
        <v>8853</v>
      </c>
      <c r="F83" s="121">
        <f t="shared" si="19"/>
        <v>2.9968397291196389</v>
      </c>
      <c r="G83" s="120">
        <v>7590</v>
      </c>
      <c r="H83" s="121">
        <f t="shared" si="19"/>
        <v>-0.14266350389698412</v>
      </c>
      <c r="I83" s="120">
        <v>8766</v>
      </c>
      <c r="J83" s="121">
        <f t="shared" si="19"/>
        <v>0.15494071146245059</v>
      </c>
      <c r="K83" s="120">
        <v>9256</v>
      </c>
      <c r="L83" s="121">
        <f t="shared" si="19"/>
        <v>5.5897786903946978E-2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2380</v>
      </c>
      <c r="D84" s="121">
        <v>-0.77002608947724416</v>
      </c>
      <c r="E84" s="120">
        <v>9977</v>
      </c>
      <c r="F84" s="121">
        <f t="shared" si="19"/>
        <v>3.1920168067226893</v>
      </c>
      <c r="G84" s="120">
        <v>7321</v>
      </c>
      <c r="H84" s="121">
        <f t="shared" si="19"/>
        <v>-0.26621228826300491</v>
      </c>
      <c r="I84" s="120">
        <v>8418</v>
      </c>
      <c r="J84" s="121">
        <f t="shared" si="19"/>
        <v>0.14984291763420288</v>
      </c>
      <c r="K84" s="120">
        <v>11211</v>
      </c>
      <c r="L84" s="121">
        <f t="shared" si="19"/>
        <v>0.33178902352102635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1419</v>
      </c>
      <c r="D85" s="121">
        <v>-0.88168098057200028</v>
      </c>
      <c r="E85" s="120">
        <v>9796</v>
      </c>
      <c r="F85" s="121">
        <f t="shared" si="19"/>
        <v>5.9034531360112759</v>
      </c>
      <c r="G85" s="120">
        <v>8326</v>
      </c>
      <c r="H85" s="121">
        <f t="shared" si="19"/>
        <v>-0.15006124948958754</v>
      </c>
      <c r="I85" s="120">
        <v>8816</v>
      </c>
      <c r="J85" s="121">
        <f t="shared" si="19"/>
        <v>5.8851789574825952E-2</v>
      </c>
      <c r="K85" s="120">
        <v>11244</v>
      </c>
      <c r="L85" s="121">
        <f t="shared" si="19"/>
        <v>0.27540834845735018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1735</v>
      </c>
      <c r="D86" s="121">
        <v>-0.82333774564708273</v>
      </c>
      <c r="E86" s="120">
        <v>7839</v>
      </c>
      <c r="F86" s="121">
        <f t="shared" si="19"/>
        <v>3.5181556195965422</v>
      </c>
      <c r="G86" s="120">
        <v>7350</v>
      </c>
      <c r="H86" s="121">
        <f t="shared" si="19"/>
        <v>-6.2380405663987726E-2</v>
      </c>
      <c r="I86" s="120">
        <v>8472</v>
      </c>
      <c r="J86" s="121">
        <f t="shared" si="19"/>
        <v>0.15265306122448985</v>
      </c>
      <c r="K86" s="120">
        <v>9082</v>
      </c>
      <c r="L86" s="121">
        <f t="shared" si="19"/>
        <v>7.2001888574126482E-2</v>
      </c>
      <c r="M86" s="120"/>
      <c r="N86" s="121"/>
    </row>
    <row r="87" spans="1:15" ht="15.75" x14ac:dyDescent="0.25">
      <c r="B87" s="122" t="s">
        <v>32</v>
      </c>
      <c r="C87" s="123">
        <v>34055</v>
      </c>
      <c r="D87" s="124">
        <v>-0.74073481941652963</v>
      </c>
      <c r="E87" s="123">
        <v>70827</v>
      </c>
      <c r="F87" s="124">
        <f t="shared" si="19"/>
        <v>1.0797827044486858</v>
      </c>
      <c r="G87" s="123">
        <v>98456</v>
      </c>
      <c r="H87" s="124">
        <f t="shared" si="19"/>
        <v>0.39009134934417666</v>
      </c>
      <c r="I87" s="123">
        <v>103299</v>
      </c>
      <c r="J87" s="124">
        <f t="shared" si="19"/>
        <v>4.9189485658568399E-2</v>
      </c>
      <c r="K87" s="123">
        <v>118688</v>
      </c>
      <c r="L87" s="124">
        <f t="shared" si="19"/>
        <v>0.14897530469801246</v>
      </c>
      <c r="M87" s="123">
        <v>73175</v>
      </c>
      <c r="N87" s="124">
        <v>8.3143373101631113E-2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257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1">G95-1</f>
        <v>2021</v>
      </c>
      <c r="F95" s="308"/>
      <c r="G95" s="309">
        <f t="shared" ref="G95" si="22">I95-1</f>
        <v>2022</v>
      </c>
      <c r="H95" s="308"/>
      <c r="I95" s="309">
        <f t="shared" ref="I95" si="23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12148</v>
      </c>
      <c r="D97" s="121">
        <v>5.2962595167163062E-3</v>
      </c>
      <c r="E97" s="120">
        <v>1233</v>
      </c>
      <c r="F97" s="121">
        <f t="shared" ref="F97:L109" si="24">IFERROR(E97/C97-1,"-")</f>
        <v>-0.89850181099769511</v>
      </c>
      <c r="G97" s="120">
        <v>7747</v>
      </c>
      <c r="H97" s="121">
        <f t="shared" si="24"/>
        <v>5.2830494728304949</v>
      </c>
      <c r="I97" s="120">
        <v>10548</v>
      </c>
      <c r="J97" s="121">
        <f t="shared" si="24"/>
        <v>0.36155931328256097</v>
      </c>
      <c r="K97" s="120">
        <v>10084</v>
      </c>
      <c r="L97" s="121">
        <f t="shared" si="24"/>
        <v>-4.3989381873340894E-2</v>
      </c>
      <c r="M97" s="120">
        <v>10527</v>
      </c>
      <c r="N97" s="121">
        <f t="shared" ref="N97:N103" si="25">IFERROR(M97/K97-1,"-")</f>
        <v>4.3930979769932543E-2</v>
      </c>
    </row>
    <row r="98" spans="2:14" x14ac:dyDescent="0.25">
      <c r="B98" s="119" t="s">
        <v>75</v>
      </c>
      <c r="C98" s="120">
        <v>9663</v>
      </c>
      <c r="D98" s="121">
        <v>-5.5332877114087409E-2</v>
      </c>
      <c r="E98" s="120">
        <v>1782</v>
      </c>
      <c r="F98" s="121">
        <f t="shared" si="24"/>
        <v>-0.81558522198075134</v>
      </c>
      <c r="G98" s="120">
        <v>8701</v>
      </c>
      <c r="H98" s="121">
        <f t="shared" si="24"/>
        <v>3.882716049382716</v>
      </c>
      <c r="I98" s="120">
        <v>9744</v>
      </c>
      <c r="J98" s="121">
        <f t="shared" si="24"/>
        <v>0.11987127916331453</v>
      </c>
      <c r="K98" s="120">
        <v>10212</v>
      </c>
      <c r="L98" s="121">
        <f t="shared" si="24"/>
        <v>4.8029556650246219E-2</v>
      </c>
      <c r="M98" s="120">
        <v>11237</v>
      </c>
      <c r="N98" s="121">
        <f t="shared" si="25"/>
        <v>0.10037211124167644</v>
      </c>
    </row>
    <row r="99" spans="2:14" x14ac:dyDescent="0.25">
      <c r="B99" s="119" t="s">
        <v>77</v>
      </c>
      <c r="C99" s="120">
        <v>4212</v>
      </c>
      <c r="D99" s="121">
        <v>-0.71091283459162669</v>
      </c>
      <c r="E99" s="120">
        <v>2189</v>
      </c>
      <c r="F99" s="121">
        <f t="shared" si="24"/>
        <v>-0.48029439696106357</v>
      </c>
      <c r="G99" s="120">
        <v>10306</v>
      </c>
      <c r="H99" s="121">
        <f t="shared" si="24"/>
        <v>3.708085883965281</v>
      </c>
      <c r="I99" s="120">
        <v>12785</v>
      </c>
      <c r="J99" s="121">
        <f t="shared" si="24"/>
        <v>0.24053949155831544</v>
      </c>
      <c r="K99" s="120">
        <v>13554</v>
      </c>
      <c r="L99" s="121">
        <f t="shared" si="24"/>
        <v>6.0148611654282425E-2</v>
      </c>
      <c r="M99" s="120">
        <v>16049</v>
      </c>
      <c r="N99" s="121">
        <f t="shared" si="25"/>
        <v>0.18407850081156862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2508</v>
      </c>
      <c r="F100" s="121" t="str">
        <f t="shared" si="24"/>
        <v>-</v>
      </c>
      <c r="G100" s="120">
        <v>11549</v>
      </c>
      <c r="H100" s="121">
        <f t="shared" si="24"/>
        <v>3.6048644338118025</v>
      </c>
      <c r="I100" s="120">
        <v>13464</v>
      </c>
      <c r="J100" s="121">
        <f t="shared" si="24"/>
        <v>0.16581522209715116</v>
      </c>
      <c r="K100" s="120">
        <v>14976</v>
      </c>
      <c r="L100" s="121">
        <f t="shared" si="24"/>
        <v>0.11229946524064172</v>
      </c>
      <c r="M100" s="120">
        <v>18214</v>
      </c>
      <c r="N100" s="121">
        <f t="shared" si="25"/>
        <v>0.2162126068376069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4643</v>
      </c>
      <c r="F101" s="121" t="str">
        <f t="shared" si="24"/>
        <v>-</v>
      </c>
      <c r="G101" s="120">
        <v>9720</v>
      </c>
      <c r="H101" s="121">
        <f t="shared" si="24"/>
        <v>1.0934740469524016</v>
      </c>
      <c r="I101" s="120">
        <v>11720</v>
      </c>
      <c r="J101" s="121">
        <f t="shared" si="24"/>
        <v>0.20576131687242794</v>
      </c>
      <c r="K101" s="120">
        <v>15274</v>
      </c>
      <c r="L101" s="121">
        <f t="shared" si="24"/>
        <v>0.30324232081911262</v>
      </c>
      <c r="M101" s="120">
        <v>17680</v>
      </c>
      <c r="N101" s="121">
        <f t="shared" si="25"/>
        <v>0.15752258740343072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6523</v>
      </c>
      <c r="F102" s="121" t="str">
        <f t="shared" si="24"/>
        <v>-</v>
      </c>
      <c r="G102" s="120">
        <v>11984</v>
      </c>
      <c r="H102" s="121">
        <f t="shared" si="24"/>
        <v>0.83719147631457913</v>
      </c>
      <c r="I102" s="120">
        <v>14158</v>
      </c>
      <c r="J102" s="121">
        <f t="shared" si="24"/>
        <v>0.18140854472630163</v>
      </c>
      <c r="K102" s="120">
        <v>17109</v>
      </c>
      <c r="L102" s="121">
        <f t="shared" si="24"/>
        <v>0.20843339454725252</v>
      </c>
      <c r="M102" s="120">
        <v>18628</v>
      </c>
      <c r="N102" s="121">
        <f t="shared" si="25"/>
        <v>8.8783681103512757E-2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7479</v>
      </c>
      <c r="F103" s="121" t="str">
        <f t="shared" si="24"/>
        <v>-</v>
      </c>
      <c r="G103" s="120">
        <v>15890</v>
      </c>
      <c r="H103" s="121">
        <f t="shared" si="24"/>
        <v>1.1246155903195616</v>
      </c>
      <c r="I103" s="120">
        <v>13061</v>
      </c>
      <c r="J103" s="121">
        <f t="shared" si="24"/>
        <v>-0.17803650094398993</v>
      </c>
      <c r="K103" s="120">
        <v>18453</v>
      </c>
      <c r="L103" s="121">
        <f t="shared" si="24"/>
        <v>0.41283209555164224</v>
      </c>
      <c r="M103" s="120">
        <v>19970</v>
      </c>
      <c r="N103" s="121">
        <f t="shared" si="25"/>
        <v>8.2208854928737862E-2</v>
      </c>
    </row>
    <row r="104" spans="2:14" x14ac:dyDescent="0.25">
      <c r="B104" s="119" t="s">
        <v>87</v>
      </c>
      <c r="C104" s="120">
        <v>4389</v>
      </c>
      <c r="D104" s="121">
        <v>-0.70583109919571041</v>
      </c>
      <c r="E104" s="120">
        <v>8501</v>
      </c>
      <c r="F104" s="121">
        <f t="shared" si="24"/>
        <v>0.9368876737297791</v>
      </c>
      <c r="G104" s="120">
        <v>13448</v>
      </c>
      <c r="H104" s="121">
        <f t="shared" si="24"/>
        <v>0.58193153746618043</v>
      </c>
      <c r="I104" s="120">
        <v>11864</v>
      </c>
      <c r="J104" s="121">
        <f t="shared" si="24"/>
        <v>-0.11778703152885184</v>
      </c>
      <c r="K104" s="120">
        <v>17564</v>
      </c>
      <c r="L104" s="121">
        <f t="shared" si="24"/>
        <v>0.48044504383007425</v>
      </c>
      <c r="M104" s="120"/>
      <c r="N104" s="121"/>
    </row>
    <row r="105" spans="2:14" x14ac:dyDescent="0.25">
      <c r="B105" s="119" t="s">
        <v>89</v>
      </c>
      <c r="C105" s="120">
        <v>3620</v>
      </c>
      <c r="D105" s="121">
        <v>-0.70921359145312879</v>
      </c>
      <c r="E105" s="120">
        <v>7790</v>
      </c>
      <c r="F105" s="121">
        <f t="shared" si="24"/>
        <v>1.1519337016574585</v>
      </c>
      <c r="G105" s="120">
        <v>10187</v>
      </c>
      <c r="H105" s="121">
        <f t="shared" si="24"/>
        <v>0.30770218228498081</v>
      </c>
      <c r="I105" s="120">
        <v>13837</v>
      </c>
      <c r="J105" s="121">
        <f t="shared" si="24"/>
        <v>0.35829979385491306</v>
      </c>
      <c r="K105" s="120">
        <v>16879</v>
      </c>
      <c r="L105" s="121">
        <f t="shared" si="24"/>
        <v>0.21984534219845342</v>
      </c>
      <c r="M105" s="120"/>
      <c r="N105" s="121"/>
    </row>
    <row r="106" spans="2:14" x14ac:dyDescent="0.25">
      <c r="B106" s="119" t="s">
        <v>91</v>
      </c>
      <c r="C106" s="120">
        <v>3889</v>
      </c>
      <c r="D106" s="121">
        <v>-0.67750228045443239</v>
      </c>
      <c r="E106" s="120">
        <v>9193</v>
      </c>
      <c r="F106" s="121">
        <f t="shared" si="24"/>
        <v>1.3638467472357934</v>
      </c>
      <c r="G106" s="120">
        <v>13403</v>
      </c>
      <c r="H106" s="121">
        <f t="shared" si="24"/>
        <v>0.45795714130316556</v>
      </c>
      <c r="I106" s="120">
        <v>11965</v>
      </c>
      <c r="J106" s="121">
        <f t="shared" si="24"/>
        <v>-0.10728941281802584</v>
      </c>
      <c r="K106" s="120">
        <v>15319</v>
      </c>
      <c r="L106" s="121">
        <f t="shared" si="24"/>
        <v>0.28031759297952363</v>
      </c>
      <c r="M106" s="120"/>
      <c r="N106" s="121"/>
    </row>
    <row r="107" spans="2:14" x14ac:dyDescent="0.25">
      <c r="B107" s="119" t="s">
        <v>93</v>
      </c>
      <c r="C107" s="120">
        <v>2134</v>
      </c>
      <c r="D107" s="121">
        <v>-0.82806961005478574</v>
      </c>
      <c r="E107" s="120">
        <v>8135</v>
      </c>
      <c r="F107" s="121">
        <f t="shared" si="24"/>
        <v>2.8120899718837862</v>
      </c>
      <c r="G107" s="120">
        <v>11498</v>
      </c>
      <c r="H107" s="121">
        <f t="shared" si="24"/>
        <v>0.41339889366933003</v>
      </c>
      <c r="I107" s="120">
        <v>10513</v>
      </c>
      <c r="J107" s="121">
        <f t="shared" si="24"/>
        <v>-8.5667072534353794E-2</v>
      </c>
      <c r="K107" s="120">
        <v>12349</v>
      </c>
      <c r="L107" s="121">
        <f t="shared" si="24"/>
        <v>0.17464092076476745</v>
      </c>
      <c r="M107" s="120"/>
      <c r="N107" s="121"/>
    </row>
    <row r="108" spans="2:14" x14ac:dyDescent="0.25">
      <c r="B108" s="119" t="s">
        <v>95</v>
      </c>
      <c r="C108" s="120">
        <v>3464</v>
      </c>
      <c r="D108" s="121">
        <v>-0.72120724346076459</v>
      </c>
      <c r="E108" s="120">
        <v>8972</v>
      </c>
      <c r="F108" s="121">
        <f t="shared" si="24"/>
        <v>1.5900692840646653</v>
      </c>
      <c r="G108" s="120">
        <v>10992</v>
      </c>
      <c r="H108" s="121">
        <f t="shared" si="24"/>
        <v>0.22514489522960313</v>
      </c>
      <c r="I108" s="120">
        <v>11541</v>
      </c>
      <c r="J108" s="121">
        <f t="shared" si="24"/>
        <v>4.994541484716164E-2</v>
      </c>
      <c r="K108" s="120">
        <v>11532</v>
      </c>
      <c r="L108" s="121">
        <f t="shared" si="24"/>
        <v>-7.7982843774371258E-4</v>
      </c>
      <c r="M108" s="120"/>
      <c r="N108" s="121"/>
    </row>
    <row r="109" spans="2:14" ht="15.75" x14ac:dyDescent="0.25">
      <c r="B109" s="122" t="s">
        <v>32</v>
      </c>
      <c r="C109" s="123">
        <v>48658</v>
      </c>
      <c r="D109" s="124">
        <v>-0.69428632462522466</v>
      </c>
      <c r="E109" s="123">
        <v>68948</v>
      </c>
      <c r="F109" s="124">
        <f t="shared" si="24"/>
        <v>0.41699206708043901</v>
      </c>
      <c r="G109" s="123">
        <v>135425</v>
      </c>
      <c r="H109" s="124">
        <f t="shared" si="24"/>
        <v>0.96416139699483661</v>
      </c>
      <c r="I109" s="123">
        <v>145200</v>
      </c>
      <c r="J109" s="124">
        <f t="shared" si="24"/>
        <v>7.2180173527782943E-2</v>
      </c>
      <c r="K109" s="123">
        <v>173305</v>
      </c>
      <c r="L109" s="124">
        <f t="shared" si="24"/>
        <v>0.1935606060606061</v>
      </c>
      <c r="M109" s="123">
        <v>112305</v>
      </c>
      <c r="N109" s="124">
        <v>0.12685878268547701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2D9B6-BBE9-423E-8CE4-2FC422F5D4C2}">
  <sheetPr>
    <tabColor theme="7" tint="0.79998168889431442"/>
  </sheetPr>
  <dimension ref="A4:E116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258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134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914356</v>
      </c>
      <c r="D8" s="121">
        <f t="shared" ref="D8:D10" si="0">C8/C9-1</f>
        <v>0.14602781482187077</v>
      </c>
    </row>
    <row r="9" spans="1:5" x14ac:dyDescent="0.25">
      <c r="A9" s="1"/>
      <c r="B9" s="119">
        <v>2023</v>
      </c>
      <c r="C9" s="120">
        <v>797848</v>
      </c>
      <c r="D9" s="121">
        <f t="shared" si="0"/>
        <v>0.12337357879545219</v>
      </c>
    </row>
    <row r="10" spans="1:5" x14ac:dyDescent="0.25">
      <c r="A10" s="1"/>
      <c r="B10" s="119">
        <v>2022</v>
      </c>
      <c r="C10" s="120">
        <v>710225</v>
      </c>
      <c r="D10" s="121">
        <f t="shared" si="0"/>
        <v>1.0051298121986201</v>
      </c>
    </row>
    <row r="11" spans="1:5" x14ac:dyDescent="0.25">
      <c r="A11" s="1"/>
      <c r="B11" s="119">
        <v>2021</v>
      </c>
      <c r="C11" s="120">
        <v>354204</v>
      </c>
      <c r="D11" s="121">
        <f>C11/C12-1</f>
        <v>0.56841942125888378</v>
      </c>
    </row>
    <row r="12" spans="1:5" x14ac:dyDescent="0.25">
      <c r="A12" s="1" t="s">
        <v>74</v>
      </c>
      <c r="B12" s="119">
        <v>2020</v>
      </c>
      <c r="C12" s="120">
        <v>225835</v>
      </c>
      <c r="D12" s="121">
        <f t="shared" ref="D12:D21" si="1">C12/C13-1</f>
        <v>-0.71475431370394371</v>
      </c>
    </row>
    <row r="13" spans="1:5" x14ac:dyDescent="0.25">
      <c r="A13" s="1" t="s">
        <v>76</v>
      </c>
      <c r="B13" s="119">
        <v>2019</v>
      </c>
      <c r="C13" s="120">
        <v>791721</v>
      </c>
      <c r="D13" s="121">
        <f t="shared" si="1"/>
        <v>-3.0745499397063059E-2</v>
      </c>
    </row>
    <row r="14" spans="1:5" x14ac:dyDescent="0.25">
      <c r="A14" s="1" t="s">
        <v>78</v>
      </c>
      <c r="B14" s="119">
        <v>2018</v>
      </c>
      <c r="C14" s="120">
        <v>816835</v>
      </c>
      <c r="D14" s="121">
        <f t="shared" si="1"/>
        <v>9.7939955461257E-6</v>
      </c>
    </row>
    <row r="15" spans="1:5" x14ac:dyDescent="0.25">
      <c r="A15" s="1" t="s">
        <v>80</v>
      </c>
      <c r="B15" s="119">
        <v>2017</v>
      </c>
      <c r="C15" s="120">
        <v>816827</v>
      </c>
      <c r="D15" s="121">
        <f>C15/C16-1</f>
        <v>4.8172239495846814E-2</v>
      </c>
    </row>
    <row r="16" spans="1:5" x14ac:dyDescent="0.25">
      <c r="A16" s="1" t="s">
        <v>82</v>
      </c>
      <c r="B16" s="119">
        <v>2016</v>
      </c>
      <c r="C16" s="120">
        <v>779287</v>
      </c>
      <c r="D16" s="121">
        <f>C16/C17-1</f>
        <v>0.12733303822262343</v>
      </c>
    </row>
    <row r="17" spans="1:5" x14ac:dyDescent="0.25">
      <c r="A17" s="1" t="s">
        <v>84</v>
      </c>
      <c r="B17" s="119">
        <v>2015</v>
      </c>
      <c r="C17" s="120">
        <v>691266</v>
      </c>
      <c r="D17" s="121">
        <f t="shared" si="1"/>
        <v>-3.5005625804434226E-2</v>
      </c>
    </row>
    <row r="18" spans="1:5" x14ac:dyDescent="0.25">
      <c r="A18" s="1" t="s">
        <v>86</v>
      </c>
      <c r="B18" s="119">
        <v>2014</v>
      </c>
      <c r="C18" s="120">
        <v>716342</v>
      </c>
      <c r="D18" s="121">
        <f t="shared" si="1"/>
        <v>8.8414565447620941E-3</v>
      </c>
    </row>
    <row r="19" spans="1:5" x14ac:dyDescent="0.25">
      <c r="A19" s="1" t="s">
        <v>88</v>
      </c>
      <c r="B19" s="119">
        <v>2013</v>
      </c>
      <c r="C19" s="120">
        <v>710064</v>
      </c>
      <c r="D19" s="121">
        <f t="shared" si="1"/>
        <v>3.8519760079680943E-2</v>
      </c>
    </row>
    <row r="20" spans="1:5" x14ac:dyDescent="0.25">
      <c r="A20" s="1" t="s">
        <v>90</v>
      </c>
      <c r="B20" s="119">
        <v>2012</v>
      </c>
      <c r="C20" s="120">
        <v>683727</v>
      </c>
      <c r="D20" s="121">
        <f>C20/C21-1</f>
        <v>-1.9914853358561913E-2</v>
      </c>
    </row>
    <row r="21" spans="1:5" x14ac:dyDescent="0.25">
      <c r="A21" s="1" t="s">
        <v>92</v>
      </c>
      <c r="B21" s="119">
        <v>2011</v>
      </c>
      <c r="C21" s="120">
        <v>697620</v>
      </c>
      <c r="D21" s="121">
        <f t="shared" si="1"/>
        <v>1.5196957988989679E-2</v>
      </c>
    </row>
    <row r="22" spans="1:5" x14ac:dyDescent="0.25">
      <c r="A22" s="1" t="s">
        <v>94</v>
      </c>
      <c r="B22" s="119">
        <v>2010</v>
      </c>
      <c r="C22" s="120">
        <v>687177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3" t="s">
        <v>259</v>
      </c>
      <c r="C27" s="283"/>
      <c r="D27" s="283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5" t="s">
        <v>139</v>
      </c>
      <c r="D29" s="306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741051</v>
      </c>
      <c r="D31" s="121">
        <f t="shared" ref="D31:D44" si="2">C31/C32-1</f>
        <v>0.13545280151015548</v>
      </c>
    </row>
    <row r="32" spans="1:5" x14ac:dyDescent="0.25">
      <c r="B32" s="119">
        <v>2023</v>
      </c>
      <c r="C32" s="120">
        <v>652648</v>
      </c>
      <c r="D32" s="121">
        <f t="shared" si="2"/>
        <v>0.13543493389004868</v>
      </c>
    </row>
    <row r="33" spans="2:4" x14ac:dyDescent="0.25">
      <c r="B33" s="119">
        <v>2022</v>
      </c>
      <c r="C33" s="120">
        <v>574800</v>
      </c>
      <c r="D33" s="121">
        <f t="shared" si="2"/>
        <v>1.0150321115068568</v>
      </c>
    </row>
    <row r="34" spans="2:4" x14ac:dyDescent="0.25">
      <c r="B34" s="119">
        <v>2021</v>
      </c>
      <c r="C34" s="120">
        <v>285256</v>
      </c>
      <c r="D34" s="121">
        <f t="shared" si="2"/>
        <v>0.61000581339564386</v>
      </c>
    </row>
    <row r="35" spans="2:4" x14ac:dyDescent="0.25">
      <c r="B35" s="119">
        <v>2020</v>
      </c>
      <c r="C35" s="120">
        <v>177177</v>
      </c>
      <c r="D35" s="121">
        <f t="shared" si="2"/>
        <v>-0.71990438836535409</v>
      </c>
    </row>
    <row r="36" spans="2:4" x14ac:dyDescent="0.25">
      <c r="B36" s="119">
        <v>2019</v>
      </c>
      <c r="C36" s="120">
        <v>632559</v>
      </c>
      <c r="D36" s="121">
        <f t="shared" si="2"/>
        <v>-1.6618758832116387E-2</v>
      </c>
    </row>
    <row r="37" spans="2:4" x14ac:dyDescent="0.25">
      <c r="B37" s="119">
        <v>2018</v>
      </c>
      <c r="C37" s="120">
        <v>643249</v>
      </c>
      <c r="D37" s="121">
        <f t="shared" si="2"/>
        <v>1.6925331558486967E-2</v>
      </c>
    </row>
    <row r="38" spans="2:4" x14ac:dyDescent="0.25">
      <c r="B38" s="119">
        <v>2017</v>
      </c>
      <c r="C38" s="120">
        <v>632543</v>
      </c>
      <c r="D38" s="121">
        <f>C38/C39-1</f>
        <v>7.4612995732419973E-2</v>
      </c>
    </row>
    <row r="39" spans="2:4" x14ac:dyDescent="0.25">
      <c r="B39" s="119">
        <v>2016</v>
      </c>
      <c r="C39" s="120">
        <v>588624</v>
      </c>
      <c r="D39" s="121">
        <f>C39/C40-1</f>
        <v>0.11416403248092966</v>
      </c>
    </row>
    <row r="40" spans="2:4" x14ac:dyDescent="0.25">
      <c r="B40" s="119">
        <v>2015</v>
      </c>
      <c r="C40" s="120">
        <v>528310</v>
      </c>
      <c r="D40" s="121">
        <f t="shared" si="2"/>
        <v>-5.375901132852734E-2</v>
      </c>
    </row>
    <row r="41" spans="2:4" x14ac:dyDescent="0.25">
      <c r="B41" s="119">
        <v>2014</v>
      </c>
      <c r="C41" s="120">
        <v>558325</v>
      </c>
      <c r="D41" s="121">
        <f t="shared" si="2"/>
        <v>-8.9392059443234029E-3</v>
      </c>
    </row>
    <row r="42" spans="2:4" x14ac:dyDescent="0.25">
      <c r="B42" s="119">
        <v>2013</v>
      </c>
      <c r="C42" s="120">
        <v>563361</v>
      </c>
      <c r="D42" s="121">
        <f t="shared" si="2"/>
        <v>3.4056096929738322E-2</v>
      </c>
    </row>
    <row r="43" spans="2:4" x14ac:dyDescent="0.25">
      <c r="B43" s="119">
        <v>2012</v>
      </c>
      <c r="C43" s="120">
        <v>544807</v>
      </c>
      <c r="D43" s="121">
        <f>C43/C44-1</f>
        <v>-4.7296655437745194E-3</v>
      </c>
    </row>
    <row r="44" spans="2:4" x14ac:dyDescent="0.25">
      <c r="B44" s="119">
        <v>2011</v>
      </c>
      <c r="C44" s="120">
        <v>547396</v>
      </c>
      <c r="D44" s="121">
        <f t="shared" si="2"/>
        <v>3.9493048790445906E-2</v>
      </c>
    </row>
    <row r="45" spans="2:4" x14ac:dyDescent="0.25">
      <c r="B45" s="119">
        <v>2010</v>
      </c>
      <c r="C45" s="120">
        <v>526599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3" t="s">
        <v>260</v>
      </c>
      <c r="C50" s="283"/>
      <c r="D50" s="283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5" t="s">
        <v>142</v>
      </c>
      <c r="D52" s="306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622363</v>
      </c>
      <c r="D54" s="121">
        <f t="shared" ref="D54:D56" si="3">C54/C55-1</f>
        <v>0.13291004443441246</v>
      </c>
    </row>
    <row r="55" spans="1:5" x14ac:dyDescent="0.25">
      <c r="A55" s="1"/>
      <c r="B55" s="119">
        <v>2023</v>
      </c>
      <c r="C55" s="120">
        <v>549349</v>
      </c>
      <c r="D55" s="121">
        <f t="shared" si="3"/>
        <v>0.15326108862502719</v>
      </c>
    </row>
    <row r="56" spans="1:5" x14ac:dyDescent="0.25">
      <c r="A56" s="1"/>
      <c r="B56" s="119">
        <v>2022</v>
      </c>
      <c r="C56" s="120">
        <v>476344</v>
      </c>
      <c r="D56" s="121">
        <f t="shared" si="3"/>
        <v>1.2214532549235413</v>
      </c>
    </row>
    <row r="57" spans="1:5" x14ac:dyDescent="0.25">
      <c r="A57" s="1"/>
      <c r="B57" s="119">
        <v>2021</v>
      </c>
      <c r="C57" s="120">
        <v>214429</v>
      </c>
      <c r="D57" s="121">
        <f>C57/C58-1</f>
        <v>0.4982252903117621</v>
      </c>
    </row>
    <row r="58" spans="1:5" x14ac:dyDescent="0.25">
      <c r="A58" s="1">
        <v>2</v>
      </c>
      <c r="B58" s="119">
        <v>2020</v>
      </c>
      <c r="C58" s="120">
        <v>143122</v>
      </c>
      <c r="D58" s="121">
        <f t="shared" ref="D58:D67" si="4">C58/C59-1</f>
        <v>-0.71444532897585233</v>
      </c>
    </row>
    <row r="59" spans="1:5" x14ac:dyDescent="0.25">
      <c r="A59" s="1">
        <v>3</v>
      </c>
      <c r="B59" s="119">
        <v>2019</v>
      </c>
      <c r="C59" s="120">
        <v>501207</v>
      </c>
      <c r="D59" s="121">
        <f t="shared" si="4"/>
        <v>-1.5000786101721508E-2</v>
      </c>
    </row>
    <row r="60" spans="1:5" x14ac:dyDescent="0.25">
      <c r="A60" s="1">
        <v>4</v>
      </c>
      <c r="B60" s="119">
        <v>2018</v>
      </c>
      <c r="C60" s="120">
        <v>508840</v>
      </c>
      <c r="D60" s="121">
        <f t="shared" si="4"/>
        <v>5.5231466984096089E-2</v>
      </c>
    </row>
    <row r="61" spans="1:5" x14ac:dyDescent="0.25">
      <c r="A61" s="1">
        <v>5</v>
      </c>
      <c r="B61" s="119">
        <v>2017</v>
      </c>
      <c r="C61" s="120">
        <v>482207</v>
      </c>
      <c r="D61" s="121">
        <f>C61/C62-1</f>
        <v>8.6756725082936637E-2</v>
      </c>
    </row>
    <row r="62" spans="1:5" x14ac:dyDescent="0.25">
      <c r="A62" s="1">
        <v>6</v>
      </c>
      <c r="B62" s="119">
        <v>2016</v>
      </c>
      <c r="C62" s="120">
        <v>443712</v>
      </c>
      <c r="D62" s="121">
        <f>C62/C63-1</f>
        <v>7.6067186295004641E-2</v>
      </c>
    </row>
    <row r="63" spans="1:5" x14ac:dyDescent="0.25">
      <c r="A63" s="1">
        <v>7</v>
      </c>
      <c r="B63" s="119">
        <v>2015</v>
      </c>
      <c r="C63" s="120">
        <v>412346</v>
      </c>
      <c r="D63" s="121">
        <f t="shared" si="4"/>
        <v>-6.2112479358768513E-2</v>
      </c>
    </row>
    <row r="64" spans="1:5" x14ac:dyDescent="0.25">
      <c r="A64" s="1">
        <v>8</v>
      </c>
      <c r="B64" s="119">
        <v>2014</v>
      </c>
      <c r="C64" s="120">
        <v>439654</v>
      </c>
      <c r="D64" s="121">
        <f t="shared" si="4"/>
        <v>-2.5688870372258199E-2</v>
      </c>
    </row>
    <row r="65" spans="1:5" x14ac:dyDescent="0.25">
      <c r="A65" s="1">
        <v>9</v>
      </c>
      <c r="B65" s="119">
        <v>2013</v>
      </c>
      <c r="C65" s="120">
        <v>451246</v>
      </c>
      <c r="D65" s="121">
        <f t="shared" si="4"/>
        <v>3.6334615605442933E-2</v>
      </c>
    </row>
    <row r="66" spans="1:5" x14ac:dyDescent="0.25">
      <c r="A66" s="1">
        <v>10</v>
      </c>
      <c r="B66" s="119">
        <v>2012</v>
      </c>
      <c r="C66" s="120">
        <v>435425</v>
      </c>
      <c r="D66" s="121">
        <f>C66/C67-1</f>
        <v>1.0482515989491903E-2</v>
      </c>
    </row>
    <row r="67" spans="1:5" x14ac:dyDescent="0.25">
      <c r="A67" s="1">
        <v>11</v>
      </c>
      <c r="B67" s="119">
        <v>2011</v>
      </c>
      <c r="C67" s="120">
        <v>430908</v>
      </c>
      <c r="D67" s="121">
        <f t="shared" si="4"/>
        <v>2.0650202316170319E-3</v>
      </c>
    </row>
    <row r="68" spans="1:5" x14ac:dyDescent="0.25">
      <c r="A68" s="1">
        <v>12</v>
      </c>
      <c r="B68" s="119">
        <v>2010</v>
      </c>
      <c r="C68" s="120">
        <v>430020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3" t="s">
        <v>143</v>
      </c>
      <c r="C73" s="283"/>
      <c r="D73" s="283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5" t="s">
        <v>144</v>
      </c>
      <c r="D75" s="306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118688</v>
      </c>
      <c r="D77" s="121">
        <f t="shared" ref="D77:D83" si="5">C77/C78-1</f>
        <v>0.14897530469801246</v>
      </c>
    </row>
    <row r="78" spans="1:5" x14ac:dyDescent="0.25">
      <c r="A78" s="1"/>
      <c r="B78" s="119">
        <v>2023</v>
      </c>
      <c r="C78" s="120">
        <v>103299</v>
      </c>
      <c r="D78" s="121">
        <f t="shared" si="5"/>
        <v>4.9189485658568399E-2</v>
      </c>
    </row>
    <row r="79" spans="1:5" x14ac:dyDescent="0.25">
      <c r="A79" s="1"/>
      <c r="B79" s="119">
        <v>2022</v>
      </c>
      <c r="C79" s="120">
        <v>98456</v>
      </c>
      <c r="D79" s="121">
        <f t="shared" si="5"/>
        <v>0.39009134934417666</v>
      </c>
    </row>
    <row r="80" spans="1:5" x14ac:dyDescent="0.25">
      <c r="A80" s="1"/>
      <c r="B80" s="119">
        <v>2021</v>
      </c>
      <c r="C80" s="120">
        <v>70827</v>
      </c>
      <c r="D80" s="121">
        <f t="shared" si="5"/>
        <v>1.0797827044486858</v>
      </c>
    </row>
    <row r="81" spans="1:5" x14ac:dyDescent="0.25">
      <c r="A81" s="1">
        <v>2</v>
      </c>
      <c r="B81" s="119">
        <v>2020</v>
      </c>
      <c r="C81" s="120">
        <v>34055</v>
      </c>
      <c r="D81" s="121">
        <f t="shared" si="5"/>
        <v>-0.74073481941652963</v>
      </c>
    </row>
    <row r="82" spans="1:5" x14ac:dyDescent="0.25">
      <c r="A82" s="1">
        <v>3</v>
      </c>
      <c r="B82" s="119">
        <v>2019</v>
      </c>
      <c r="C82" s="120">
        <v>131352</v>
      </c>
      <c r="D82" s="121">
        <f t="shared" si="5"/>
        <v>-2.2744012677722525E-2</v>
      </c>
    </row>
    <row r="83" spans="1:5" x14ac:dyDescent="0.25">
      <c r="A83" s="1">
        <v>4</v>
      </c>
      <c r="B83" s="119">
        <v>2018</v>
      </c>
      <c r="C83" s="120">
        <v>134409</v>
      </c>
      <c r="D83" s="121">
        <f t="shared" si="5"/>
        <v>-0.10594268837803322</v>
      </c>
    </row>
    <row r="84" spans="1:5" x14ac:dyDescent="0.25">
      <c r="A84" s="1">
        <v>5</v>
      </c>
      <c r="B84" s="119">
        <v>2017</v>
      </c>
      <c r="C84" s="120">
        <v>150336</v>
      </c>
      <c r="D84" s="121">
        <f>C84/C85-1</f>
        <v>3.7429612454455086E-2</v>
      </c>
    </row>
    <row r="85" spans="1:5" x14ac:dyDescent="0.25">
      <c r="A85" s="1">
        <v>6</v>
      </c>
      <c r="B85" s="119">
        <v>2016</v>
      </c>
      <c r="C85" s="120">
        <v>144912</v>
      </c>
      <c r="D85" s="121">
        <f>C85/C86-1</f>
        <v>0.24962919526749672</v>
      </c>
    </row>
    <row r="86" spans="1:5" x14ac:dyDescent="0.25">
      <c r="A86" s="1">
        <v>7</v>
      </c>
      <c r="B86" s="119">
        <v>2015</v>
      </c>
      <c r="C86" s="120">
        <v>115964</v>
      </c>
      <c r="D86" s="121">
        <f t="shared" ref="D86:D88" si="6">C86/C87-1</f>
        <v>-2.2810964768140485E-2</v>
      </c>
    </row>
    <row r="87" spans="1:5" x14ac:dyDescent="0.25">
      <c r="A87" s="1">
        <v>8</v>
      </c>
      <c r="B87" s="119">
        <v>2014</v>
      </c>
      <c r="C87" s="120">
        <v>118671</v>
      </c>
      <c r="D87" s="121">
        <f t="shared" si="6"/>
        <v>5.8475672300762671E-2</v>
      </c>
    </row>
    <row r="88" spans="1:5" x14ac:dyDescent="0.25">
      <c r="A88" s="1">
        <v>9</v>
      </c>
      <c r="B88" s="119">
        <v>2013</v>
      </c>
      <c r="C88" s="120">
        <v>112115</v>
      </c>
      <c r="D88" s="121">
        <f t="shared" si="6"/>
        <v>2.4985829478342048E-2</v>
      </c>
    </row>
    <row r="89" spans="1:5" x14ac:dyDescent="0.25">
      <c r="A89" s="1">
        <v>10</v>
      </c>
      <c r="B89" s="119">
        <v>2012</v>
      </c>
      <c r="C89" s="120">
        <v>109382</v>
      </c>
      <c r="D89" s="121">
        <f>C89/C90-1</f>
        <v>-6.1001991621454588E-2</v>
      </c>
    </row>
    <row r="90" spans="1:5" x14ac:dyDescent="0.25">
      <c r="A90" s="1">
        <v>11</v>
      </c>
      <c r="B90" s="119">
        <v>2011</v>
      </c>
      <c r="C90" s="120">
        <v>116488</v>
      </c>
      <c r="D90" s="121">
        <f t="shared" ref="D90" si="7">C90/C91-1</f>
        <v>0.2061421219933941</v>
      </c>
    </row>
    <row r="91" spans="1:5" x14ac:dyDescent="0.25">
      <c r="A91" s="1">
        <v>12</v>
      </c>
      <c r="B91" s="119">
        <v>2010</v>
      </c>
      <c r="C91" s="120">
        <v>96579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3" t="s">
        <v>261</v>
      </c>
      <c r="C96" s="283"/>
      <c r="D96" s="283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5" t="s">
        <v>34</v>
      </c>
      <c r="D98" s="306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>
        <v>173305</v>
      </c>
      <c r="D100" s="121">
        <f t="shared" ref="D100:D113" si="8">C100/C101-1</f>
        <v>0.1935606060606061</v>
      </c>
    </row>
    <row r="101" spans="2:5" x14ac:dyDescent="0.25">
      <c r="B101" s="119">
        <v>2023</v>
      </c>
      <c r="C101" s="120">
        <v>145200</v>
      </c>
      <c r="D101" s="121">
        <f t="shared" si="8"/>
        <v>7.2180173527782943E-2</v>
      </c>
    </row>
    <row r="102" spans="2:5" x14ac:dyDescent="0.25">
      <c r="B102" s="119">
        <v>2022</v>
      </c>
      <c r="C102" s="120">
        <v>135425</v>
      </c>
      <c r="D102" s="121">
        <f t="shared" si="8"/>
        <v>0.96416139699483661</v>
      </c>
    </row>
    <row r="103" spans="2:5" x14ac:dyDescent="0.25">
      <c r="B103" s="119">
        <v>2021</v>
      </c>
      <c r="C103" s="120">
        <v>68948</v>
      </c>
      <c r="D103" s="121">
        <f t="shared" si="8"/>
        <v>0.41699206708043901</v>
      </c>
    </row>
    <row r="104" spans="2:5" x14ac:dyDescent="0.25">
      <c r="B104" s="119">
        <v>2020</v>
      </c>
      <c r="C104" s="120">
        <v>48658</v>
      </c>
      <c r="D104" s="121">
        <f t="shared" si="8"/>
        <v>-0.69428632462522466</v>
      </c>
    </row>
    <row r="105" spans="2:5" x14ac:dyDescent="0.25">
      <c r="B105" s="119">
        <v>2019</v>
      </c>
      <c r="C105" s="120">
        <v>159162</v>
      </c>
      <c r="D105" s="121">
        <f t="shared" si="8"/>
        <v>-8.3094258753586114E-2</v>
      </c>
    </row>
    <row r="106" spans="2:5" x14ac:dyDescent="0.25">
      <c r="B106" s="119">
        <v>2018</v>
      </c>
      <c r="C106" s="120">
        <v>173586</v>
      </c>
      <c r="D106" s="121">
        <f t="shared" si="8"/>
        <v>-5.8051702806537708E-2</v>
      </c>
    </row>
    <row r="107" spans="2:5" x14ac:dyDescent="0.25">
      <c r="B107" s="119">
        <v>2017</v>
      </c>
      <c r="C107" s="120">
        <v>184284</v>
      </c>
      <c r="D107" s="121">
        <f t="shared" si="8"/>
        <v>-3.3456937108930385E-2</v>
      </c>
    </row>
    <row r="108" spans="2:5" x14ac:dyDescent="0.25">
      <c r="B108" s="119">
        <v>2016</v>
      </c>
      <c r="C108" s="120">
        <v>190663</v>
      </c>
      <c r="D108" s="121">
        <f t="shared" si="8"/>
        <v>0.17002749208375256</v>
      </c>
    </row>
    <row r="109" spans="2:5" x14ac:dyDescent="0.25">
      <c r="B109" s="119">
        <v>2015</v>
      </c>
      <c r="C109" s="120">
        <v>162956</v>
      </c>
      <c r="D109" s="121">
        <f t="shared" si="8"/>
        <v>3.1256130669484961E-2</v>
      </c>
    </row>
    <row r="110" spans="2:5" x14ac:dyDescent="0.25">
      <c r="B110" s="119">
        <v>2014</v>
      </c>
      <c r="C110" s="120">
        <v>158017</v>
      </c>
      <c r="D110" s="121">
        <f t="shared" si="8"/>
        <v>7.7121803916756937E-2</v>
      </c>
    </row>
    <row r="111" spans="2:5" x14ac:dyDescent="0.25">
      <c r="B111" s="119">
        <v>2013</v>
      </c>
      <c r="C111" s="120">
        <v>146703</v>
      </c>
      <c r="D111" s="121">
        <f t="shared" si="8"/>
        <v>5.6025050388712971E-2</v>
      </c>
    </row>
    <row r="112" spans="2:5" x14ac:dyDescent="0.25">
      <c r="B112" s="119">
        <v>2012</v>
      </c>
      <c r="C112" s="120">
        <v>138920</v>
      </c>
      <c r="D112" s="121">
        <f t="shared" si="8"/>
        <v>-7.524763020555969E-2</v>
      </c>
    </row>
    <row r="113" spans="2:4" x14ac:dyDescent="0.25">
      <c r="B113" s="119">
        <v>2011</v>
      </c>
      <c r="C113" s="120">
        <v>150224</v>
      </c>
      <c r="D113" s="121">
        <f t="shared" si="8"/>
        <v>-6.447956756218165E-2</v>
      </c>
    </row>
    <row r="114" spans="2:4" x14ac:dyDescent="0.25">
      <c r="B114" s="119">
        <v>2010</v>
      </c>
      <c r="C114" s="120">
        <v>160578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788B0-468D-491C-94DD-58FC1AF1C0B0}">
  <sheetPr>
    <tabColor theme="7" tint="0.79998168889431442"/>
  </sheetPr>
  <dimension ref="A1:V59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262</v>
      </c>
      <c r="D5" s="131" t="s">
        <v>233</v>
      </c>
      <c r="E5" s="131" t="s">
        <v>234</v>
      </c>
      <c r="F5" s="131" t="s">
        <v>235</v>
      </c>
      <c r="G5" s="131" t="s">
        <v>236</v>
      </c>
      <c r="H5" s="131" t="s">
        <v>237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julio 2025</v>
      </c>
      <c r="L5" s="14" t="str">
        <f>CONCATENATE("cuota/ total municipio ",RIGHT(H5,2))</f>
        <v>cuota/ total municipio 25</v>
      </c>
      <c r="M5" s="13" t="s">
        <v>263</v>
      </c>
      <c r="N5" s="13" t="s">
        <v>228</v>
      </c>
      <c r="O5" s="13" t="s">
        <v>229</v>
      </c>
      <c r="P5" s="13" t="s">
        <v>230</v>
      </c>
      <c r="Q5" s="13" t="s">
        <v>231</v>
      </c>
      <c r="R5" s="13" t="s">
        <v>232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julio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1049130</v>
      </c>
      <c r="D6" s="135">
        <v>745750</v>
      </c>
      <c r="E6" s="135">
        <v>2658818</v>
      </c>
      <c r="F6" s="135">
        <v>2977282</v>
      </c>
      <c r="G6" s="135">
        <v>3166417</v>
      </c>
      <c r="H6" s="135">
        <v>3154023</v>
      </c>
      <c r="I6" s="136">
        <f>IFERROR(H6/G6-1,"-")</f>
        <v>-3.9142033408738897E-3</v>
      </c>
      <c r="J6" s="135">
        <f>IFERROR(H6-G6,"-")</f>
        <v>-12394</v>
      </c>
      <c r="K6" s="136">
        <f t="shared" ref="K6:K57" si="0">IFERROR(H6/$H$6,"-")</f>
        <v>1</v>
      </c>
      <c r="L6" s="137">
        <f>H6/H6</f>
        <v>1</v>
      </c>
      <c r="M6" s="135">
        <v>96087</v>
      </c>
      <c r="N6" s="135">
        <v>224964</v>
      </c>
      <c r="O6" s="135">
        <v>455417</v>
      </c>
      <c r="P6" s="135">
        <v>453884</v>
      </c>
      <c r="Q6" s="135">
        <v>480798</v>
      </c>
      <c r="R6" s="135">
        <v>487331</v>
      </c>
      <c r="S6" s="136">
        <f>IFERROR(R6/Q6-1,"-")</f>
        <v>1.358782690443805E-2</v>
      </c>
      <c r="T6" s="135">
        <f t="shared" ref="T6:T57" si="1">R6-Q6</f>
        <v>6533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794875</v>
      </c>
      <c r="D7" s="139">
        <v>578416</v>
      </c>
      <c r="E7" s="139">
        <v>2111099</v>
      </c>
      <c r="F7" s="139">
        <v>2351203</v>
      </c>
      <c r="G7" s="139">
        <v>2473077</v>
      </c>
      <c r="H7" s="139">
        <v>2432547</v>
      </c>
      <c r="I7" s="140">
        <f t="shared" ref="I7:I57" si="2">IFERROR(H7/G7-1,"-")</f>
        <v>-1.6388490936594335E-2</v>
      </c>
      <c r="J7" s="139">
        <f t="shared" ref="J7:J57" si="3">IFERROR(H7-G7,"-")</f>
        <v>-40530</v>
      </c>
      <c r="K7" s="140">
        <f t="shared" si="0"/>
        <v>0.77125214369077211</v>
      </c>
      <c r="L7" s="140">
        <f>H7/H6</f>
        <v>0.77125214369077211</v>
      </c>
      <c r="M7" s="139">
        <v>70284</v>
      </c>
      <c r="N7" s="139">
        <v>177784</v>
      </c>
      <c r="O7" s="139">
        <v>355886</v>
      </c>
      <c r="P7" s="139">
        <v>358994</v>
      </c>
      <c r="Q7" s="139">
        <v>372261</v>
      </c>
      <c r="R7" s="139">
        <v>375190</v>
      </c>
      <c r="S7" s="140">
        <f t="shared" ref="S7:S57" si="4">IFERROR(R7/Q7-1,"-")</f>
        <v>7.8681355285672439E-3</v>
      </c>
      <c r="T7" s="139">
        <f t="shared" si="1"/>
        <v>2929</v>
      </c>
      <c r="U7" s="140">
        <f t="shared" ref="U7:U57" si="5">IFERROR(P7/$P$6,"-")</f>
        <v>0.79093777264675558</v>
      </c>
      <c r="V7" s="140">
        <f>IFERROR(R7/R6,"-")</f>
        <v>0.76988740712164827</v>
      </c>
    </row>
    <row r="8" spans="1:22" x14ac:dyDescent="0.25">
      <c r="B8" s="99" t="s">
        <v>142</v>
      </c>
      <c r="C8" s="53">
        <v>632997</v>
      </c>
      <c r="D8" s="53">
        <v>470647</v>
      </c>
      <c r="E8" s="53">
        <v>1737868</v>
      </c>
      <c r="F8" s="53">
        <v>1918328</v>
      </c>
      <c r="G8" s="53">
        <v>2032671</v>
      </c>
      <c r="H8" s="53">
        <v>1993559</v>
      </c>
      <c r="I8" s="100">
        <f t="shared" si="2"/>
        <v>-1.9241677575957961E-2</v>
      </c>
      <c r="J8" s="53">
        <f t="shared" si="3"/>
        <v>-39112</v>
      </c>
      <c r="K8" s="100">
        <f t="shared" si="0"/>
        <v>0.63206863107846711</v>
      </c>
      <c r="L8" s="100">
        <f>H8/H6</f>
        <v>0.63206863107846711</v>
      </c>
      <c r="M8" s="53">
        <v>57097</v>
      </c>
      <c r="N8" s="53">
        <v>152798</v>
      </c>
      <c r="O8" s="53">
        <v>297248</v>
      </c>
      <c r="P8" s="53">
        <v>300698</v>
      </c>
      <c r="Q8" s="53">
        <v>305073</v>
      </c>
      <c r="R8" s="53">
        <v>308984</v>
      </c>
      <c r="S8" s="100">
        <f t="shared" si="4"/>
        <v>1.2819882454363274E-2</v>
      </c>
      <c r="T8" s="53">
        <f t="shared" si="1"/>
        <v>3911</v>
      </c>
      <c r="U8" s="100">
        <f t="shared" si="5"/>
        <v>0.66249966951908412</v>
      </c>
      <c r="V8" s="100">
        <f>IFERROR(R8/R6,"-")</f>
        <v>0.63403313148558171</v>
      </c>
    </row>
    <row r="9" spans="1:22" x14ac:dyDescent="0.25">
      <c r="B9" s="99" t="s">
        <v>144</v>
      </c>
      <c r="C9" s="53">
        <v>161878</v>
      </c>
      <c r="D9" s="53">
        <v>107769</v>
      </c>
      <c r="E9" s="53">
        <v>373231</v>
      </c>
      <c r="F9" s="53">
        <v>432875</v>
      </c>
      <c r="G9" s="53">
        <v>440406</v>
      </c>
      <c r="H9" s="53">
        <v>438988</v>
      </c>
      <c r="I9" s="100">
        <f t="shared" si="2"/>
        <v>-3.2197563157632114E-3</v>
      </c>
      <c r="J9" s="53">
        <f t="shared" si="3"/>
        <v>-1418</v>
      </c>
      <c r="K9" s="100">
        <f t="shared" si="0"/>
        <v>0.13918351261230499</v>
      </c>
      <c r="L9" s="100">
        <f>H9/H6</f>
        <v>0.13918351261230499</v>
      </c>
      <c r="M9" s="53">
        <v>13187</v>
      </c>
      <c r="N9" s="53">
        <v>24986</v>
      </c>
      <c r="O9" s="53">
        <v>58638</v>
      </c>
      <c r="P9" s="53">
        <v>58296</v>
      </c>
      <c r="Q9" s="53">
        <v>67188</v>
      </c>
      <c r="R9" s="53">
        <v>66206</v>
      </c>
      <c r="S9" s="100">
        <f t="shared" si="4"/>
        <v>-1.4615705185449746E-2</v>
      </c>
      <c r="T9" s="53">
        <f t="shared" si="1"/>
        <v>-982</v>
      </c>
      <c r="U9" s="100">
        <f t="shared" si="5"/>
        <v>0.1284381031276714</v>
      </c>
      <c r="V9" s="100">
        <f>IFERROR(R9/R6,"-")</f>
        <v>0.13585427563606667</v>
      </c>
    </row>
    <row r="10" spans="1:22" ht="16.5" thickBot="1" x14ac:dyDescent="0.3">
      <c r="B10" s="141" t="s">
        <v>65</v>
      </c>
      <c r="C10" s="142">
        <v>248528</v>
      </c>
      <c r="D10" s="142">
        <v>167334</v>
      </c>
      <c r="E10" s="142">
        <v>547719</v>
      </c>
      <c r="F10" s="142">
        <v>626079</v>
      </c>
      <c r="G10" s="142">
        <v>693340</v>
      </c>
      <c r="H10" s="142">
        <v>721476</v>
      </c>
      <c r="I10" s="143">
        <f t="shared" si="2"/>
        <v>4.0580379034816927E-2</v>
      </c>
      <c r="J10" s="142">
        <f t="shared" si="3"/>
        <v>28136</v>
      </c>
      <c r="K10" s="143">
        <f t="shared" si="0"/>
        <v>0.22874785630922792</v>
      </c>
      <c r="L10" s="143">
        <f>H10/H6</f>
        <v>0.22874785630922792</v>
      </c>
      <c r="M10" s="142">
        <v>25803</v>
      </c>
      <c r="N10" s="142">
        <v>47180</v>
      </c>
      <c r="O10" s="142">
        <v>99531</v>
      </c>
      <c r="P10" s="142">
        <v>94890</v>
      </c>
      <c r="Q10" s="142">
        <v>108537</v>
      </c>
      <c r="R10" s="142">
        <v>112141</v>
      </c>
      <c r="S10" s="143">
        <f t="shared" si="4"/>
        <v>3.32052664068474E-2</v>
      </c>
      <c r="T10" s="142">
        <f t="shared" si="1"/>
        <v>3604</v>
      </c>
      <c r="U10" s="143">
        <f t="shared" si="5"/>
        <v>0.20906222735324445</v>
      </c>
      <c r="V10" s="143">
        <f>IFERROR(R10/R6,"-")</f>
        <v>0.23011259287835167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281997</v>
      </c>
      <c r="E11" s="135">
        <v>993053</v>
      </c>
      <c r="F11" s="135">
        <v>1080016</v>
      </c>
      <c r="G11" s="135">
        <v>1125712</v>
      </c>
      <c r="H11" s="135">
        <v>1072395</v>
      </c>
      <c r="I11" s="136">
        <f t="shared" si="2"/>
        <v>-4.736291342723542E-2</v>
      </c>
      <c r="J11" s="135">
        <f t="shared" si="3"/>
        <v>-53317</v>
      </c>
      <c r="K11" s="136">
        <f t="shared" si="0"/>
        <v>0.34000861756556627</v>
      </c>
      <c r="L11" s="137">
        <f>H11/H11</f>
        <v>1</v>
      </c>
      <c r="M11" s="135">
        <v>0</v>
      </c>
      <c r="N11" s="135">
        <v>94144</v>
      </c>
      <c r="O11" s="135">
        <v>164843</v>
      </c>
      <c r="P11" s="135">
        <v>163971</v>
      </c>
      <c r="Q11" s="135">
        <v>166795</v>
      </c>
      <c r="R11" s="135">
        <v>155030</v>
      </c>
      <c r="S11" s="136">
        <f t="shared" si="4"/>
        <v>-7.0535687520609125E-2</v>
      </c>
      <c r="T11" s="135">
        <f t="shared" si="1"/>
        <v>-11765</v>
      </c>
      <c r="U11" s="136">
        <f t="shared" si="5"/>
        <v>0.36126190832900035</v>
      </c>
      <c r="V11" s="137">
        <f>IFERROR(R11/R11,"-")</f>
        <v>1</v>
      </c>
    </row>
    <row r="12" spans="1:22" ht="15.75" x14ac:dyDescent="0.25">
      <c r="A12" s="144">
        <f>G12/$G$11</f>
        <v>0.81342652472390808</v>
      </c>
      <c r="B12" s="138" t="s">
        <v>62</v>
      </c>
      <c r="C12" s="139">
        <v>279824</v>
      </c>
      <c r="D12" s="139">
        <v>232111</v>
      </c>
      <c r="E12" s="139">
        <v>852329</v>
      </c>
      <c r="F12" s="139">
        <v>884801</v>
      </c>
      <c r="G12" s="139">
        <v>915684</v>
      </c>
      <c r="H12" s="139">
        <v>859383</v>
      </c>
      <c r="I12" s="140">
        <f t="shared" si="2"/>
        <v>-6.1485184845426977E-2</v>
      </c>
      <c r="J12" s="139">
        <f t="shared" si="3"/>
        <v>-56301</v>
      </c>
      <c r="K12" s="140">
        <f t="shared" si="0"/>
        <v>0.27247201431314866</v>
      </c>
      <c r="L12" s="140">
        <f>H12/H11</f>
        <v>0.80136796609458272</v>
      </c>
      <c r="M12" s="139">
        <v>0</v>
      </c>
      <c r="N12" s="139">
        <v>80931</v>
      </c>
      <c r="O12" s="139">
        <v>138653</v>
      </c>
      <c r="P12" s="139">
        <v>133653</v>
      </c>
      <c r="Q12" s="139">
        <v>133668</v>
      </c>
      <c r="R12" s="139">
        <v>124272</v>
      </c>
      <c r="S12" s="140">
        <f t="shared" si="4"/>
        <v>-7.0293563156477279E-2</v>
      </c>
      <c r="T12" s="139">
        <f t="shared" si="1"/>
        <v>-9396</v>
      </c>
      <c r="U12" s="140">
        <f t="shared" si="5"/>
        <v>0.2944651056217007</v>
      </c>
      <c r="V12" s="140">
        <f>IFERROR(R12/R11,"-")</f>
        <v>0.80159969038250656</v>
      </c>
    </row>
    <row r="13" spans="1:22" x14ac:dyDescent="0.25">
      <c r="A13" s="144">
        <f>G13/$G$11</f>
        <v>0.73320796082834683</v>
      </c>
      <c r="B13" s="99" t="s">
        <v>142</v>
      </c>
      <c r="C13" s="53">
        <v>243977</v>
      </c>
      <c r="D13" s="53">
        <v>222118</v>
      </c>
      <c r="E13" s="53">
        <v>761663</v>
      </c>
      <c r="F13" s="53">
        <v>788303</v>
      </c>
      <c r="G13" s="53">
        <v>825381</v>
      </c>
      <c r="H13" s="53">
        <v>766185</v>
      </c>
      <c r="I13" s="100">
        <f t="shared" si="2"/>
        <v>-7.1719605854750679E-2</v>
      </c>
      <c r="J13" s="53">
        <f t="shared" si="3"/>
        <v>-59196</v>
      </c>
      <c r="K13" s="100">
        <f t="shared" si="0"/>
        <v>0.24292308584940567</v>
      </c>
      <c r="L13" s="100">
        <f>H13/H11</f>
        <v>0.71446155567677949</v>
      </c>
      <c r="M13" s="53">
        <v>0</v>
      </c>
      <c r="N13" s="53">
        <v>74597</v>
      </c>
      <c r="O13" s="53">
        <v>123042</v>
      </c>
      <c r="P13" s="53">
        <v>118946</v>
      </c>
      <c r="Q13" s="53">
        <v>120238</v>
      </c>
      <c r="R13" s="53">
        <v>110061</v>
      </c>
      <c r="S13" s="100">
        <f t="shared" si="4"/>
        <v>-8.4640463081554929E-2</v>
      </c>
      <c r="T13" s="53">
        <f t="shared" si="1"/>
        <v>-10177</v>
      </c>
      <c r="U13" s="100">
        <f t="shared" si="5"/>
        <v>0.26206255342774804</v>
      </c>
      <c r="V13" s="100">
        <f>IFERROR(R13/R11,"-")</f>
        <v>0.70993356124621043</v>
      </c>
    </row>
    <row r="14" spans="1:22" x14ac:dyDescent="0.25">
      <c r="A14" s="144">
        <f>G14/$G$11</f>
        <v>8.0218563895561215E-2</v>
      </c>
      <c r="B14" s="99" t="s">
        <v>144</v>
      </c>
      <c r="C14" s="53">
        <v>35847</v>
      </c>
      <c r="D14" s="53">
        <v>9993</v>
      </c>
      <c r="E14" s="53">
        <v>90666</v>
      </c>
      <c r="F14" s="53">
        <v>96498</v>
      </c>
      <c r="G14" s="53">
        <v>90303</v>
      </c>
      <c r="H14" s="53">
        <v>93198</v>
      </c>
      <c r="I14" s="100">
        <f t="shared" si="2"/>
        <v>3.2058735590179799E-2</v>
      </c>
      <c r="J14" s="53">
        <f t="shared" si="3"/>
        <v>2895</v>
      </c>
      <c r="K14" s="100">
        <f t="shared" si="0"/>
        <v>2.9548928463742973E-2</v>
      </c>
      <c r="L14" s="100">
        <f>H14/H11</f>
        <v>8.6906410417803143E-2</v>
      </c>
      <c r="M14" s="53">
        <v>0</v>
      </c>
      <c r="N14" s="53">
        <v>6334</v>
      </c>
      <c r="O14" s="53">
        <v>15611</v>
      </c>
      <c r="P14" s="53">
        <v>14707</v>
      </c>
      <c r="Q14" s="53">
        <v>13430</v>
      </c>
      <c r="R14" s="53">
        <v>14211</v>
      </c>
      <c r="S14" s="100">
        <f t="shared" si="4"/>
        <v>5.8153387937453394E-2</v>
      </c>
      <c r="T14" s="53">
        <f t="shared" si="1"/>
        <v>781</v>
      </c>
      <c r="U14" s="100">
        <f t="shared" si="5"/>
        <v>3.240255219395264E-2</v>
      </c>
      <c r="V14" s="100">
        <f>IFERROR(R14/R11,"-")</f>
        <v>9.1666129136296196E-2</v>
      </c>
    </row>
    <row r="15" spans="1:22" ht="16.5" thickBot="1" x14ac:dyDescent="0.3">
      <c r="A15" s="144">
        <f>G15/$G$11</f>
        <v>0.18657347527609194</v>
      </c>
      <c r="B15" s="141" t="s">
        <v>65</v>
      </c>
      <c r="C15" s="142">
        <v>64346</v>
      </c>
      <c r="D15" s="142">
        <v>49886</v>
      </c>
      <c r="E15" s="142">
        <v>140724</v>
      </c>
      <c r="F15" s="142">
        <v>195215</v>
      </c>
      <c r="G15" s="142">
        <v>210028</v>
      </c>
      <c r="H15" s="142">
        <v>213012</v>
      </c>
      <c r="I15" s="143">
        <f t="shared" si="2"/>
        <v>1.4207629458929283E-2</v>
      </c>
      <c r="J15" s="142">
        <f t="shared" si="3"/>
        <v>2984</v>
      </c>
      <c r="K15" s="143">
        <f t="shared" si="0"/>
        <v>6.7536603252417629E-2</v>
      </c>
      <c r="L15" s="143">
        <f>H15/H11</f>
        <v>0.19863203390541731</v>
      </c>
      <c r="M15" s="142">
        <v>0</v>
      </c>
      <c r="N15" s="142">
        <v>13213</v>
      </c>
      <c r="O15" s="142">
        <v>26190</v>
      </c>
      <c r="P15" s="142">
        <v>30318</v>
      </c>
      <c r="Q15" s="142">
        <v>33127</v>
      </c>
      <c r="R15" s="142">
        <v>30758</v>
      </c>
      <c r="S15" s="143">
        <f t="shared" si="4"/>
        <v>-7.151266338636153E-2</v>
      </c>
      <c r="T15" s="142">
        <f t="shared" si="1"/>
        <v>-2369</v>
      </c>
      <c r="U15" s="143">
        <f t="shared" si="5"/>
        <v>6.6796802707299666E-2</v>
      </c>
      <c r="V15" s="143">
        <f>IFERROR(R15/R11,"-")</f>
        <v>0.19840030961749339</v>
      </c>
    </row>
    <row r="16" spans="1:22" ht="15.75" x14ac:dyDescent="0.25">
      <c r="A16" s="81"/>
      <c r="B16" s="134" t="s">
        <v>47</v>
      </c>
      <c r="C16" s="135">
        <v>249277</v>
      </c>
      <c r="D16" s="135">
        <v>123433</v>
      </c>
      <c r="E16" s="135">
        <v>692851</v>
      </c>
      <c r="F16" s="135">
        <v>750730</v>
      </c>
      <c r="G16" s="135">
        <v>796046</v>
      </c>
      <c r="H16" s="135">
        <v>823796</v>
      </c>
      <c r="I16" s="136">
        <f t="shared" si="2"/>
        <v>3.4859794534486621E-2</v>
      </c>
      <c r="J16" s="135">
        <f t="shared" si="3"/>
        <v>27750</v>
      </c>
      <c r="K16" s="136">
        <f t="shared" si="0"/>
        <v>0.26118896406272246</v>
      </c>
      <c r="L16" s="137">
        <f>H16/H16</f>
        <v>1</v>
      </c>
      <c r="M16" s="135">
        <v>0</v>
      </c>
      <c r="N16" s="135">
        <v>42074</v>
      </c>
      <c r="O16" s="135">
        <v>119732</v>
      </c>
      <c r="P16" s="135">
        <v>112830</v>
      </c>
      <c r="Q16" s="135">
        <v>121148</v>
      </c>
      <c r="R16" s="135">
        <v>127552</v>
      </c>
      <c r="S16" s="136">
        <f t="shared" si="4"/>
        <v>5.2860963449664844E-2</v>
      </c>
      <c r="T16" s="135">
        <f t="shared" si="1"/>
        <v>6404</v>
      </c>
      <c r="U16" s="136">
        <f t="shared" si="5"/>
        <v>0.24858774488635862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42517</v>
      </c>
      <c r="E17" s="139">
        <v>411014</v>
      </c>
      <c r="F17" s="139">
        <v>461407</v>
      </c>
      <c r="G17" s="139">
        <v>489154</v>
      </c>
      <c r="H17" s="139">
        <v>506756</v>
      </c>
      <c r="I17" s="140">
        <f t="shared" si="2"/>
        <v>3.5984577454135191E-2</v>
      </c>
      <c r="J17" s="139">
        <f t="shared" si="3"/>
        <v>17602</v>
      </c>
      <c r="K17" s="140">
        <f t="shared" si="0"/>
        <v>0.1606697224465389</v>
      </c>
      <c r="L17" s="140">
        <f>H17/H16</f>
        <v>0.61514743941461236</v>
      </c>
      <c r="M17" s="139">
        <v>0</v>
      </c>
      <c r="N17" s="139">
        <v>18560</v>
      </c>
      <c r="O17" s="139">
        <v>71116</v>
      </c>
      <c r="P17" s="139">
        <v>70310</v>
      </c>
      <c r="Q17" s="139">
        <v>76375</v>
      </c>
      <c r="R17" s="139">
        <v>79031</v>
      </c>
      <c r="S17" s="140">
        <f t="shared" si="4"/>
        <v>3.4775777414075337E-2</v>
      </c>
      <c r="T17" s="139">
        <f t="shared" si="1"/>
        <v>2656</v>
      </c>
      <c r="U17" s="140">
        <f t="shared" si="5"/>
        <v>0.15490742127944584</v>
      </c>
      <c r="V17" s="140">
        <f>IFERROR(R17/R16,"-")</f>
        <v>0.61959828148519824</v>
      </c>
    </row>
    <row r="18" spans="2:22" x14ac:dyDescent="0.25">
      <c r="B18" s="99" t="s">
        <v>142</v>
      </c>
      <c r="C18" s="53">
        <v>107490</v>
      </c>
      <c r="D18" s="53">
        <v>35251</v>
      </c>
      <c r="E18" s="53">
        <v>312053</v>
      </c>
      <c r="F18" s="53">
        <v>346111</v>
      </c>
      <c r="G18" s="53">
        <v>369040</v>
      </c>
      <c r="H18" s="53">
        <v>395948</v>
      </c>
      <c r="I18" s="100">
        <f t="shared" si="2"/>
        <v>7.2913505311077431E-2</v>
      </c>
      <c r="J18" s="53">
        <f t="shared" si="3"/>
        <v>26908</v>
      </c>
      <c r="K18" s="100">
        <f t="shared" si="0"/>
        <v>0.12553744852209384</v>
      </c>
      <c r="L18" s="100">
        <f>H18/H16</f>
        <v>0.48063841048026451</v>
      </c>
      <c r="M18" s="53">
        <v>0</v>
      </c>
      <c r="N18" s="53">
        <v>15934</v>
      </c>
      <c r="O18" s="53">
        <v>54466</v>
      </c>
      <c r="P18" s="53">
        <v>53655</v>
      </c>
      <c r="Q18" s="53">
        <v>57122</v>
      </c>
      <c r="R18" s="53">
        <v>63231</v>
      </c>
      <c r="S18" s="100">
        <f t="shared" si="4"/>
        <v>0.10694653548545219</v>
      </c>
      <c r="T18" s="53">
        <f t="shared" si="1"/>
        <v>6109</v>
      </c>
      <c r="U18" s="100">
        <f t="shared" si="5"/>
        <v>0.11821302359193098</v>
      </c>
      <c r="V18" s="100">
        <f>IFERROR(R18/R16,"-")</f>
        <v>0.49572723281485198</v>
      </c>
    </row>
    <row r="19" spans="2:22" x14ac:dyDescent="0.25">
      <c r="B19" s="99" t="s">
        <v>144</v>
      </c>
      <c r="C19" s="53">
        <v>39616</v>
      </c>
      <c r="D19" s="53">
        <v>7266</v>
      </c>
      <c r="E19" s="53">
        <v>98961</v>
      </c>
      <c r="F19" s="53">
        <v>115296</v>
      </c>
      <c r="G19" s="53">
        <v>120114</v>
      </c>
      <c r="H19" s="53">
        <v>110808</v>
      </c>
      <c r="I19" s="100">
        <f t="shared" si="2"/>
        <v>-7.7476397422448717E-2</v>
      </c>
      <c r="J19" s="53">
        <f t="shared" si="3"/>
        <v>-9306</v>
      </c>
      <c r="K19" s="100">
        <f t="shared" si="0"/>
        <v>3.5132273924445068E-2</v>
      </c>
      <c r="L19" s="100">
        <f>H19/H16</f>
        <v>0.13450902893434782</v>
      </c>
      <c r="M19" s="53">
        <v>0</v>
      </c>
      <c r="N19" s="53">
        <v>2626</v>
      </c>
      <c r="O19" s="53">
        <v>16650</v>
      </c>
      <c r="P19" s="53">
        <v>16655</v>
      </c>
      <c r="Q19" s="53">
        <v>19253</v>
      </c>
      <c r="R19" s="53">
        <v>15800</v>
      </c>
      <c r="S19" s="100">
        <f t="shared" si="4"/>
        <v>-0.17934867293408818</v>
      </c>
      <c r="T19" s="53">
        <f t="shared" si="1"/>
        <v>-3453</v>
      </c>
      <c r="U19" s="100">
        <f t="shared" si="5"/>
        <v>3.6694397687514875E-2</v>
      </c>
      <c r="V19" s="100">
        <f>IFERROR(R19/R16,"-")</f>
        <v>0.12387104867034621</v>
      </c>
    </row>
    <row r="20" spans="2:22" ht="16.5" thickBot="1" x14ac:dyDescent="0.3">
      <c r="B20" s="141" t="s">
        <v>65</v>
      </c>
      <c r="C20" s="142">
        <v>102171</v>
      </c>
      <c r="D20" s="142">
        <v>80916</v>
      </c>
      <c r="E20" s="142">
        <v>281837</v>
      </c>
      <c r="F20" s="142">
        <v>289323</v>
      </c>
      <c r="G20" s="142">
        <v>306892</v>
      </c>
      <c r="H20" s="142">
        <v>317040</v>
      </c>
      <c r="I20" s="143">
        <f t="shared" si="2"/>
        <v>3.3067007285950689E-2</v>
      </c>
      <c r="J20" s="142">
        <f t="shared" si="3"/>
        <v>10148</v>
      </c>
      <c r="K20" s="143">
        <f t="shared" si="0"/>
        <v>0.10051924161618352</v>
      </c>
      <c r="L20" s="143">
        <f>H20/H16</f>
        <v>0.38485256058538764</v>
      </c>
      <c r="M20" s="142">
        <v>0</v>
      </c>
      <c r="N20" s="142">
        <v>23514</v>
      </c>
      <c r="O20" s="142">
        <v>48616</v>
      </c>
      <c r="P20" s="142">
        <v>42520</v>
      </c>
      <c r="Q20" s="142">
        <v>44773</v>
      </c>
      <c r="R20" s="142">
        <v>48521</v>
      </c>
      <c r="S20" s="143">
        <f t="shared" si="4"/>
        <v>8.3711165211176386E-2</v>
      </c>
      <c r="T20" s="142">
        <f t="shared" si="1"/>
        <v>3748</v>
      </c>
      <c r="U20" s="143">
        <f t="shared" si="5"/>
        <v>9.368032360691278E-2</v>
      </c>
      <c r="V20" s="143">
        <f>IFERROR(R20/R16,"-")</f>
        <v>0.38040171851480181</v>
      </c>
    </row>
    <row r="21" spans="2:22" ht="15.75" x14ac:dyDescent="0.25">
      <c r="B21" s="134" t="s">
        <v>48</v>
      </c>
      <c r="C21" s="135">
        <v>10070</v>
      </c>
      <c r="D21" s="135">
        <v>6896</v>
      </c>
      <c r="E21" s="135">
        <v>19165</v>
      </c>
      <c r="F21" s="135">
        <v>30246</v>
      </c>
      <c r="G21" s="135">
        <v>25739</v>
      </c>
      <c r="H21" s="135">
        <v>24470</v>
      </c>
      <c r="I21" s="136">
        <f t="shared" si="2"/>
        <v>-4.9302614709196169E-2</v>
      </c>
      <c r="J21" s="135">
        <f t="shared" si="3"/>
        <v>-1269</v>
      </c>
      <c r="K21" s="136">
        <f t="shared" si="0"/>
        <v>7.7583454527757091E-3</v>
      </c>
      <c r="L21" s="137">
        <f>H21/H21</f>
        <v>1</v>
      </c>
      <c r="M21" s="135">
        <v>0</v>
      </c>
      <c r="N21" s="135">
        <v>1838</v>
      </c>
      <c r="O21" s="135">
        <v>2342</v>
      </c>
      <c r="P21" s="135">
        <v>2800</v>
      </c>
      <c r="Q21" s="135">
        <v>2508</v>
      </c>
      <c r="R21" s="135">
        <v>2685</v>
      </c>
      <c r="S21" s="136">
        <f t="shared" si="4"/>
        <v>7.0574162679425845E-2</v>
      </c>
      <c r="T21" s="135">
        <f t="shared" si="1"/>
        <v>177</v>
      </c>
      <c r="U21" s="136">
        <f t="shared" si="5"/>
        <v>6.1689770954693269E-3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6896</v>
      </c>
      <c r="E22" s="139">
        <v>19165</v>
      </c>
      <c r="F22" s="139">
        <v>29890</v>
      </c>
      <c r="G22" s="139">
        <v>25396</v>
      </c>
      <c r="H22" s="139">
        <v>24109</v>
      </c>
      <c r="I22" s="140">
        <f t="shared" si="2"/>
        <v>-5.0677272011340424E-2</v>
      </c>
      <c r="J22" s="139">
        <f t="shared" si="3"/>
        <v>-1287</v>
      </c>
      <c r="K22" s="140">
        <f t="shared" si="0"/>
        <v>7.6438884561082785E-3</v>
      </c>
      <c r="L22" s="140">
        <f>H22/H21</f>
        <v>0.9852472415202288</v>
      </c>
      <c r="M22" s="139">
        <v>0</v>
      </c>
      <c r="N22" s="139">
        <v>1838</v>
      </c>
      <c r="O22" s="139">
        <v>2342</v>
      </c>
      <c r="P22" s="139">
        <v>2765</v>
      </c>
      <c r="Q22" s="139">
        <v>2458</v>
      </c>
      <c r="R22" s="139">
        <v>2619</v>
      </c>
      <c r="S22" s="140">
        <f t="shared" si="4"/>
        <v>6.5500406834825053E-2</v>
      </c>
      <c r="T22" s="139">
        <f t="shared" si="1"/>
        <v>161</v>
      </c>
      <c r="U22" s="140">
        <f t="shared" si="5"/>
        <v>6.0918648817759602E-3</v>
      </c>
      <c r="V22" s="140">
        <f>IFERROR(R22/R21,"-")</f>
        <v>0.97541899441340785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19378</v>
      </c>
      <c r="E26" s="135">
        <v>91869</v>
      </c>
      <c r="F26" s="135">
        <v>109900</v>
      </c>
      <c r="G26" s="135">
        <v>133707</v>
      </c>
      <c r="H26" s="135">
        <v>111695</v>
      </c>
      <c r="I26" s="136">
        <f t="shared" si="2"/>
        <v>-0.16462862826927538</v>
      </c>
      <c r="J26" s="135">
        <f t="shared" si="3"/>
        <v>-22012</v>
      </c>
      <c r="K26" s="136">
        <f t="shared" si="0"/>
        <v>3.5413502057530973E-2</v>
      </c>
      <c r="L26" s="137">
        <f>H26/H26</f>
        <v>1</v>
      </c>
      <c r="M26" s="135">
        <v>0</v>
      </c>
      <c r="N26" s="135">
        <v>2379</v>
      </c>
      <c r="O26" s="135">
        <v>24503</v>
      </c>
      <c r="P26" s="135">
        <v>23244</v>
      </c>
      <c r="Q26" s="135">
        <v>16852</v>
      </c>
      <c r="R26" s="135">
        <v>17502</v>
      </c>
      <c r="S26" s="136">
        <f t="shared" si="4"/>
        <v>3.8571089484927601E-2</v>
      </c>
      <c r="T26" s="135">
        <f t="shared" si="1"/>
        <v>650</v>
      </c>
      <c r="U26" s="136">
        <f t="shared" si="5"/>
        <v>5.1211322716817512E-2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18908</v>
      </c>
      <c r="E27" s="139">
        <v>85891</v>
      </c>
      <c r="F27" s="139">
        <v>104931</v>
      </c>
      <c r="G27" s="139">
        <v>110305</v>
      </c>
      <c r="H27" s="139">
        <v>89955</v>
      </c>
      <c r="I27" s="140">
        <f t="shared" si="2"/>
        <v>-0.18448846380490458</v>
      </c>
      <c r="J27" s="139">
        <f t="shared" si="3"/>
        <v>-20350</v>
      </c>
      <c r="K27" s="140">
        <f t="shared" si="0"/>
        <v>2.8520717826090679E-2</v>
      </c>
      <c r="L27" s="140">
        <f>H27/H26</f>
        <v>0.80536281838936385</v>
      </c>
      <c r="M27" s="139">
        <v>0</v>
      </c>
      <c r="N27" s="139">
        <v>2305</v>
      </c>
      <c r="O27" s="139">
        <v>23736</v>
      </c>
      <c r="P27" s="139">
        <v>22490</v>
      </c>
      <c r="Q27" s="139">
        <v>13444</v>
      </c>
      <c r="R27" s="139">
        <v>14555</v>
      </c>
      <c r="S27" s="140">
        <f t="shared" si="4"/>
        <v>8.2639095507289539E-2</v>
      </c>
      <c r="T27" s="139">
        <f t="shared" si="1"/>
        <v>1111</v>
      </c>
      <c r="U27" s="140">
        <f t="shared" si="5"/>
        <v>4.9550105313251845E-2</v>
      </c>
      <c r="V27" s="140">
        <f>IFERROR(R27/R26,"-")</f>
        <v>0.83161924351502681</v>
      </c>
    </row>
    <row r="28" spans="2:22" x14ac:dyDescent="0.25">
      <c r="B28" s="99" t="s">
        <v>142</v>
      </c>
      <c r="C28" s="53">
        <v>21395</v>
      </c>
      <c r="D28" s="53">
        <v>18908</v>
      </c>
      <c r="E28" s="53">
        <v>0</v>
      </c>
      <c r="F28" s="53">
        <v>43778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2305</v>
      </c>
      <c r="O28" s="53">
        <v>0</v>
      </c>
      <c r="P28" s="53">
        <v>22490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4.9550105313251845E-2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111657</v>
      </c>
      <c r="E30" s="135">
        <v>395281</v>
      </c>
      <c r="F30" s="135">
        <v>453294</v>
      </c>
      <c r="G30" s="135">
        <v>524679</v>
      </c>
      <c r="H30" s="135">
        <v>537199</v>
      </c>
      <c r="I30" s="136">
        <f t="shared" si="2"/>
        <v>2.3862209084030361E-2</v>
      </c>
      <c r="J30" s="135">
        <f t="shared" si="3"/>
        <v>12520</v>
      </c>
      <c r="K30" s="136">
        <f t="shared" si="0"/>
        <v>0.17032183975830234</v>
      </c>
      <c r="L30" s="137">
        <f>H30/H30</f>
        <v>1</v>
      </c>
      <c r="M30" s="135">
        <v>0</v>
      </c>
      <c r="N30" s="135">
        <v>41575</v>
      </c>
      <c r="O30" s="135">
        <v>73949</v>
      </c>
      <c r="P30" s="135">
        <v>74357</v>
      </c>
      <c r="Q30" s="135">
        <v>90048</v>
      </c>
      <c r="R30" s="135">
        <v>93261</v>
      </c>
      <c r="S30" s="136">
        <f t="shared" si="4"/>
        <v>3.5680970149253755E-2</v>
      </c>
      <c r="T30" s="135">
        <f t="shared" si="1"/>
        <v>3213</v>
      </c>
      <c r="U30" s="136">
        <f t="shared" si="5"/>
        <v>0.16382379638850456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85300</v>
      </c>
      <c r="E31" s="139">
        <v>319384</v>
      </c>
      <c r="F31" s="139">
        <v>367814</v>
      </c>
      <c r="G31" s="139">
        <v>425017</v>
      </c>
      <c r="H31" s="139">
        <v>424894</v>
      </c>
      <c r="I31" s="140">
        <f t="shared" si="2"/>
        <v>-2.8940018869838546E-4</v>
      </c>
      <c r="J31" s="139">
        <f t="shared" si="3"/>
        <v>-123</v>
      </c>
      <c r="K31" s="140">
        <f t="shared" si="0"/>
        <v>0.13471493391138872</v>
      </c>
      <c r="L31" s="140">
        <f>H31/H30</f>
        <v>0.79094339341659237</v>
      </c>
      <c r="M31" s="139">
        <v>0</v>
      </c>
      <c r="N31" s="139">
        <v>34096</v>
      </c>
      <c r="O31" s="139">
        <v>58059</v>
      </c>
      <c r="P31" s="139">
        <v>61296</v>
      </c>
      <c r="Q31" s="139">
        <v>71595</v>
      </c>
      <c r="R31" s="139">
        <v>73291</v>
      </c>
      <c r="S31" s="140">
        <f t="shared" si="4"/>
        <v>2.3688805084153941E-2</v>
      </c>
      <c r="T31" s="139">
        <f t="shared" si="1"/>
        <v>1696</v>
      </c>
      <c r="U31" s="140">
        <f t="shared" si="5"/>
        <v>0.13504772144424568</v>
      </c>
      <c r="V31" s="140">
        <f>IFERROR(R31/R30,"-")</f>
        <v>0.78586976335231229</v>
      </c>
    </row>
    <row r="32" spans="2:22" x14ac:dyDescent="0.25">
      <c r="B32" s="99" t="s">
        <v>142</v>
      </c>
      <c r="C32" s="53">
        <v>93394</v>
      </c>
      <c r="D32" s="53">
        <v>58520</v>
      </c>
      <c r="E32" s="53">
        <v>259864</v>
      </c>
      <c r="F32" s="53">
        <v>307974</v>
      </c>
      <c r="G32" s="53">
        <v>357459</v>
      </c>
      <c r="H32" s="53">
        <v>351719</v>
      </c>
      <c r="I32" s="100">
        <f t="shared" si="2"/>
        <v>-1.6057785648144307E-2</v>
      </c>
      <c r="J32" s="53">
        <f t="shared" si="3"/>
        <v>-5740</v>
      </c>
      <c r="K32" s="100">
        <f t="shared" si="0"/>
        <v>0.11151440557028278</v>
      </c>
      <c r="L32" s="100">
        <f>H32/H30</f>
        <v>0.65472757767605672</v>
      </c>
      <c r="M32" s="53">
        <v>0</v>
      </c>
      <c r="N32" s="53">
        <v>27521</v>
      </c>
      <c r="O32" s="53">
        <v>49808</v>
      </c>
      <c r="P32" s="53">
        <v>51553</v>
      </c>
      <c r="Q32" s="53">
        <v>60327</v>
      </c>
      <c r="R32" s="53">
        <v>59858</v>
      </c>
      <c r="S32" s="100">
        <f t="shared" si="4"/>
        <v>-7.7742967493825699E-3</v>
      </c>
      <c r="T32" s="53">
        <f t="shared" si="1"/>
        <v>-469</v>
      </c>
      <c r="U32" s="100">
        <f t="shared" si="5"/>
        <v>0.11358188435811793</v>
      </c>
      <c r="V32" s="100">
        <f>IFERROR(R32/R30,"-")</f>
        <v>0.64183313496531236</v>
      </c>
    </row>
    <row r="33" spans="2:22" x14ac:dyDescent="0.25">
      <c r="B33" s="99" t="s">
        <v>144</v>
      </c>
      <c r="C33" s="53">
        <v>22825</v>
      </c>
      <c r="D33" s="53">
        <v>26780</v>
      </c>
      <c r="E33" s="53">
        <v>59520</v>
      </c>
      <c r="F33" s="53">
        <v>59840</v>
      </c>
      <c r="G33" s="53">
        <v>67558</v>
      </c>
      <c r="H33" s="53">
        <v>73175</v>
      </c>
      <c r="I33" s="100">
        <f t="shared" si="2"/>
        <v>8.3143373101631113E-2</v>
      </c>
      <c r="J33" s="53">
        <f t="shared" si="3"/>
        <v>5617</v>
      </c>
      <c r="K33" s="100">
        <f t="shared" si="0"/>
        <v>2.3200528341105947E-2</v>
      </c>
      <c r="L33" s="100">
        <f>H33/H30</f>
        <v>0.13621581574053562</v>
      </c>
      <c r="M33" s="53">
        <v>0</v>
      </c>
      <c r="N33" s="53">
        <v>6575</v>
      </c>
      <c r="O33" s="53">
        <v>8251</v>
      </c>
      <c r="P33" s="53">
        <v>9743</v>
      </c>
      <c r="Q33" s="53">
        <v>11268</v>
      </c>
      <c r="R33" s="53">
        <v>13433</v>
      </c>
      <c r="S33" s="100">
        <f t="shared" si="4"/>
        <v>0.19213702520411791</v>
      </c>
      <c r="T33" s="53">
        <f t="shared" si="1"/>
        <v>2165</v>
      </c>
      <c r="U33" s="100">
        <f t="shared" si="5"/>
        <v>2.1465837086127731E-2</v>
      </c>
      <c r="V33" s="100">
        <f>IFERROR(R33/R30,"-")</f>
        <v>0.14403662838699993</v>
      </c>
    </row>
    <row r="34" spans="2:22" ht="16.5" thickBot="1" x14ac:dyDescent="0.3">
      <c r="B34" s="141" t="s">
        <v>65</v>
      </c>
      <c r="C34" s="142">
        <v>26023</v>
      </c>
      <c r="D34" s="142">
        <v>26357</v>
      </c>
      <c r="E34" s="142">
        <v>75897</v>
      </c>
      <c r="F34" s="142">
        <v>85480</v>
      </c>
      <c r="G34" s="142">
        <v>99662</v>
      </c>
      <c r="H34" s="142">
        <v>112305</v>
      </c>
      <c r="I34" s="143">
        <f t="shared" si="2"/>
        <v>0.12685878268547701</v>
      </c>
      <c r="J34" s="142">
        <f t="shared" si="3"/>
        <v>12643</v>
      </c>
      <c r="K34" s="143">
        <f t="shared" si="0"/>
        <v>3.560690584691361E-2</v>
      </c>
      <c r="L34" s="143">
        <f>H34/H30</f>
        <v>0.20905660658340763</v>
      </c>
      <c r="M34" s="142">
        <v>0</v>
      </c>
      <c r="N34" s="142">
        <v>7479</v>
      </c>
      <c r="O34" s="142">
        <v>15890</v>
      </c>
      <c r="P34" s="142">
        <v>13061</v>
      </c>
      <c r="Q34" s="142">
        <v>18453</v>
      </c>
      <c r="R34" s="142">
        <v>19970</v>
      </c>
      <c r="S34" s="143">
        <f t="shared" si="4"/>
        <v>8.2208854928737862E-2</v>
      </c>
      <c r="T34" s="142">
        <f t="shared" si="1"/>
        <v>1517</v>
      </c>
      <c r="U34" s="143">
        <f t="shared" si="5"/>
        <v>2.8776074944258885E-2</v>
      </c>
      <c r="V34" s="143">
        <f>IFERROR(R34/R30,"-")</f>
        <v>0.21413023664768768</v>
      </c>
    </row>
    <row r="35" spans="2:22" ht="15.75" x14ac:dyDescent="0.25">
      <c r="B35" s="134" t="s">
        <v>51</v>
      </c>
      <c r="C35" s="135">
        <v>12754</v>
      </c>
      <c r="D35" s="135">
        <v>14230</v>
      </c>
      <c r="E35" s="135">
        <v>28946</v>
      </c>
      <c r="F35" s="135">
        <v>35023</v>
      </c>
      <c r="G35" s="135">
        <v>33791</v>
      </c>
      <c r="H35" s="135">
        <v>31909</v>
      </c>
      <c r="I35" s="136">
        <f t="shared" si="2"/>
        <v>-5.5695303483175973E-2</v>
      </c>
      <c r="J35" s="135">
        <f t="shared" si="3"/>
        <v>-1882</v>
      </c>
      <c r="K35" s="136">
        <f t="shared" si="0"/>
        <v>1.0116920517066617E-2</v>
      </c>
      <c r="L35" s="137">
        <f>H35/H35</f>
        <v>1</v>
      </c>
      <c r="M35" s="135">
        <v>0</v>
      </c>
      <c r="N35" s="135">
        <v>2428</v>
      </c>
      <c r="O35" s="135">
        <v>4275</v>
      </c>
      <c r="P35" s="135">
        <v>4340</v>
      </c>
      <c r="Q35" s="135">
        <v>4593</v>
      </c>
      <c r="R35" s="135">
        <v>3637</v>
      </c>
      <c r="S35" s="136">
        <f t="shared" si="4"/>
        <v>-0.20814282603962553</v>
      </c>
      <c r="T35" s="135">
        <f t="shared" si="1"/>
        <v>-956</v>
      </c>
      <c r="U35" s="136">
        <f t="shared" si="5"/>
        <v>9.5619144979774574E-3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14230</v>
      </c>
      <c r="E36" s="139">
        <v>28946</v>
      </c>
      <c r="F36" s="139">
        <v>35023</v>
      </c>
      <c r="G36" s="139">
        <v>33791</v>
      </c>
      <c r="H36" s="139">
        <v>31909</v>
      </c>
      <c r="I36" s="140">
        <f t="shared" si="2"/>
        <v>-5.5695303483175973E-2</v>
      </c>
      <c r="J36" s="139">
        <f t="shared" si="3"/>
        <v>-1882</v>
      </c>
      <c r="K36" s="140">
        <f t="shared" si="0"/>
        <v>1.0116920517066617E-2</v>
      </c>
      <c r="L36" s="140">
        <f>H36/H35</f>
        <v>1</v>
      </c>
      <c r="M36" s="139">
        <v>0</v>
      </c>
      <c r="N36" s="139">
        <v>2428</v>
      </c>
      <c r="O36" s="139">
        <v>4275</v>
      </c>
      <c r="P36" s="139">
        <v>4340</v>
      </c>
      <c r="Q36" s="139">
        <v>4593</v>
      </c>
      <c r="R36" s="139">
        <v>3637</v>
      </c>
      <c r="S36" s="140">
        <f t="shared" si="4"/>
        <v>-0.20814282603962553</v>
      </c>
      <c r="T36" s="139">
        <f t="shared" si="1"/>
        <v>-956</v>
      </c>
      <c r="U36" s="140">
        <f t="shared" si="5"/>
        <v>9.5619144979774574E-3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14735</v>
      </c>
      <c r="F37" s="53">
        <v>26674</v>
      </c>
      <c r="G37" s="53">
        <v>29212</v>
      </c>
      <c r="H37" s="53">
        <v>26934</v>
      </c>
      <c r="I37" s="100">
        <f t="shared" si="2"/>
        <v>-7.7981651376146766E-2</v>
      </c>
      <c r="J37" s="53">
        <f t="shared" si="3"/>
        <v>-2278</v>
      </c>
      <c r="K37" s="100">
        <f t="shared" si="0"/>
        <v>8.5395699397245988E-3</v>
      </c>
      <c r="L37" s="100">
        <f>H37/H35</f>
        <v>0.84408787489423043</v>
      </c>
      <c r="M37" s="53">
        <v>0</v>
      </c>
      <c r="N37" s="53">
        <v>0</v>
      </c>
      <c r="O37" s="53">
        <v>3890</v>
      </c>
      <c r="P37" s="53">
        <v>0</v>
      </c>
      <c r="Q37" s="53">
        <v>3932</v>
      </c>
      <c r="R37" s="53">
        <v>3156</v>
      </c>
      <c r="S37" s="100">
        <f t="shared" si="4"/>
        <v>-0.19735503560528989</v>
      </c>
      <c r="T37" s="53">
        <f t="shared" si="1"/>
        <v>-776</v>
      </c>
      <c r="U37" s="100">
        <f t="shared" si="5"/>
        <v>0</v>
      </c>
      <c r="V37" s="100">
        <f>IFERROR(R37/R35,"-")</f>
        <v>0.86774814407478695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1767</v>
      </c>
      <c r="F38" s="53">
        <v>4009</v>
      </c>
      <c r="G38" s="53">
        <v>4579</v>
      </c>
      <c r="H38" s="53">
        <v>4975</v>
      </c>
      <c r="I38" s="100">
        <f t="shared" si="2"/>
        <v>8.648176457741874E-2</v>
      </c>
      <c r="J38" s="53">
        <f t="shared" si="3"/>
        <v>396</v>
      </c>
      <c r="K38" s="100">
        <f t="shared" si="0"/>
        <v>1.5773505773420168E-3</v>
      </c>
      <c r="L38" s="100">
        <f>H38/H35</f>
        <v>0.15591212510576954</v>
      </c>
      <c r="M38" s="53">
        <v>0</v>
      </c>
      <c r="N38" s="53">
        <v>0</v>
      </c>
      <c r="O38" s="53">
        <v>385</v>
      </c>
      <c r="P38" s="53">
        <v>0</v>
      </c>
      <c r="Q38" s="53">
        <v>661</v>
      </c>
      <c r="R38" s="53">
        <v>481</v>
      </c>
      <c r="S38" s="100">
        <f t="shared" si="4"/>
        <v>-0.27231467473524962</v>
      </c>
      <c r="T38" s="53">
        <f t="shared" si="1"/>
        <v>-180</v>
      </c>
      <c r="U38" s="100">
        <f t="shared" si="5"/>
        <v>0</v>
      </c>
      <c r="V38" s="100">
        <f>IFERROR(R38/R35,"-")</f>
        <v>0.13225185592521307</v>
      </c>
    </row>
    <row r="39" spans="2:22" ht="15.75" x14ac:dyDescent="0.25">
      <c r="B39" s="134" t="s">
        <v>52</v>
      </c>
      <c r="C39" s="135">
        <v>36009</v>
      </c>
      <c r="D39" s="135">
        <v>43336</v>
      </c>
      <c r="E39" s="135">
        <v>107595</v>
      </c>
      <c r="F39" s="135">
        <v>148504</v>
      </c>
      <c r="G39" s="135">
        <v>138865</v>
      </c>
      <c r="H39" s="135">
        <v>154252</v>
      </c>
      <c r="I39" s="136">
        <f t="shared" si="2"/>
        <v>0.1108054585388687</v>
      </c>
      <c r="J39" s="135">
        <f t="shared" si="3"/>
        <v>15387</v>
      </c>
      <c r="K39" s="136">
        <f t="shared" si="0"/>
        <v>4.8906428393198149E-2</v>
      </c>
      <c r="L39" s="137">
        <f>H39/H39</f>
        <v>1</v>
      </c>
      <c r="M39" s="135">
        <v>0</v>
      </c>
      <c r="N39" s="135">
        <v>10658</v>
      </c>
      <c r="O39" s="135">
        <v>15515</v>
      </c>
      <c r="P39" s="135">
        <v>21748</v>
      </c>
      <c r="Q39" s="135">
        <v>20589</v>
      </c>
      <c r="R39" s="135">
        <v>25675</v>
      </c>
      <c r="S39" s="136">
        <f t="shared" si="4"/>
        <v>0.24702511049589582</v>
      </c>
      <c r="T39" s="135">
        <f t="shared" si="1"/>
        <v>5086</v>
      </c>
      <c r="U39" s="136">
        <f t="shared" si="5"/>
        <v>4.7915326382952469E-2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40119</v>
      </c>
      <c r="E40" s="139">
        <v>91892</v>
      </c>
      <c r="F40" s="139">
        <v>130179</v>
      </c>
      <c r="G40" s="139">
        <v>120964</v>
      </c>
      <c r="H40" s="139">
        <v>134965</v>
      </c>
      <c r="I40" s="140">
        <f t="shared" si="2"/>
        <v>0.11574518038424664</v>
      </c>
      <c r="J40" s="139">
        <f t="shared" si="3"/>
        <v>14001</v>
      </c>
      <c r="K40" s="140">
        <f t="shared" si="0"/>
        <v>4.2791381039390008E-2</v>
      </c>
      <c r="L40" s="140">
        <f>H40/H39</f>
        <v>0.87496434406036872</v>
      </c>
      <c r="M40" s="139">
        <v>0</v>
      </c>
      <c r="N40" s="139">
        <v>9745</v>
      </c>
      <c r="O40" s="139">
        <v>12286</v>
      </c>
      <c r="P40" s="139">
        <v>18317</v>
      </c>
      <c r="Q40" s="139">
        <v>17239</v>
      </c>
      <c r="R40" s="139">
        <v>22369</v>
      </c>
      <c r="S40" s="140">
        <f t="shared" si="4"/>
        <v>0.29758106618713387</v>
      </c>
      <c r="T40" s="139">
        <f t="shared" si="1"/>
        <v>5130</v>
      </c>
      <c r="U40" s="140">
        <f t="shared" si="5"/>
        <v>4.0356126234897025E-2</v>
      </c>
      <c r="V40" s="140">
        <f>IFERROR(R40/R39,"-")</f>
        <v>0.87123661148977605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1292</v>
      </c>
      <c r="E43" s="142">
        <v>15703</v>
      </c>
      <c r="F43" s="142">
        <v>18325</v>
      </c>
      <c r="G43" s="142">
        <v>17901</v>
      </c>
      <c r="H43" s="142">
        <v>19287</v>
      </c>
      <c r="I43" s="143">
        <f t="shared" si="2"/>
        <v>7.7425842131724432E-2</v>
      </c>
      <c r="J43" s="142">
        <f t="shared" si="3"/>
        <v>1386</v>
      </c>
      <c r="K43" s="143">
        <f t="shared" si="0"/>
        <v>6.1150473538081366E-3</v>
      </c>
      <c r="L43" s="143">
        <f>H43/H39</f>
        <v>0.12503565593963126</v>
      </c>
      <c r="M43" s="142">
        <v>0</v>
      </c>
      <c r="N43" s="142">
        <v>913</v>
      </c>
      <c r="O43" s="142">
        <v>3229</v>
      </c>
      <c r="P43" s="142">
        <v>3431</v>
      </c>
      <c r="Q43" s="142">
        <v>3350</v>
      </c>
      <c r="R43" s="142">
        <v>3306</v>
      </c>
      <c r="S43" s="143">
        <f t="shared" si="4"/>
        <v>-1.3134328358208935E-2</v>
      </c>
      <c r="T43" s="142">
        <f t="shared" si="1"/>
        <v>-44</v>
      </c>
      <c r="U43" s="143">
        <f t="shared" si="5"/>
        <v>7.5592001480554501E-3</v>
      </c>
      <c r="V43" s="143">
        <f>IFERROR(R43/R39,"-")</f>
        <v>0.12876338851022395</v>
      </c>
    </row>
    <row r="44" spans="2:22" ht="15.75" x14ac:dyDescent="0.25">
      <c r="B44" s="134" t="s">
        <v>53</v>
      </c>
      <c r="C44" s="135">
        <v>52853</v>
      </c>
      <c r="D44" s="135">
        <v>73201</v>
      </c>
      <c r="E44" s="135">
        <v>122504</v>
      </c>
      <c r="F44" s="135">
        <v>143386</v>
      </c>
      <c r="G44" s="135">
        <v>147042</v>
      </c>
      <c r="H44" s="135">
        <v>164634</v>
      </c>
      <c r="I44" s="136">
        <f t="shared" si="2"/>
        <v>0.11963928673440249</v>
      </c>
      <c r="J44" s="135">
        <f t="shared" si="3"/>
        <v>17592</v>
      </c>
      <c r="K44" s="136">
        <f t="shared" si="0"/>
        <v>5.2198097477412178E-2</v>
      </c>
      <c r="L44" s="137">
        <f>H44/H44</f>
        <v>1</v>
      </c>
      <c r="M44" s="135">
        <v>0</v>
      </c>
      <c r="N44" s="135">
        <v>14398</v>
      </c>
      <c r="O44" s="135">
        <v>18083</v>
      </c>
      <c r="P44" s="135">
        <v>16810</v>
      </c>
      <c r="Q44" s="135">
        <v>21632</v>
      </c>
      <c r="R44" s="135">
        <v>23873</v>
      </c>
      <c r="S44" s="136">
        <f t="shared" si="4"/>
        <v>0.10359652366863914</v>
      </c>
      <c r="T44" s="135">
        <f t="shared" si="1"/>
        <v>2241</v>
      </c>
      <c r="U44" s="136">
        <f t="shared" si="5"/>
        <v>3.7035894633871212E-2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73201</v>
      </c>
      <c r="E45" s="139">
        <v>122504</v>
      </c>
      <c r="F45" s="139">
        <v>143386</v>
      </c>
      <c r="G45" s="139">
        <v>147042</v>
      </c>
      <c r="H45" s="139">
        <v>164634</v>
      </c>
      <c r="I45" s="140">
        <f t="shared" si="2"/>
        <v>0.11963928673440249</v>
      </c>
      <c r="J45" s="139">
        <f t="shared" si="3"/>
        <v>17592</v>
      </c>
      <c r="K45" s="140">
        <f t="shared" si="0"/>
        <v>5.2198097477412178E-2</v>
      </c>
      <c r="L45" s="140">
        <f>H45/H44</f>
        <v>1</v>
      </c>
      <c r="M45" s="139">
        <v>0</v>
      </c>
      <c r="N45" s="139">
        <v>14398</v>
      </c>
      <c r="O45" s="139">
        <v>18083</v>
      </c>
      <c r="P45" s="139">
        <v>16810</v>
      </c>
      <c r="Q45" s="139">
        <v>21632</v>
      </c>
      <c r="R45" s="139">
        <v>23873</v>
      </c>
      <c r="S45" s="140">
        <f t="shared" si="4"/>
        <v>0.10359652366863914</v>
      </c>
      <c r="T45" s="139">
        <f t="shared" si="1"/>
        <v>2241</v>
      </c>
      <c r="U45" s="140">
        <f t="shared" si="5"/>
        <v>3.7035894633871212E-2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44870</v>
      </c>
      <c r="E46" s="53">
        <v>74963</v>
      </c>
      <c r="F46" s="53">
        <v>85594</v>
      </c>
      <c r="G46" s="53">
        <v>85051</v>
      </c>
      <c r="H46" s="53">
        <v>108263</v>
      </c>
      <c r="I46" s="100">
        <f t="shared" si="2"/>
        <v>0.27291860178010841</v>
      </c>
      <c r="J46" s="53">
        <f t="shared" si="3"/>
        <v>23212</v>
      </c>
      <c r="K46" s="100">
        <f t="shared" si="0"/>
        <v>3.4325367950709298E-2</v>
      </c>
      <c r="L46" s="100">
        <f>H46/H44</f>
        <v>0.65759806601309567</v>
      </c>
      <c r="M46" s="53">
        <v>0</v>
      </c>
      <c r="N46" s="53">
        <v>10003</v>
      </c>
      <c r="O46" s="53">
        <v>10838</v>
      </c>
      <c r="P46" s="53">
        <v>10021</v>
      </c>
      <c r="Q46" s="53">
        <v>12572</v>
      </c>
      <c r="R46" s="53">
        <v>16611</v>
      </c>
      <c r="S46" s="100">
        <f t="shared" si="4"/>
        <v>0.32126948775055686</v>
      </c>
      <c r="T46" s="53">
        <f t="shared" si="1"/>
        <v>4039</v>
      </c>
      <c r="U46" s="100">
        <f t="shared" si="5"/>
        <v>2.2078328383463616E-2</v>
      </c>
      <c r="V46" s="100">
        <f>IFERROR(R46/R44,"-")</f>
        <v>0.69580697859506557</v>
      </c>
    </row>
    <row r="47" spans="2:22" ht="15.75" thickBot="1" x14ac:dyDescent="0.3">
      <c r="B47" s="99" t="s">
        <v>144</v>
      </c>
      <c r="C47" s="53">
        <v>26561</v>
      </c>
      <c r="D47" s="53">
        <v>28331</v>
      </c>
      <c r="E47" s="53">
        <v>47541</v>
      </c>
      <c r="F47" s="53">
        <v>57792</v>
      </c>
      <c r="G47" s="53">
        <v>61991</v>
      </c>
      <c r="H47" s="53">
        <v>56371</v>
      </c>
      <c r="I47" s="100">
        <f t="shared" si="2"/>
        <v>-9.0658321369231021E-2</v>
      </c>
      <c r="J47" s="53">
        <f t="shared" si="3"/>
        <v>-5620</v>
      </c>
      <c r="K47" s="100">
        <f t="shared" si="0"/>
        <v>1.787272952670288E-2</v>
      </c>
      <c r="L47" s="100">
        <f>H47/H44</f>
        <v>0.34240193398690427</v>
      </c>
      <c r="M47" s="53">
        <v>0</v>
      </c>
      <c r="N47" s="53">
        <v>4395</v>
      </c>
      <c r="O47" s="53">
        <v>7245</v>
      </c>
      <c r="P47" s="53">
        <v>6789</v>
      </c>
      <c r="Q47" s="53">
        <v>9060</v>
      </c>
      <c r="R47" s="53">
        <v>7262</v>
      </c>
      <c r="S47" s="100">
        <f t="shared" si="4"/>
        <v>-0.19845474613686531</v>
      </c>
      <c r="T47" s="53">
        <f t="shared" si="1"/>
        <v>-1798</v>
      </c>
      <c r="U47" s="100">
        <f t="shared" si="5"/>
        <v>1.4957566250407592E-2</v>
      </c>
      <c r="V47" s="100">
        <f>IFERROR(R47/R44,"-")</f>
        <v>0.30419302140493443</v>
      </c>
    </row>
    <row r="48" spans="2:22" ht="15.75" x14ac:dyDescent="0.25">
      <c r="B48" s="134" t="s">
        <v>54</v>
      </c>
      <c r="C48" s="135">
        <v>52299</v>
      </c>
      <c r="D48" s="135">
        <v>44078</v>
      </c>
      <c r="E48" s="135">
        <v>145637</v>
      </c>
      <c r="F48" s="135">
        <v>157637</v>
      </c>
      <c r="G48" s="135">
        <v>167315</v>
      </c>
      <c r="H48" s="135">
        <v>162934</v>
      </c>
      <c r="I48" s="136">
        <f t="shared" si="2"/>
        <v>-2.6184143681080574E-2</v>
      </c>
      <c r="J48" s="135">
        <f t="shared" si="3"/>
        <v>-4381</v>
      </c>
      <c r="K48" s="136">
        <f t="shared" si="0"/>
        <v>5.1659103310280237E-2</v>
      </c>
      <c r="L48" s="137">
        <f>H48/H48</f>
        <v>1</v>
      </c>
      <c r="M48" s="135">
        <v>0</v>
      </c>
      <c r="N48" s="135">
        <v>10219</v>
      </c>
      <c r="O48" s="135">
        <v>23111</v>
      </c>
      <c r="P48" s="135">
        <v>24276</v>
      </c>
      <c r="Q48" s="135">
        <v>24893</v>
      </c>
      <c r="R48" s="135">
        <v>26869</v>
      </c>
      <c r="S48" s="136">
        <f t="shared" si="4"/>
        <v>7.937974530992653E-2</v>
      </c>
      <c r="T48" s="135">
        <f t="shared" si="1"/>
        <v>1976</v>
      </c>
      <c r="U48" s="136">
        <f t="shared" si="5"/>
        <v>5.3485031417719063E-2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35882</v>
      </c>
      <c r="E49" s="139">
        <v>119890</v>
      </c>
      <c r="F49" s="139">
        <v>130450</v>
      </c>
      <c r="G49" s="139">
        <v>138513</v>
      </c>
      <c r="H49" s="139">
        <v>132273</v>
      </c>
      <c r="I49" s="140">
        <f t="shared" si="2"/>
        <v>-4.5049923111910029E-2</v>
      </c>
      <c r="J49" s="139">
        <f t="shared" si="3"/>
        <v>-6240</v>
      </c>
      <c r="K49" s="140">
        <f t="shared" si="0"/>
        <v>4.1937867922966957E-2</v>
      </c>
      <c r="L49" s="140">
        <f>H49/H48</f>
        <v>0.81181950974014017</v>
      </c>
      <c r="M49" s="139">
        <v>0</v>
      </c>
      <c r="N49" s="139">
        <v>8286</v>
      </c>
      <c r="O49" s="139">
        <v>18743</v>
      </c>
      <c r="P49" s="139">
        <v>20245</v>
      </c>
      <c r="Q49" s="139">
        <v>20528</v>
      </c>
      <c r="R49" s="139">
        <v>21605</v>
      </c>
      <c r="S49" s="140">
        <f t="shared" si="4"/>
        <v>5.2464925954793351E-2</v>
      </c>
      <c r="T49" s="139">
        <f t="shared" si="1"/>
        <v>1077</v>
      </c>
      <c r="U49" s="140">
        <f t="shared" si="5"/>
        <v>4.4603907606348761E-2</v>
      </c>
      <c r="V49" s="140">
        <f>IFERROR(R49/R48,"-")</f>
        <v>0.80408649372883245</v>
      </c>
    </row>
    <row r="50" spans="2:22" x14ac:dyDescent="0.25">
      <c r="B50" s="99" t="s">
        <v>142</v>
      </c>
      <c r="C50" s="53">
        <v>32534</v>
      </c>
      <c r="D50" s="53">
        <v>5496</v>
      </c>
      <c r="E50" s="53">
        <v>91426</v>
      </c>
      <c r="F50" s="53">
        <v>103284</v>
      </c>
      <c r="G50" s="53">
        <v>107994</v>
      </c>
      <c r="H50" s="53">
        <v>102981</v>
      </c>
      <c r="I50" s="100">
        <f t="shared" si="2"/>
        <v>-4.6419245513639629E-2</v>
      </c>
      <c r="J50" s="53">
        <f t="shared" si="3"/>
        <v>-5013</v>
      </c>
      <c r="K50" s="100">
        <f t="shared" si="0"/>
        <v>3.26506813678911E-2</v>
      </c>
      <c r="L50" s="100">
        <f>H50/H48</f>
        <v>0.63204119459413011</v>
      </c>
      <c r="M50" s="53">
        <v>0</v>
      </c>
      <c r="N50" s="53">
        <v>5496</v>
      </c>
      <c r="O50" s="53">
        <v>13798</v>
      </c>
      <c r="P50" s="53">
        <v>15626</v>
      </c>
      <c r="Q50" s="53">
        <v>15688</v>
      </c>
      <c r="R50" s="53">
        <v>16895</v>
      </c>
      <c r="S50" s="100">
        <f t="shared" si="4"/>
        <v>7.693778684344732E-2</v>
      </c>
      <c r="T50" s="53">
        <f t="shared" si="1"/>
        <v>1207</v>
      </c>
      <c r="U50" s="100">
        <f t="shared" si="5"/>
        <v>3.4427298604929893E-2</v>
      </c>
      <c r="V50" s="100">
        <f>IFERROR(R50/R48,"-")</f>
        <v>0.62879154415869587</v>
      </c>
    </row>
    <row r="51" spans="2:22" x14ac:dyDescent="0.25">
      <c r="B51" s="99" t="s">
        <v>144</v>
      </c>
      <c r="C51" s="53">
        <v>6753</v>
      </c>
      <c r="D51" s="53">
        <v>2790</v>
      </c>
      <c r="E51" s="53">
        <v>28464</v>
      </c>
      <c r="F51" s="53">
        <v>27166</v>
      </c>
      <c r="G51" s="53">
        <v>30519</v>
      </c>
      <c r="H51" s="53">
        <v>29292</v>
      </c>
      <c r="I51" s="100">
        <f t="shared" si="2"/>
        <v>-4.0204462793669515E-2</v>
      </c>
      <c r="J51" s="53">
        <f t="shared" si="3"/>
        <v>-1227</v>
      </c>
      <c r="K51" s="100">
        <f t="shared" si="0"/>
        <v>9.287186555075851E-3</v>
      </c>
      <c r="L51" s="100">
        <f>H51/H48</f>
        <v>0.17977831514601003</v>
      </c>
      <c r="M51" s="53">
        <v>0</v>
      </c>
      <c r="N51" s="53">
        <v>2790</v>
      </c>
      <c r="O51" s="53">
        <v>4945</v>
      </c>
      <c r="P51" s="53">
        <v>4619</v>
      </c>
      <c r="Q51" s="53">
        <v>4840</v>
      </c>
      <c r="R51" s="53">
        <v>4710</v>
      </c>
      <c r="S51" s="100">
        <f t="shared" si="4"/>
        <v>-2.6859504132231371E-2</v>
      </c>
      <c r="T51" s="53">
        <f t="shared" si="1"/>
        <v>-130</v>
      </c>
      <c r="U51" s="100">
        <f t="shared" si="5"/>
        <v>1.0176609001418865E-2</v>
      </c>
      <c r="V51" s="100">
        <f>IFERROR(R51/R48,"-")</f>
        <v>0.17529494957013658</v>
      </c>
    </row>
    <row r="52" spans="2:22" ht="16.5" thickBot="1" x14ac:dyDescent="0.3">
      <c r="B52" s="141" t="s">
        <v>65</v>
      </c>
      <c r="C52" s="142">
        <v>13012</v>
      </c>
      <c r="D52" s="142">
        <v>8196</v>
      </c>
      <c r="E52" s="142">
        <v>25747</v>
      </c>
      <c r="F52" s="142">
        <v>27187</v>
      </c>
      <c r="G52" s="142">
        <v>28802</v>
      </c>
      <c r="H52" s="142">
        <v>30661</v>
      </c>
      <c r="I52" s="143">
        <f t="shared" si="2"/>
        <v>6.4544128879938878E-2</v>
      </c>
      <c r="J52" s="142">
        <f t="shared" si="3"/>
        <v>1859</v>
      </c>
      <c r="K52" s="143">
        <f t="shared" si="0"/>
        <v>9.7212353873132821E-3</v>
      </c>
      <c r="L52" s="143">
        <f>H52/H48</f>
        <v>0.18818049025985983</v>
      </c>
      <c r="M52" s="142">
        <v>0</v>
      </c>
      <c r="N52" s="142">
        <v>1933</v>
      </c>
      <c r="O52" s="142">
        <v>4368</v>
      </c>
      <c r="P52" s="142">
        <v>4031</v>
      </c>
      <c r="Q52" s="142">
        <v>4365</v>
      </c>
      <c r="R52" s="142">
        <v>5264</v>
      </c>
      <c r="S52" s="143">
        <f t="shared" si="4"/>
        <v>0.20595647193585331</v>
      </c>
      <c r="T52" s="142">
        <f t="shared" si="1"/>
        <v>899</v>
      </c>
      <c r="U52" s="143">
        <f t="shared" si="5"/>
        <v>8.8811238113703055E-3</v>
      </c>
      <c r="V52" s="143">
        <f>IFERROR(R52/R48,"-")</f>
        <v>0.19591350627116752</v>
      </c>
    </row>
    <row r="53" spans="2:22" ht="15.75" x14ac:dyDescent="0.25">
      <c r="B53" s="134" t="s">
        <v>55</v>
      </c>
      <c r="C53" s="135">
        <f t="shared" ref="C53:H56" si="6">C6-C11-C16-C21-C26-C30-C35-C39-C44-C48</f>
        <v>125383</v>
      </c>
      <c r="D53" s="135">
        <f t="shared" si="6"/>
        <v>27544</v>
      </c>
      <c r="E53" s="135">
        <f t="shared" si="6"/>
        <v>61917</v>
      </c>
      <c r="F53" s="135">
        <f t="shared" si="6"/>
        <v>68546</v>
      </c>
      <c r="G53" s="135">
        <f t="shared" si="6"/>
        <v>73521</v>
      </c>
      <c r="H53" s="135">
        <f t="shared" si="6"/>
        <v>70739</v>
      </c>
      <c r="I53" s="136">
        <f t="shared" si="2"/>
        <v>-3.7839528842099512E-2</v>
      </c>
      <c r="J53" s="135">
        <f t="shared" si="3"/>
        <v>-2782</v>
      </c>
      <c r="K53" s="136">
        <f t="shared" si="0"/>
        <v>2.242818140514511E-2</v>
      </c>
      <c r="L53" s="137">
        <f>H53/H53</f>
        <v>1</v>
      </c>
      <c r="M53" s="135">
        <v>0</v>
      </c>
      <c r="N53" s="135">
        <v>5251</v>
      </c>
      <c r="O53" s="135">
        <v>9064</v>
      </c>
      <c r="P53" s="135">
        <v>9508</v>
      </c>
      <c r="Q53" s="135">
        <v>11740</v>
      </c>
      <c r="R53" s="135">
        <v>11247</v>
      </c>
      <c r="S53" s="136">
        <f t="shared" si="4"/>
        <v>-4.199318568994892E-2</v>
      </c>
      <c r="T53" s="135">
        <f t="shared" si="1"/>
        <v>-493</v>
      </c>
      <c r="U53" s="136">
        <f t="shared" si="5"/>
        <v>2.0948083651329413E-2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92678</v>
      </c>
      <c r="D54" s="139">
        <f t="shared" si="6"/>
        <v>29252</v>
      </c>
      <c r="E54" s="139">
        <f t="shared" si="6"/>
        <v>60084</v>
      </c>
      <c r="F54" s="139">
        <f t="shared" si="6"/>
        <v>63322</v>
      </c>
      <c r="G54" s="139">
        <f t="shared" si="6"/>
        <v>67211</v>
      </c>
      <c r="H54" s="139">
        <f t="shared" si="6"/>
        <v>63669</v>
      </c>
      <c r="I54" s="140">
        <f t="shared" si="2"/>
        <v>-5.2699706893216902E-2</v>
      </c>
      <c r="J54" s="139">
        <f t="shared" si="3"/>
        <v>-3542</v>
      </c>
      <c r="K54" s="140">
        <f t="shared" si="0"/>
        <v>2.018659978066108E-2</v>
      </c>
      <c r="L54" s="140">
        <f>H54/H53</f>
        <v>0.90005513224670974</v>
      </c>
      <c r="M54" s="139">
        <v>0</v>
      </c>
      <c r="N54" s="139">
        <v>5197</v>
      </c>
      <c r="O54" s="139">
        <v>8593</v>
      </c>
      <c r="P54" s="139">
        <v>8768</v>
      </c>
      <c r="Q54" s="139">
        <v>10729</v>
      </c>
      <c r="R54" s="139">
        <v>9938</v>
      </c>
      <c r="S54" s="140">
        <f t="shared" si="4"/>
        <v>-7.3725417093857715E-2</v>
      </c>
      <c r="T54" s="139">
        <f t="shared" si="1"/>
        <v>-791</v>
      </c>
      <c r="U54" s="140">
        <f t="shared" si="5"/>
        <v>1.9317711133241093E-2</v>
      </c>
      <c r="V54" s="140">
        <f>IFERROR(R54/R53,"-")</f>
        <v>0.88361340801991639</v>
      </c>
    </row>
    <row r="55" spans="2:22" x14ac:dyDescent="0.25">
      <c r="B55" s="99" t="s">
        <v>142</v>
      </c>
      <c r="C55" s="53">
        <f t="shared" si="6"/>
        <v>76595</v>
      </c>
      <c r="D55" s="53">
        <f t="shared" si="6"/>
        <v>85484</v>
      </c>
      <c r="E55" s="53">
        <f t="shared" si="6"/>
        <v>223164</v>
      </c>
      <c r="F55" s="53">
        <f t="shared" si="6"/>
        <v>216610</v>
      </c>
      <c r="G55" s="53">
        <f t="shared" si="6"/>
        <v>258534</v>
      </c>
      <c r="H55" s="53">
        <f t="shared" si="6"/>
        <v>241529</v>
      </c>
      <c r="I55" s="100">
        <f t="shared" si="2"/>
        <v>-6.5774714350917085E-2</v>
      </c>
      <c r="J55" s="53">
        <f t="shared" si="3"/>
        <v>-17005</v>
      </c>
      <c r="K55" s="100">
        <f t="shared" si="0"/>
        <v>7.6578071878359799E-2</v>
      </c>
      <c r="L55" s="100">
        <f>H55/H53</f>
        <v>3.4143683116809682</v>
      </c>
      <c r="M55" s="53">
        <v>0</v>
      </c>
      <c r="N55" s="53">
        <v>3938</v>
      </c>
      <c r="O55" s="53">
        <v>6114</v>
      </c>
      <c r="P55" s="53">
        <v>6892</v>
      </c>
      <c r="Q55" s="53">
        <v>7693</v>
      </c>
      <c r="R55" s="53">
        <v>7160</v>
      </c>
      <c r="S55" s="100">
        <f t="shared" si="4"/>
        <v>-6.9283764461198438E-2</v>
      </c>
      <c r="T55" s="53">
        <f t="shared" si="1"/>
        <v>-533</v>
      </c>
      <c r="U55" s="100">
        <f t="shared" si="5"/>
        <v>1.5184496479276643E-2</v>
      </c>
      <c r="V55" s="100">
        <f>IFERROR(R55/R53,"-")</f>
        <v>0.63661420823330661</v>
      </c>
    </row>
    <row r="56" spans="2:22" x14ac:dyDescent="0.25">
      <c r="B56" s="99" t="s">
        <v>144</v>
      </c>
      <c r="C56" s="53">
        <f t="shared" si="6"/>
        <v>24275</v>
      </c>
      <c r="D56" s="53">
        <f t="shared" si="6"/>
        <v>29146</v>
      </c>
      <c r="E56" s="53">
        <f t="shared" si="6"/>
        <v>46312</v>
      </c>
      <c r="F56" s="53">
        <f t="shared" si="6"/>
        <v>72274</v>
      </c>
      <c r="G56" s="53">
        <f t="shared" si="6"/>
        <v>65342</v>
      </c>
      <c r="H56" s="53">
        <f t="shared" si="6"/>
        <v>71169</v>
      </c>
      <c r="I56" s="100">
        <f t="shared" si="2"/>
        <v>8.9176945915337757E-2</v>
      </c>
      <c r="J56" s="53">
        <f t="shared" si="3"/>
        <v>5827</v>
      </c>
      <c r="K56" s="100">
        <f t="shared" si="0"/>
        <v>2.256451522389025E-2</v>
      </c>
      <c r="L56" s="100">
        <f>H56/H53</f>
        <v>1.0060786836115863</v>
      </c>
      <c r="M56" s="53">
        <v>0</v>
      </c>
      <c r="N56" s="53">
        <v>1259</v>
      </c>
      <c r="O56" s="53">
        <v>2479</v>
      </c>
      <c r="P56" s="53">
        <v>1876</v>
      </c>
      <c r="Q56" s="53">
        <v>3036</v>
      </c>
      <c r="R56" s="53">
        <v>2778</v>
      </c>
      <c r="S56" s="100">
        <f t="shared" si="4"/>
        <v>-8.4980237154150151E-2</v>
      </c>
      <c r="T56" s="53">
        <f t="shared" si="1"/>
        <v>-258</v>
      </c>
      <c r="U56" s="100">
        <f t="shared" si="5"/>
        <v>4.1332146539644491E-3</v>
      </c>
      <c r="V56" s="100">
        <f>IFERROR(R56/R53,"-")</f>
        <v>0.24699919978660975</v>
      </c>
    </row>
    <row r="57" spans="2:22" ht="15.75" x14ac:dyDescent="0.25">
      <c r="B57" s="141" t="s">
        <v>65</v>
      </c>
      <c r="C57" s="142">
        <f>C53-C54</f>
        <v>32705</v>
      </c>
      <c r="D57" s="142">
        <f t="shared" ref="D57:H57" si="7">D53-D54</f>
        <v>-1708</v>
      </c>
      <c r="E57" s="142">
        <f t="shared" si="7"/>
        <v>1833</v>
      </c>
      <c r="F57" s="142">
        <f t="shared" si="7"/>
        <v>5224</v>
      </c>
      <c r="G57" s="142">
        <f t="shared" si="7"/>
        <v>6310</v>
      </c>
      <c r="H57" s="142">
        <f t="shared" si="7"/>
        <v>7070</v>
      </c>
      <c r="I57" s="143">
        <f t="shared" si="2"/>
        <v>0.12044374009508707</v>
      </c>
      <c r="J57" s="142">
        <f t="shared" si="3"/>
        <v>760</v>
      </c>
      <c r="K57" s="143">
        <f t="shared" si="0"/>
        <v>2.2415816244840321E-3</v>
      </c>
      <c r="L57" s="143">
        <f>H57/H53</f>
        <v>9.994486775329027E-2</v>
      </c>
      <c r="M57" s="142">
        <v>0</v>
      </c>
      <c r="N57" s="142">
        <v>128</v>
      </c>
      <c r="O57" s="142">
        <v>1238</v>
      </c>
      <c r="P57" s="142">
        <v>1494</v>
      </c>
      <c r="Q57" s="142">
        <v>4419</v>
      </c>
      <c r="R57" s="142">
        <v>4256</v>
      </c>
      <c r="S57" s="143">
        <f t="shared" si="4"/>
        <v>-3.6886173342385198E-2</v>
      </c>
      <c r="T57" s="142">
        <f t="shared" si="1"/>
        <v>-163</v>
      </c>
      <c r="U57" s="143">
        <f t="shared" si="5"/>
        <v>3.2915899216539907E-3</v>
      </c>
      <c r="V57" s="143">
        <f>IFERROR(R57/R53,"-")</f>
        <v>0.37841202098337334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0C908-B9CF-4EC7-8CCE-8D7167CBA397}">
  <sheetPr>
    <tabColor theme="7" tint="0.79998168889431442"/>
    <pageSetUpPr fitToPage="1"/>
  </sheetPr>
  <dimension ref="A1:W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264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45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45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50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791721</v>
      </c>
      <c r="P8" s="159">
        <v>225835</v>
      </c>
      <c r="Q8" s="159">
        <v>354204</v>
      </c>
      <c r="R8" s="159">
        <v>710225</v>
      </c>
      <c r="S8" s="159">
        <v>797848</v>
      </c>
      <c r="T8" s="159">
        <v>914356</v>
      </c>
      <c r="U8" s="160">
        <f>IFERROR(T8/S8-1,"-")</f>
        <v>0.14602781482187077</v>
      </c>
      <c r="V8" s="159">
        <f>T8-S8</f>
        <v>116508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356283</v>
      </c>
      <c r="P9" s="162">
        <v>103133</v>
      </c>
      <c r="Q9" s="162">
        <v>181693</v>
      </c>
      <c r="R9" s="162">
        <v>342343</v>
      </c>
      <c r="S9" s="162">
        <v>341923</v>
      </c>
      <c r="T9" s="162">
        <v>382237</v>
      </c>
      <c r="U9" s="163">
        <f>IFERROR(T9/S9-1,"-")</f>
        <v>0.1179037385610211</v>
      </c>
      <c r="V9" s="162">
        <f t="shared" ref="V9:V19" si="2">T9-S9</f>
        <v>40314</v>
      </c>
      <c r="W9" s="163">
        <f>T9/T$8</f>
        <v>0.41803958195713703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72064</v>
      </c>
      <c r="P10" s="166">
        <v>28320</v>
      </c>
      <c r="Q10" s="166">
        <v>66989</v>
      </c>
      <c r="R10" s="166">
        <v>97391</v>
      </c>
      <c r="S10" s="166">
        <v>92103</v>
      </c>
      <c r="T10" s="166">
        <v>106284</v>
      </c>
      <c r="U10" s="167">
        <f>IFERROR(T10/S10-1,"-")</f>
        <v>0.15396892609361257</v>
      </c>
      <c r="V10" s="166">
        <f t="shared" si="2"/>
        <v>14181</v>
      </c>
      <c r="W10" s="167">
        <f>T10/T$8</f>
        <v>0.11623918911233699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284219</v>
      </c>
      <c r="P11" s="166">
        <v>74813</v>
      </c>
      <c r="Q11" s="166">
        <v>114704</v>
      </c>
      <c r="R11" s="166">
        <v>244952</v>
      </c>
      <c r="S11" s="166">
        <v>249820</v>
      </c>
      <c r="T11" s="166">
        <v>275953</v>
      </c>
      <c r="U11" s="167">
        <f>IFERROR(T11/S11-1,"-")</f>
        <v>0.1046073172684332</v>
      </c>
      <c r="V11" s="166">
        <f t="shared" si="2"/>
        <v>26133</v>
      </c>
      <c r="W11" s="167">
        <f>T11/T$8</f>
        <v>0.30180039284480004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435438</v>
      </c>
      <c r="P12" s="162">
        <v>122702</v>
      </c>
      <c r="Q12" s="162">
        <v>172511</v>
      </c>
      <c r="R12" s="162">
        <v>367882</v>
      </c>
      <c r="S12" s="162">
        <v>455925</v>
      </c>
      <c r="T12" s="162">
        <v>532119</v>
      </c>
      <c r="U12" s="163">
        <f>IFERROR(T12/S12-1,"-")</f>
        <v>0.16711959203816407</v>
      </c>
      <c r="V12" s="162">
        <f t="shared" si="2"/>
        <v>76194</v>
      </c>
      <c r="W12" s="163">
        <f>T12/T$8</f>
        <v>0.58196041804286291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75049</v>
      </c>
      <c r="P13" s="166">
        <v>21332</v>
      </c>
      <c r="Q13" s="166">
        <v>16695</v>
      </c>
      <c r="R13" s="166">
        <v>71554</v>
      </c>
      <c r="S13" s="166">
        <v>93860</v>
      </c>
      <c r="T13" s="166">
        <v>110313</v>
      </c>
      <c r="U13" s="167">
        <f t="shared" ref="U13:U20" si="4">IFERROR(T13/S13-1,"-")</f>
        <v>0.17529298955891748</v>
      </c>
      <c r="V13" s="166">
        <f t="shared" si="2"/>
        <v>16453</v>
      </c>
      <c r="W13" s="167">
        <f t="shared" ref="W13:W20" si="5">T13/T$8</f>
        <v>0.12064556912187376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159354</v>
      </c>
      <c r="P14" s="166">
        <v>39522</v>
      </c>
      <c r="Q14" s="166">
        <v>53227</v>
      </c>
      <c r="R14" s="166">
        <v>113120</v>
      </c>
      <c r="S14" s="166">
        <v>127349</v>
      </c>
      <c r="T14" s="166">
        <v>141364</v>
      </c>
      <c r="U14" s="167">
        <f t="shared" si="4"/>
        <v>0.11005190460859526</v>
      </c>
      <c r="V14" s="166">
        <f t="shared" si="2"/>
        <v>14015</v>
      </c>
      <c r="W14" s="167">
        <f t="shared" si="5"/>
        <v>0.15460498974141362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25447</v>
      </c>
      <c r="P15" s="166">
        <v>8286</v>
      </c>
      <c r="Q15" s="166">
        <v>19927</v>
      </c>
      <c r="R15" s="166">
        <v>30758</v>
      </c>
      <c r="S15" s="166">
        <v>42539</v>
      </c>
      <c r="T15" s="166">
        <v>57925</v>
      </c>
      <c r="U15" s="167">
        <f t="shared" si="4"/>
        <v>0.36169162415665634</v>
      </c>
      <c r="V15" s="166">
        <f t="shared" si="2"/>
        <v>15386</v>
      </c>
      <c r="W15" s="167">
        <f t="shared" si="5"/>
        <v>6.3350598672727035E-2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9296</v>
      </c>
      <c r="P16" s="166">
        <v>2074</v>
      </c>
      <c r="Q16" s="166">
        <v>5996</v>
      </c>
      <c r="R16" s="166">
        <v>10713</v>
      </c>
      <c r="S16" s="166">
        <v>12911</v>
      </c>
      <c r="T16" s="166">
        <v>18498</v>
      </c>
      <c r="U16" s="167">
        <f t="shared" si="4"/>
        <v>0.43273177910309046</v>
      </c>
      <c r="V16" s="166">
        <f t="shared" si="2"/>
        <v>5587</v>
      </c>
      <c r="W16" s="167">
        <f t="shared" si="5"/>
        <v>2.0230632270144232E-2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6249</v>
      </c>
      <c r="P17" s="166">
        <v>2082</v>
      </c>
      <c r="Q17" s="166">
        <v>5201</v>
      </c>
      <c r="R17" s="166">
        <v>5872</v>
      </c>
      <c r="S17" s="166">
        <v>6968</v>
      </c>
      <c r="T17" s="166">
        <v>8896</v>
      </c>
      <c r="U17" s="167">
        <f t="shared" si="4"/>
        <v>0.27669345579793347</v>
      </c>
      <c r="V17" s="166">
        <f t="shared" si="2"/>
        <v>1928</v>
      </c>
      <c r="W17" s="167">
        <f t="shared" si="5"/>
        <v>9.7292520637475999E-3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8520</v>
      </c>
      <c r="P18" s="166">
        <v>3046</v>
      </c>
      <c r="Q18" s="166">
        <v>2575</v>
      </c>
      <c r="R18" s="166">
        <v>7581</v>
      </c>
      <c r="S18" s="166">
        <v>8524</v>
      </c>
      <c r="T18" s="166">
        <v>7383</v>
      </c>
      <c r="U18" s="167">
        <f t="shared" si="4"/>
        <v>-0.13385734396996718</v>
      </c>
      <c r="V18" s="166">
        <f t="shared" si="2"/>
        <v>-1141</v>
      </c>
      <c r="W18" s="167">
        <f t="shared" si="5"/>
        <v>8.0745355200818932E-3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13181</v>
      </c>
      <c r="P19" s="166">
        <v>4839</v>
      </c>
      <c r="Q19" s="166">
        <v>2819</v>
      </c>
      <c r="R19" s="166">
        <v>7599</v>
      </c>
      <c r="S19" s="166">
        <v>9961</v>
      </c>
      <c r="T19" s="166">
        <v>9541</v>
      </c>
      <c r="U19" s="167">
        <f t="shared" si="4"/>
        <v>-4.216444132115249E-2</v>
      </c>
      <c r="V19" s="166">
        <f t="shared" si="2"/>
        <v>-420</v>
      </c>
      <c r="W19" s="167">
        <f t="shared" si="5"/>
        <v>1.0434666585006278E-2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138342</v>
      </c>
      <c r="P20" s="171">
        <f t="shared" si="7"/>
        <v>41521</v>
      </c>
      <c r="Q20" s="171">
        <f t="shared" si="7"/>
        <v>66071</v>
      </c>
      <c r="R20" s="171">
        <f t="shared" si="7"/>
        <v>120685</v>
      </c>
      <c r="S20" s="171">
        <f t="shared" si="7"/>
        <v>153813</v>
      </c>
      <c r="T20" s="171">
        <f t="shared" si="7"/>
        <v>178199</v>
      </c>
      <c r="U20" s="172">
        <f t="shared" si="4"/>
        <v>0.15854316605228425</v>
      </c>
      <c r="V20" s="171">
        <f>T20-S20</f>
        <v>24386</v>
      </c>
      <c r="W20" s="172">
        <f t="shared" si="5"/>
        <v>0.19489017406786854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87AA5-EE02-4CAA-BAA4-C99D277D2634}">
  <sheetPr>
    <tabColor theme="7" tint="0.79998168889431442"/>
  </sheetPr>
  <dimension ref="A1:T165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264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45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263</v>
      </c>
      <c r="D9" s="174" t="s">
        <v>228</v>
      </c>
      <c r="E9" s="174" t="s">
        <v>229</v>
      </c>
      <c r="F9" s="174" t="s">
        <v>230</v>
      </c>
      <c r="G9" s="174" t="s">
        <v>231</v>
      </c>
      <c r="H9" s="174" t="s">
        <v>232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263</v>
      </c>
      <c r="O9" s="174" t="s">
        <v>228</v>
      </c>
      <c r="P9" s="174" t="s">
        <v>229</v>
      </c>
      <c r="Q9" s="174" t="s">
        <v>230</v>
      </c>
      <c r="R9" s="174" t="s">
        <v>231</v>
      </c>
      <c r="S9" s="174" t="s">
        <v>232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50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96087</v>
      </c>
      <c r="D11" s="178">
        <v>224964</v>
      </c>
      <c r="E11" s="178">
        <v>455417</v>
      </c>
      <c r="F11" s="178">
        <v>453884</v>
      </c>
      <c r="G11" s="178">
        <v>480798</v>
      </c>
      <c r="H11" s="178">
        <v>487331</v>
      </c>
      <c r="I11" s="179">
        <f t="shared" ref="I11:I23" si="0">IFERROR(H11/G11-1,"-")</f>
        <v>1.358782690443805E-2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41575</v>
      </c>
      <c r="P11" s="178">
        <v>73949</v>
      </c>
      <c r="Q11" s="178">
        <v>74357</v>
      </c>
      <c r="R11" s="178">
        <v>90048</v>
      </c>
      <c r="S11" s="179">
        <f t="shared" ref="S11:S23" si="1">IFERROR(R11/Q11-1,"-")</f>
        <v>0.21102249956291952</v>
      </c>
      <c r="T11" s="179">
        <f>R11/R11</f>
        <v>1</v>
      </c>
    </row>
    <row r="12" spans="1:20" x14ac:dyDescent="0.25">
      <c r="B12" s="161" t="s">
        <v>99</v>
      </c>
      <c r="C12" s="162">
        <v>45962</v>
      </c>
      <c r="D12" s="162">
        <v>111387</v>
      </c>
      <c r="E12" s="162">
        <v>135433</v>
      </c>
      <c r="F12" s="162">
        <v>123126</v>
      </c>
      <c r="G12" s="162">
        <v>121556</v>
      </c>
      <c r="H12" s="162">
        <v>129677</v>
      </c>
      <c r="I12" s="163">
        <f t="shared" si="0"/>
        <v>6.6808713679291865E-2</v>
      </c>
      <c r="J12" s="163">
        <f>H12/H11</f>
        <v>0.26609634929852605</v>
      </c>
      <c r="K12" s="81"/>
      <c r="L12" s="81"/>
      <c r="M12" s="161" t="s">
        <v>99</v>
      </c>
      <c r="N12" s="162">
        <v>0</v>
      </c>
      <c r="O12" s="162">
        <v>27705</v>
      </c>
      <c r="P12" s="162">
        <v>43951</v>
      </c>
      <c r="Q12" s="162">
        <v>40381</v>
      </c>
      <c r="R12" s="162">
        <v>46418</v>
      </c>
      <c r="S12" s="163">
        <f t="shared" si="1"/>
        <v>0.14950100294693058</v>
      </c>
      <c r="T12" s="163">
        <f>R12/R11</f>
        <v>0.5154806325515281</v>
      </c>
    </row>
    <row r="13" spans="1:20" x14ac:dyDescent="0.25">
      <c r="B13" s="165" t="s">
        <v>105</v>
      </c>
      <c r="C13" s="166">
        <v>23644</v>
      </c>
      <c r="D13" s="166">
        <v>51146</v>
      </c>
      <c r="E13" s="166">
        <v>64498</v>
      </c>
      <c r="F13" s="166">
        <v>56467</v>
      </c>
      <c r="G13" s="166">
        <v>54129</v>
      </c>
      <c r="H13" s="166">
        <v>55340</v>
      </c>
      <c r="I13" s="167">
        <f t="shared" si="0"/>
        <v>2.2372480555709506E-2</v>
      </c>
      <c r="J13" s="167">
        <f>H13/H11</f>
        <v>0.1135573152539034</v>
      </c>
      <c r="K13" s="81"/>
      <c r="L13" s="81"/>
      <c r="M13" s="165" t="s">
        <v>105</v>
      </c>
      <c r="N13" s="166">
        <v>0</v>
      </c>
      <c r="O13" s="166">
        <v>9791</v>
      </c>
      <c r="P13" s="166">
        <v>16034</v>
      </c>
      <c r="Q13" s="166">
        <v>13120</v>
      </c>
      <c r="R13" s="166">
        <v>15137</v>
      </c>
      <c r="S13" s="167">
        <f t="shared" si="1"/>
        <v>0.15373475609756104</v>
      </c>
      <c r="T13" s="167">
        <f>R13/R11</f>
        <v>0.16809923596304194</v>
      </c>
    </row>
    <row r="14" spans="1:20" x14ac:dyDescent="0.25">
      <c r="B14" s="165" t="s">
        <v>102</v>
      </c>
      <c r="C14" s="166">
        <v>22318</v>
      </c>
      <c r="D14" s="166">
        <v>60241</v>
      </c>
      <c r="E14" s="166">
        <v>70935</v>
      </c>
      <c r="F14" s="166">
        <v>66659</v>
      </c>
      <c r="G14" s="166">
        <v>67427</v>
      </c>
      <c r="H14" s="166">
        <v>74337</v>
      </c>
      <c r="I14" s="167">
        <f t="shared" si="0"/>
        <v>0.10248120189241705</v>
      </c>
      <c r="J14" s="167">
        <f>H14/H11</f>
        <v>0.15253903404462266</v>
      </c>
      <c r="K14" s="81"/>
      <c r="L14" s="81"/>
      <c r="M14" s="165" t="s">
        <v>102</v>
      </c>
      <c r="N14" s="166">
        <v>0</v>
      </c>
      <c r="O14" s="166">
        <v>17914</v>
      </c>
      <c r="P14" s="166">
        <v>27917</v>
      </c>
      <c r="Q14" s="166">
        <v>27261</v>
      </c>
      <c r="R14" s="166">
        <v>31281</v>
      </c>
      <c r="S14" s="167">
        <f t="shared" si="1"/>
        <v>0.14746340926598434</v>
      </c>
      <c r="T14" s="167">
        <f>R14/R11</f>
        <v>0.34738139658848616</v>
      </c>
    </row>
    <row r="15" spans="1:20" x14ac:dyDescent="0.25">
      <c r="B15" s="161" t="s">
        <v>109</v>
      </c>
      <c r="C15" s="162">
        <v>50125</v>
      </c>
      <c r="D15" s="162">
        <v>113577</v>
      </c>
      <c r="E15" s="162">
        <v>319984</v>
      </c>
      <c r="F15" s="162">
        <v>330758</v>
      </c>
      <c r="G15" s="162">
        <v>359242</v>
      </c>
      <c r="H15" s="162">
        <v>357654</v>
      </c>
      <c r="I15" s="163">
        <f t="shared" si="0"/>
        <v>-4.4204185479426172E-3</v>
      </c>
      <c r="J15" s="163">
        <f>H15/H11</f>
        <v>0.7339036507014739</v>
      </c>
      <c r="K15" s="81"/>
      <c r="L15" s="81"/>
      <c r="M15" s="161" t="s">
        <v>109</v>
      </c>
      <c r="N15" s="162">
        <v>0</v>
      </c>
      <c r="O15" s="162">
        <v>13870</v>
      </c>
      <c r="P15" s="162">
        <v>29998</v>
      </c>
      <c r="Q15" s="162">
        <v>33976</v>
      </c>
      <c r="R15" s="162">
        <v>43630</v>
      </c>
      <c r="S15" s="163">
        <f t="shared" si="1"/>
        <v>0.28414174711561091</v>
      </c>
      <c r="T15" s="163">
        <f>R15/R11</f>
        <v>0.4845193674484719</v>
      </c>
    </row>
    <row r="16" spans="1:20" x14ac:dyDescent="0.25">
      <c r="B16" s="165" t="s">
        <v>112</v>
      </c>
      <c r="C16" s="166">
        <v>18443</v>
      </c>
      <c r="D16" s="166">
        <v>17629</v>
      </c>
      <c r="E16" s="166">
        <v>165818</v>
      </c>
      <c r="F16" s="166">
        <v>169874</v>
      </c>
      <c r="G16" s="166">
        <v>185055</v>
      </c>
      <c r="H16" s="166">
        <v>185252</v>
      </c>
      <c r="I16" s="167">
        <f t="shared" si="0"/>
        <v>1.0645483775093556E-3</v>
      </c>
      <c r="J16" s="167">
        <f>H16/H11</f>
        <v>0.38013588300354378</v>
      </c>
      <c r="K16" s="81"/>
      <c r="L16" s="81"/>
      <c r="M16" s="165" t="s">
        <v>112</v>
      </c>
      <c r="N16" s="166">
        <v>0</v>
      </c>
      <c r="O16" s="166">
        <v>888</v>
      </c>
      <c r="P16" s="166">
        <v>7721</v>
      </c>
      <c r="Q16" s="166">
        <v>8234</v>
      </c>
      <c r="R16" s="166">
        <v>10473</v>
      </c>
      <c r="S16" s="167">
        <f t="shared" si="1"/>
        <v>0.27192130191887287</v>
      </c>
      <c r="T16" s="167">
        <f>R16/R11</f>
        <v>0.11630463752665245</v>
      </c>
    </row>
    <row r="17" spans="1:20" x14ac:dyDescent="0.25">
      <c r="B17" s="165" t="s">
        <v>115</v>
      </c>
      <c r="C17" s="166">
        <v>7854</v>
      </c>
      <c r="D17" s="166">
        <v>18480</v>
      </c>
      <c r="E17" s="166">
        <v>26193</v>
      </c>
      <c r="F17" s="166">
        <v>26813</v>
      </c>
      <c r="G17" s="166">
        <v>27620</v>
      </c>
      <c r="H17" s="166">
        <v>26267</v>
      </c>
      <c r="I17" s="167">
        <f t="shared" si="0"/>
        <v>-4.8986241853729129E-2</v>
      </c>
      <c r="J17" s="167">
        <f>H17/H11</f>
        <v>5.3899710874128676E-2</v>
      </c>
      <c r="K17" s="81"/>
      <c r="L17" s="81"/>
      <c r="M17" s="165" t="s">
        <v>115</v>
      </c>
      <c r="N17" s="166">
        <v>0</v>
      </c>
      <c r="O17" s="166">
        <v>3531</v>
      </c>
      <c r="P17" s="166">
        <v>7419</v>
      </c>
      <c r="Q17" s="166">
        <v>7114</v>
      </c>
      <c r="R17" s="166">
        <v>7892</v>
      </c>
      <c r="S17" s="167">
        <f t="shared" si="1"/>
        <v>0.10936182175990994</v>
      </c>
      <c r="T17" s="167">
        <f>R17/R11</f>
        <v>8.7642146410803132E-2</v>
      </c>
    </row>
    <row r="18" spans="1:20" x14ac:dyDescent="0.25">
      <c r="B18" s="165" t="s">
        <v>118</v>
      </c>
      <c r="C18" s="166">
        <v>1663</v>
      </c>
      <c r="D18" s="166">
        <v>11943</v>
      </c>
      <c r="E18" s="166">
        <v>15278</v>
      </c>
      <c r="F18" s="166">
        <v>16278</v>
      </c>
      <c r="G18" s="166">
        <v>17707</v>
      </c>
      <c r="H18" s="166">
        <v>19118</v>
      </c>
      <c r="I18" s="167">
        <f t="shared" si="0"/>
        <v>7.9685999887050274E-2</v>
      </c>
      <c r="J18" s="167">
        <f>H18/H11</f>
        <v>3.9230009993207901E-2</v>
      </c>
      <c r="K18" s="81"/>
      <c r="L18" s="81"/>
      <c r="M18" s="165" t="s">
        <v>118</v>
      </c>
      <c r="N18" s="166">
        <v>0</v>
      </c>
      <c r="O18" s="166">
        <v>2026</v>
      </c>
      <c r="P18" s="166">
        <v>2337</v>
      </c>
      <c r="Q18" s="166">
        <v>3169</v>
      </c>
      <c r="R18" s="166">
        <v>5388</v>
      </c>
      <c r="S18" s="167">
        <f t="shared" si="1"/>
        <v>0.7002208898706217</v>
      </c>
      <c r="T18" s="167">
        <f>R18/R11</f>
        <v>5.9834754797441367E-2</v>
      </c>
    </row>
    <row r="19" spans="1:20" x14ac:dyDescent="0.25">
      <c r="B19" s="165" t="s">
        <v>125</v>
      </c>
      <c r="C19" s="166">
        <v>3109</v>
      </c>
      <c r="D19" s="166">
        <v>7761</v>
      </c>
      <c r="E19" s="166">
        <v>15218</v>
      </c>
      <c r="F19" s="166">
        <v>14552</v>
      </c>
      <c r="G19" s="166">
        <v>16518</v>
      </c>
      <c r="H19" s="166">
        <v>15790</v>
      </c>
      <c r="I19" s="167">
        <f t="shared" si="0"/>
        <v>-4.407313234047705E-2</v>
      </c>
      <c r="J19" s="167">
        <f>H19/H11</f>
        <v>3.2400975928065318E-2</v>
      </c>
      <c r="K19" s="81"/>
      <c r="L19" s="81"/>
      <c r="M19" s="165" t="s">
        <v>125</v>
      </c>
      <c r="N19" s="166">
        <v>0</v>
      </c>
      <c r="O19" s="166">
        <v>538</v>
      </c>
      <c r="P19" s="166">
        <v>1018</v>
      </c>
      <c r="Q19" s="166">
        <v>1074</v>
      </c>
      <c r="R19" s="166">
        <v>2460</v>
      </c>
      <c r="S19" s="167">
        <f t="shared" si="1"/>
        <v>1.2905027932960893</v>
      </c>
      <c r="T19" s="167">
        <f>R19/R11</f>
        <v>2.7318763326226014E-2</v>
      </c>
    </row>
    <row r="20" spans="1:20" x14ac:dyDescent="0.25">
      <c r="B20" s="165" t="s">
        <v>121</v>
      </c>
      <c r="C20" s="166">
        <v>3812</v>
      </c>
      <c r="D20" s="166">
        <v>8901</v>
      </c>
      <c r="E20" s="166">
        <v>14155</v>
      </c>
      <c r="F20" s="166">
        <v>15668</v>
      </c>
      <c r="G20" s="166">
        <v>15572</v>
      </c>
      <c r="H20" s="166">
        <v>13755</v>
      </c>
      <c r="I20" s="167">
        <f t="shared" si="0"/>
        <v>-0.11668379142049834</v>
      </c>
      <c r="J20" s="167">
        <f>H20/H11</f>
        <v>2.8225169340756077E-2</v>
      </c>
      <c r="K20" s="81"/>
      <c r="L20" s="81"/>
      <c r="M20" s="165" t="s">
        <v>121</v>
      </c>
      <c r="N20" s="166">
        <v>0</v>
      </c>
      <c r="O20" s="166">
        <v>398</v>
      </c>
      <c r="P20" s="166">
        <v>504</v>
      </c>
      <c r="Q20" s="166">
        <v>799</v>
      </c>
      <c r="R20" s="166">
        <v>1214</v>
      </c>
      <c r="S20" s="167">
        <f t="shared" si="1"/>
        <v>0.51939924906132662</v>
      </c>
      <c r="T20" s="167">
        <f>R20/R11</f>
        <v>1.3481698649609098E-2</v>
      </c>
    </row>
    <row r="21" spans="1:20" x14ac:dyDescent="0.25">
      <c r="B21" s="165" t="s">
        <v>130</v>
      </c>
      <c r="C21" s="166">
        <v>88</v>
      </c>
      <c r="D21" s="166">
        <v>1270</v>
      </c>
      <c r="E21" s="166">
        <v>2101</v>
      </c>
      <c r="F21" s="166">
        <v>1389</v>
      </c>
      <c r="G21" s="166">
        <v>2173</v>
      </c>
      <c r="H21" s="166">
        <v>2052</v>
      </c>
      <c r="I21" s="167">
        <f t="shared" si="0"/>
        <v>-5.5683387022549491E-2</v>
      </c>
      <c r="J21" s="167">
        <f>H21/H11</f>
        <v>4.2106904752621938E-3</v>
      </c>
      <c r="K21" s="81"/>
      <c r="L21" s="81"/>
      <c r="M21" s="165" t="s">
        <v>130</v>
      </c>
      <c r="N21" s="166">
        <v>0</v>
      </c>
      <c r="O21" s="166">
        <v>138</v>
      </c>
      <c r="P21" s="166">
        <v>397</v>
      </c>
      <c r="Q21" s="166">
        <v>140</v>
      </c>
      <c r="R21" s="166">
        <v>219</v>
      </c>
      <c r="S21" s="167">
        <f t="shared" si="1"/>
        <v>0.56428571428571428</v>
      </c>
      <c r="T21" s="167">
        <f>R21/R11</f>
        <v>2.4320362473347549E-3</v>
      </c>
    </row>
    <row r="22" spans="1:20" x14ac:dyDescent="0.25">
      <c r="A22" s="169"/>
      <c r="B22" s="165" t="s">
        <v>133</v>
      </c>
      <c r="C22" s="166">
        <v>58</v>
      </c>
      <c r="D22" s="166">
        <v>216</v>
      </c>
      <c r="E22" s="166">
        <v>648</v>
      </c>
      <c r="F22" s="166">
        <v>860</v>
      </c>
      <c r="G22" s="166">
        <v>563</v>
      </c>
      <c r="H22" s="166">
        <v>475</v>
      </c>
      <c r="I22" s="167">
        <f t="shared" si="0"/>
        <v>-0.15630550621669625</v>
      </c>
      <c r="J22" s="167">
        <f>H22/H11</f>
        <v>9.7469686927365593E-4</v>
      </c>
      <c r="K22" s="81"/>
      <c r="L22" s="81"/>
      <c r="M22" s="165" t="s">
        <v>133</v>
      </c>
      <c r="N22" s="166">
        <v>0</v>
      </c>
      <c r="O22" s="166">
        <v>40</v>
      </c>
      <c r="P22" s="166">
        <v>149</v>
      </c>
      <c r="Q22" s="166">
        <v>117</v>
      </c>
      <c r="R22" s="166">
        <v>69</v>
      </c>
      <c r="S22" s="167">
        <f t="shared" si="1"/>
        <v>-0.41025641025641024</v>
      </c>
      <c r="T22" s="167">
        <f>R22/R11</f>
        <v>7.6625799573560769E-4</v>
      </c>
    </row>
    <row r="23" spans="1:20" x14ac:dyDescent="0.25">
      <c r="B23" s="170" t="s">
        <v>147</v>
      </c>
      <c r="C23" s="171">
        <f t="shared" ref="C23:H23" si="2">C15-SUM(C16:C22)</f>
        <v>15098</v>
      </c>
      <c r="D23" s="171">
        <f t="shared" si="2"/>
        <v>47377</v>
      </c>
      <c r="E23" s="171">
        <f t="shared" si="2"/>
        <v>80573</v>
      </c>
      <c r="F23" s="171">
        <f t="shared" si="2"/>
        <v>85324</v>
      </c>
      <c r="G23" s="171">
        <f t="shared" si="2"/>
        <v>94034</v>
      </c>
      <c r="H23" s="171">
        <f t="shared" si="2"/>
        <v>94945</v>
      </c>
      <c r="I23" s="172">
        <f t="shared" si="0"/>
        <v>9.6879851968436625E-3</v>
      </c>
      <c r="J23" s="172">
        <f>H23/H11</f>
        <v>0.19482651421723635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6311</v>
      </c>
      <c r="P23" s="171">
        <f>P15-SUM(P16:P22)</f>
        <v>10453</v>
      </c>
      <c r="Q23" s="171">
        <f>Q15-SUM(Q16:Q22)</f>
        <v>13329</v>
      </c>
      <c r="R23" s="171">
        <f>R15-SUM(R16:R22)</f>
        <v>15915</v>
      </c>
      <c r="S23" s="172">
        <f t="shared" si="1"/>
        <v>0.19401305424262882</v>
      </c>
      <c r="T23" s="172">
        <f>R23/R11</f>
        <v>0.1767390724946695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94144</v>
      </c>
      <c r="E25" s="178">
        <v>164843</v>
      </c>
      <c r="F25" s="178">
        <v>163971</v>
      </c>
      <c r="G25" s="178">
        <v>166795</v>
      </c>
      <c r="H25" s="178">
        <v>155030</v>
      </c>
      <c r="I25" s="179">
        <f t="shared" ref="I25:I37" si="3">IFERROR(H25/G25-1,"-")</f>
        <v>-7.0535687520609125E-2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41599</v>
      </c>
      <c r="E26" s="162">
        <v>30318</v>
      </c>
      <c r="F26" s="162">
        <v>23211</v>
      </c>
      <c r="G26" s="162">
        <v>19632</v>
      </c>
      <c r="H26" s="162">
        <v>17558</v>
      </c>
      <c r="I26" s="163">
        <f t="shared" si="3"/>
        <v>-0.1056438467807661</v>
      </c>
      <c r="J26" s="163">
        <f>H26/H25</f>
        <v>0.11325549893568987</v>
      </c>
    </row>
    <row r="27" spans="1:20" x14ac:dyDescent="0.25">
      <c r="B27" s="165" t="s">
        <v>105</v>
      </c>
      <c r="C27" s="166">
        <v>0</v>
      </c>
      <c r="D27" s="166">
        <v>19460</v>
      </c>
      <c r="E27" s="166">
        <v>12391</v>
      </c>
      <c r="F27" s="166">
        <v>9771</v>
      </c>
      <c r="G27" s="166">
        <v>8054</v>
      </c>
      <c r="H27" s="166">
        <v>8557</v>
      </c>
      <c r="I27" s="167">
        <f t="shared" si="3"/>
        <v>6.2453439284827494E-2</v>
      </c>
      <c r="J27" s="167">
        <f>H27/H25</f>
        <v>5.5195768560923696E-2</v>
      </c>
    </row>
    <row r="28" spans="1:20" x14ac:dyDescent="0.25">
      <c r="B28" s="165" t="s">
        <v>102</v>
      </c>
      <c r="C28" s="166">
        <v>0</v>
      </c>
      <c r="D28" s="166">
        <v>22139</v>
      </c>
      <c r="E28" s="166">
        <v>17927</v>
      </c>
      <c r="F28" s="166">
        <v>13440</v>
      </c>
      <c r="G28" s="166">
        <v>11578</v>
      </c>
      <c r="H28" s="166">
        <v>9001</v>
      </c>
      <c r="I28" s="167">
        <f t="shared" si="3"/>
        <v>-0.22257730177923651</v>
      </c>
      <c r="J28" s="167">
        <f>H28/H25</f>
        <v>5.8059730374766173E-2</v>
      </c>
    </row>
    <row r="29" spans="1:20" x14ac:dyDescent="0.25">
      <c r="B29" s="161" t="s">
        <v>109</v>
      </c>
      <c r="C29" s="162">
        <v>0</v>
      </c>
      <c r="D29" s="162">
        <v>52545</v>
      </c>
      <c r="E29" s="162">
        <v>134525</v>
      </c>
      <c r="F29" s="162">
        <v>140760</v>
      </c>
      <c r="G29" s="162">
        <v>147163</v>
      </c>
      <c r="H29" s="162">
        <v>137472</v>
      </c>
      <c r="I29" s="163">
        <f t="shared" si="3"/>
        <v>-6.5852150336701443E-2</v>
      </c>
      <c r="J29" s="163">
        <f>H29/H25</f>
        <v>0.88674450106431013</v>
      </c>
    </row>
    <row r="30" spans="1:20" x14ac:dyDescent="0.25">
      <c r="B30" s="165" t="s">
        <v>112</v>
      </c>
      <c r="C30" s="166">
        <v>0</v>
      </c>
      <c r="D30" s="166">
        <v>9512</v>
      </c>
      <c r="E30" s="166">
        <v>73077</v>
      </c>
      <c r="F30" s="166">
        <v>75546</v>
      </c>
      <c r="G30" s="166">
        <v>79721</v>
      </c>
      <c r="H30" s="166">
        <v>75152</v>
      </c>
      <c r="I30" s="167">
        <f t="shared" si="3"/>
        <v>-5.7312376914489316E-2</v>
      </c>
      <c r="J30" s="167">
        <f>H30/H25</f>
        <v>0.48475778881506804</v>
      </c>
    </row>
    <row r="31" spans="1:20" x14ac:dyDescent="0.25">
      <c r="B31" s="165" t="s">
        <v>115</v>
      </c>
      <c r="C31" s="166">
        <v>0</v>
      </c>
      <c r="D31" s="166">
        <v>11072</v>
      </c>
      <c r="E31" s="166">
        <v>13069</v>
      </c>
      <c r="F31" s="166">
        <v>13705</v>
      </c>
      <c r="G31" s="166">
        <v>13567</v>
      </c>
      <c r="H31" s="166">
        <v>12170</v>
      </c>
      <c r="I31" s="167">
        <f t="shared" si="3"/>
        <v>-0.10297044298665881</v>
      </c>
      <c r="J31" s="167">
        <f>H31/H25</f>
        <v>7.8500935302844604E-2</v>
      </c>
    </row>
    <row r="32" spans="1:20" x14ac:dyDescent="0.25">
      <c r="B32" s="165" t="s">
        <v>118</v>
      </c>
      <c r="C32" s="166">
        <v>0</v>
      </c>
      <c r="D32" s="166">
        <v>4549</v>
      </c>
      <c r="E32" s="166">
        <v>5091</v>
      </c>
      <c r="F32" s="166">
        <v>5154</v>
      </c>
      <c r="G32" s="166">
        <v>4329</v>
      </c>
      <c r="H32" s="166">
        <v>4042</v>
      </c>
      <c r="I32" s="167">
        <f t="shared" si="3"/>
        <v>-6.6297066297066332E-2</v>
      </c>
      <c r="J32" s="167">
        <f>H32/H25</f>
        <v>2.6072373089079531E-2</v>
      </c>
    </row>
    <row r="33" spans="2:10" x14ac:dyDescent="0.25">
      <c r="B33" s="165" t="s">
        <v>125</v>
      </c>
      <c r="C33" s="166">
        <v>0</v>
      </c>
      <c r="D33" s="166">
        <v>3643</v>
      </c>
      <c r="E33" s="166">
        <v>6649</v>
      </c>
      <c r="F33" s="166">
        <v>6648</v>
      </c>
      <c r="G33" s="166">
        <v>7014</v>
      </c>
      <c r="H33" s="166">
        <v>6431</v>
      </c>
      <c r="I33" s="167">
        <f t="shared" si="3"/>
        <v>-8.3119475335044157E-2</v>
      </c>
      <c r="J33" s="167">
        <f>H33/H25</f>
        <v>4.1482293749596853E-2</v>
      </c>
    </row>
    <row r="34" spans="2:10" x14ac:dyDescent="0.25">
      <c r="B34" s="165" t="s">
        <v>121</v>
      </c>
      <c r="C34" s="166">
        <v>0</v>
      </c>
      <c r="D34" s="166">
        <v>5182</v>
      </c>
      <c r="E34" s="166">
        <v>7856</v>
      </c>
      <c r="F34" s="166">
        <v>8079</v>
      </c>
      <c r="G34" s="166">
        <v>8019</v>
      </c>
      <c r="H34" s="166">
        <v>7025</v>
      </c>
      <c r="I34" s="167">
        <f t="shared" si="3"/>
        <v>-0.12395560543708695</v>
      </c>
      <c r="J34" s="167">
        <f>H34/H25</f>
        <v>4.5313810230278008E-2</v>
      </c>
    </row>
    <row r="35" spans="2:10" x14ac:dyDescent="0.25">
      <c r="B35" s="165" t="s">
        <v>130</v>
      </c>
      <c r="C35" s="166">
        <v>0</v>
      </c>
      <c r="D35" s="166">
        <v>194</v>
      </c>
      <c r="E35" s="166">
        <v>687</v>
      </c>
      <c r="F35" s="166">
        <v>522</v>
      </c>
      <c r="G35" s="166">
        <v>1214</v>
      </c>
      <c r="H35" s="166">
        <v>818</v>
      </c>
      <c r="I35" s="167">
        <f t="shared" si="3"/>
        <v>-0.32619439868204281</v>
      </c>
      <c r="J35" s="167">
        <f>H35/H25</f>
        <v>5.276398116493582E-3</v>
      </c>
    </row>
    <row r="36" spans="2:10" x14ac:dyDescent="0.25">
      <c r="B36" s="165" t="s">
        <v>133</v>
      </c>
      <c r="C36" s="166">
        <v>0</v>
      </c>
      <c r="D36" s="166">
        <v>70</v>
      </c>
      <c r="E36" s="166">
        <v>242</v>
      </c>
      <c r="F36" s="166">
        <v>391</v>
      </c>
      <c r="G36" s="166">
        <v>247</v>
      </c>
      <c r="H36" s="166">
        <v>144</v>
      </c>
      <c r="I36" s="167">
        <f t="shared" si="3"/>
        <v>-0.417004048582996</v>
      </c>
      <c r="J36" s="167">
        <f>H36/H25</f>
        <v>9.2885248016512931E-4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18323</v>
      </c>
      <c r="E37" s="171">
        <f t="shared" si="4"/>
        <v>27854</v>
      </c>
      <c r="F37" s="171">
        <f t="shared" si="4"/>
        <v>30715</v>
      </c>
      <c r="G37" s="171">
        <f t="shared" si="4"/>
        <v>33052</v>
      </c>
      <c r="H37" s="171">
        <f t="shared" si="4"/>
        <v>31690</v>
      </c>
      <c r="I37" s="172">
        <f t="shared" si="3"/>
        <v>-4.1207793779499013E-2</v>
      </c>
      <c r="J37" s="172">
        <f>H37/H25</f>
        <v>0.20441204928078435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42074</v>
      </c>
      <c r="E39" s="178">
        <v>119732</v>
      </c>
      <c r="F39" s="178">
        <v>112830</v>
      </c>
      <c r="G39" s="178">
        <v>121148</v>
      </c>
      <c r="H39" s="178">
        <v>127552</v>
      </c>
      <c r="I39" s="179">
        <f t="shared" ref="I39:I51" si="5">IFERROR(H39/G39-1,"-")</f>
        <v>5.2860963449664844E-2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14397</v>
      </c>
      <c r="E40" s="162">
        <v>18621</v>
      </c>
      <c r="F40" s="162">
        <v>14490</v>
      </c>
      <c r="G40" s="162">
        <v>14582</v>
      </c>
      <c r="H40" s="162">
        <v>14169</v>
      </c>
      <c r="I40" s="163">
        <f t="shared" si="5"/>
        <v>-2.8322589493896544E-2</v>
      </c>
      <c r="J40" s="163">
        <f>H40/H39</f>
        <v>0.1110841068740592</v>
      </c>
    </row>
    <row r="41" spans="2:10" x14ac:dyDescent="0.25">
      <c r="B41" s="165" t="s">
        <v>105</v>
      </c>
      <c r="C41" s="166">
        <v>0</v>
      </c>
      <c r="D41" s="166">
        <v>7964</v>
      </c>
      <c r="E41" s="166">
        <v>8149</v>
      </c>
      <c r="F41" s="166">
        <v>6870</v>
      </c>
      <c r="G41" s="166">
        <v>6983</v>
      </c>
      <c r="H41" s="166">
        <v>6208</v>
      </c>
      <c r="I41" s="167">
        <f t="shared" si="5"/>
        <v>-0.11098381784333378</v>
      </c>
      <c r="J41" s="167">
        <f>H41/H39</f>
        <v>4.8670346211741093E-2</v>
      </c>
    </row>
    <row r="42" spans="2:10" x14ac:dyDescent="0.25">
      <c r="B42" s="165" t="s">
        <v>102</v>
      </c>
      <c r="C42" s="166">
        <v>0</v>
      </c>
      <c r="D42" s="166">
        <v>6433</v>
      </c>
      <c r="E42" s="166">
        <v>10472</v>
      </c>
      <c r="F42" s="166">
        <v>7620</v>
      </c>
      <c r="G42" s="166">
        <v>7599</v>
      </c>
      <c r="H42" s="166">
        <v>7961</v>
      </c>
      <c r="I42" s="167">
        <f t="shared" si="5"/>
        <v>4.7637847085142848E-2</v>
      </c>
      <c r="J42" s="167">
        <f>H42/H39</f>
        <v>6.2413760662318116E-2</v>
      </c>
    </row>
    <row r="43" spans="2:10" x14ac:dyDescent="0.25">
      <c r="B43" s="161" t="s">
        <v>109</v>
      </c>
      <c r="C43" s="162">
        <v>0</v>
      </c>
      <c r="D43" s="162">
        <v>27677</v>
      </c>
      <c r="E43" s="162">
        <v>101111</v>
      </c>
      <c r="F43" s="162">
        <v>98340</v>
      </c>
      <c r="G43" s="162">
        <v>106566</v>
      </c>
      <c r="H43" s="162">
        <v>113383</v>
      </c>
      <c r="I43" s="163">
        <f t="shared" si="5"/>
        <v>6.3969746448210518E-2</v>
      </c>
      <c r="J43" s="163">
        <f>H43/H39</f>
        <v>0.88891589312594077</v>
      </c>
    </row>
    <row r="44" spans="2:10" x14ac:dyDescent="0.25">
      <c r="B44" s="165" t="s">
        <v>112</v>
      </c>
      <c r="C44" s="166">
        <v>0</v>
      </c>
      <c r="D44" s="166">
        <v>4901</v>
      </c>
      <c r="E44" s="166">
        <v>59229</v>
      </c>
      <c r="F44" s="166">
        <v>59288</v>
      </c>
      <c r="G44" s="166">
        <v>64142</v>
      </c>
      <c r="H44" s="166">
        <v>66362</v>
      </c>
      <c r="I44" s="167">
        <f t="shared" si="5"/>
        <v>3.4610707492750414E-2</v>
      </c>
      <c r="J44" s="167">
        <f>H44/H39</f>
        <v>0.52027408429503263</v>
      </c>
    </row>
    <row r="45" spans="2:10" x14ac:dyDescent="0.25">
      <c r="B45" s="165" t="s">
        <v>115</v>
      </c>
      <c r="C45" s="166">
        <v>0</v>
      </c>
      <c r="D45" s="166">
        <v>1389</v>
      </c>
      <c r="E45" s="166">
        <v>2941</v>
      </c>
      <c r="F45" s="166">
        <v>2534</v>
      </c>
      <c r="G45" s="166">
        <v>2455</v>
      </c>
      <c r="H45" s="166">
        <v>3114</v>
      </c>
      <c r="I45" s="167">
        <f t="shared" si="5"/>
        <v>0.26843177189409362</v>
      </c>
      <c r="J45" s="167">
        <f>H45/H39</f>
        <v>2.4413572503763172E-2</v>
      </c>
    </row>
    <row r="46" spans="2:10" x14ac:dyDescent="0.25">
      <c r="B46" s="165" t="s">
        <v>118</v>
      </c>
      <c r="C46" s="166">
        <v>0</v>
      </c>
      <c r="D46" s="166">
        <v>2008</v>
      </c>
      <c r="E46" s="166">
        <v>1994</v>
      </c>
      <c r="F46" s="166">
        <v>2053</v>
      </c>
      <c r="G46" s="166">
        <v>2235</v>
      </c>
      <c r="H46" s="166">
        <v>2775</v>
      </c>
      <c r="I46" s="167">
        <f t="shared" si="5"/>
        <v>0.24161073825503365</v>
      </c>
      <c r="J46" s="167">
        <f>H46/H39</f>
        <v>2.1755832915203211E-2</v>
      </c>
    </row>
    <row r="47" spans="2:10" x14ac:dyDescent="0.25">
      <c r="B47" s="165" t="s">
        <v>125</v>
      </c>
      <c r="C47" s="166">
        <v>0</v>
      </c>
      <c r="D47" s="166">
        <v>2798</v>
      </c>
      <c r="E47" s="166">
        <v>5544</v>
      </c>
      <c r="F47" s="166">
        <v>4636</v>
      </c>
      <c r="G47" s="166">
        <v>5583</v>
      </c>
      <c r="H47" s="166">
        <v>5490</v>
      </c>
      <c r="I47" s="167">
        <f t="shared" si="5"/>
        <v>-1.6657710908113965E-2</v>
      </c>
      <c r="J47" s="167">
        <f>H47/H39</f>
        <v>4.304126944305068E-2</v>
      </c>
    </row>
    <row r="48" spans="2:10" x14ac:dyDescent="0.25">
      <c r="B48" s="165" t="s">
        <v>121</v>
      </c>
      <c r="C48" s="166">
        <v>0</v>
      </c>
      <c r="D48" s="166">
        <v>2128</v>
      </c>
      <c r="E48" s="166">
        <v>3593</v>
      </c>
      <c r="F48" s="166">
        <v>4014</v>
      </c>
      <c r="G48" s="166">
        <v>4277</v>
      </c>
      <c r="H48" s="166">
        <v>3795</v>
      </c>
      <c r="I48" s="167">
        <f t="shared" si="5"/>
        <v>-0.11269581482347435</v>
      </c>
      <c r="J48" s="167">
        <f>H48/H39</f>
        <v>2.9752571500250877E-2</v>
      </c>
    </row>
    <row r="49" spans="2:10" x14ac:dyDescent="0.25">
      <c r="B49" s="165" t="s">
        <v>130</v>
      </c>
      <c r="C49" s="166">
        <v>0</v>
      </c>
      <c r="D49" s="166">
        <v>841</v>
      </c>
      <c r="E49" s="166">
        <v>835</v>
      </c>
      <c r="F49" s="166">
        <v>491</v>
      </c>
      <c r="G49" s="166">
        <v>639</v>
      </c>
      <c r="H49" s="166">
        <v>620</v>
      </c>
      <c r="I49" s="167">
        <f t="shared" si="5"/>
        <v>-2.9733959311424085E-2</v>
      </c>
      <c r="J49" s="167">
        <f>H49/H39</f>
        <v>4.8607626693426996E-3</v>
      </c>
    </row>
    <row r="50" spans="2:10" x14ac:dyDescent="0.25">
      <c r="B50" s="165" t="s">
        <v>133</v>
      </c>
      <c r="C50" s="166">
        <v>0</v>
      </c>
      <c r="D50" s="166">
        <v>57</v>
      </c>
      <c r="E50" s="166">
        <v>162</v>
      </c>
      <c r="F50" s="166">
        <v>231</v>
      </c>
      <c r="G50" s="166">
        <v>114</v>
      </c>
      <c r="H50" s="166">
        <v>111</v>
      </c>
      <c r="I50" s="167">
        <f t="shared" si="5"/>
        <v>-2.6315789473684181E-2</v>
      </c>
      <c r="J50" s="167">
        <f>H50/H39</f>
        <v>8.7023331660812848E-4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13555</v>
      </c>
      <c r="E51" s="171">
        <f t="shared" si="6"/>
        <v>26813</v>
      </c>
      <c r="F51" s="171">
        <f t="shared" si="6"/>
        <v>25093</v>
      </c>
      <c r="G51" s="171">
        <f t="shared" si="6"/>
        <v>27121</v>
      </c>
      <c r="H51" s="171">
        <f t="shared" si="6"/>
        <v>31116</v>
      </c>
      <c r="I51" s="172">
        <f t="shared" si="5"/>
        <v>0.14730282806681161</v>
      </c>
      <c r="J51" s="172">
        <f>H51/H39</f>
        <v>0.24394756648268942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1838</v>
      </c>
      <c r="E53" s="178">
        <v>2342</v>
      </c>
      <c r="F53" s="178">
        <v>2800</v>
      </c>
      <c r="G53" s="178">
        <v>2508</v>
      </c>
      <c r="H53" s="178">
        <v>2685</v>
      </c>
      <c r="I53" s="179">
        <f t="shared" ref="I53:I65" si="7">IFERROR(H53/G53-1,"-")</f>
        <v>7.0574162679425845E-2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819</v>
      </c>
      <c r="E54" s="162">
        <v>528</v>
      </c>
      <c r="F54" s="162">
        <v>1332</v>
      </c>
      <c r="G54" s="162">
        <v>891</v>
      </c>
      <c r="H54" s="162">
        <v>444</v>
      </c>
      <c r="I54" s="163">
        <f t="shared" si="7"/>
        <v>-0.50168350168350173</v>
      </c>
      <c r="J54" s="163">
        <f>H54/H53</f>
        <v>0.1653631284916201</v>
      </c>
    </row>
    <row r="55" spans="2:10" x14ac:dyDescent="0.25">
      <c r="B55" s="165" t="s">
        <v>105</v>
      </c>
      <c r="C55" s="166">
        <v>0</v>
      </c>
      <c r="D55" s="166">
        <v>476</v>
      </c>
      <c r="E55" s="166">
        <v>272</v>
      </c>
      <c r="F55" s="166">
        <v>1041</v>
      </c>
      <c r="G55" s="166">
        <v>638</v>
      </c>
      <c r="H55" s="166">
        <v>41</v>
      </c>
      <c r="I55" s="167">
        <f t="shared" si="7"/>
        <v>-0.9357366771159874</v>
      </c>
      <c r="J55" s="167">
        <f>H55/H53</f>
        <v>1.5270018621973929E-2</v>
      </c>
    </row>
    <row r="56" spans="2:10" x14ac:dyDescent="0.25">
      <c r="B56" s="165" t="s">
        <v>102</v>
      </c>
      <c r="C56" s="166">
        <v>0</v>
      </c>
      <c r="D56" s="166">
        <v>343</v>
      </c>
      <c r="E56" s="166">
        <v>256</v>
      </c>
      <c r="F56" s="166">
        <v>291</v>
      </c>
      <c r="G56" s="166">
        <v>253</v>
      </c>
      <c r="H56" s="166">
        <v>403</v>
      </c>
      <c r="I56" s="167">
        <f t="shared" si="7"/>
        <v>0.59288537549407105</v>
      </c>
      <c r="J56" s="167">
        <f>H56/H53</f>
        <v>0.15009310986964619</v>
      </c>
    </row>
    <row r="57" spans="2:10" x14ac:dyDescent="0.25">
      <c r="B57" s="161" t="s">
        <v>109</v>
      </c>
      <c r="C57" s="162">
        <v>0</v>
      </c>
      <c r="D57" s="162">
        <v>1019</v>
      </c>
      <c r="E57" s="162">
        <v>1814</v>
      </c>
      <c r="F57" s="162">
        <v>1468</v>
      </c>
      <c r="G57" s="162">
        <v>1617</v>
      </c>
      <c r="H57" s="162">
        <v>2241</v>
      </c>
      <c r="I57" s="163">
        <f t="shared" si="7"/>
        <v>0.38589981447124311</v>
      </c>
      <c r="J57" s="163">
        <f>H57/H53</f>
        <v>0.83463687150837984</v>
      </c>
    </row>
    <row r="58" spans="2:10" x14ac:dyDescent="0.25">
      <c r="B58" s="165" t="s">
        <v>112</v>
      </c>
      <c r="C58" s="166">
        <v>0</v>
      </c>
      <c r="D58" s="166">
        <v>55</v>
      </c>
      <c r="E58" s="166">
        <v>846</v>
      </c>
      <c r="F58" s="166">
        <v>532</v>
      </c>
      <c r="G58" s="166">
        <v>677</v>
      </c>
      <c r="H58" s="166">
        <v>863</v>
      </c>
      <c r="I58" s="167">
        <f t="shared" si="7"/>
        <v>0.27474150664697183</v>
      </c>
      <c r="J58" s="167">
        <f>H58/H53</f>
        <v>0.32141527001862197</v>
      </c>
    </row>
    <row r="59" spans="2:10" x14ac:dyDescent="0.25">
      <c r="B59" s="165" t="s">
        <v>115</v>
      </c>
      <c r="C59" s="166">
        <v>0</v>
      </c>
      <c r="D59" s="166">
        <v>365</v>
      </c>
      <c r="E59" s="166">
        <v>195</v>
      </c>
      <c r="F59" s="166">
        <v>189</v>
      </c>
      <c r="G59" s="166">
        <v>299</v>
      </c>
      <c r="H59" s="166">
        <v>291</v>
      </c>
      <c r="I59" s="167">
        <f t="shared" si="7"/>
        <v>-2.6755852842809347E-2</v>
      </c>
      <c r="J59" s="167">
        <f>H59/H53</f>
        <v>0.10837988826815642</v>
      </c>
    </row>
    <row r="60" spans="2:10" x14ac:dyDescent="0.25">
      <c r="B60" s="165" t="s">
        <v>118</v>
      </c>
      <c r="C60" s="166">
        <v>0</v>
      </c>
      <c r="D60" s="166">
        <v>104</v>
      </c>
      <c r="E60" s="166">
        <v>166</v>
      </c>
      <c r="F60" s="166">
        <v>166</v>
      </c>
      <c r="G60" s="166">
        <v>55</v>
      </c>
      <c r="H60" s="166">
        <v>281</v>
      </c>
      <c r="I60" s="167">
        <f t="shared" si="7"/>
        <v>4.1090909090909093</v>
      </c>
      <c r="J60" s="167">
        <f>H60/H53</f>
        <v>0.10465549348230913</v>
      </c>
    </row>
    <row r="61" spans="2:10" x14ac:dyDescent="0.25">
      <c r="B61" s="165" t="s">
        <v>125</v>
      </c>
      <c r="C61" s="166">
        <v>0</v>
      </c>
      <c r="D61" s="166">
        <v>30</v>
      </c>
      <c r="E61" s="166">
        <v>71</v>
      </c>
      <c r="F61" s="166">
        <v>39</v>
      </c>
      <c r="G61" s="166">
        <v>41</v>
      </c>
      <c r="H61" s="166">
        <v>57</v>
      </c>
      <c r="I61" s="167">
        <f t="shared" si="7"/>
        <v>0.39024390243902429</v>
      </c>
      <c r="J61" s="167">
        <f>H61/H53</f>
        <v>2.1229050279329607E-2</v>
      </c>
    </row>
    <row r="62" spans="2:10" x14ac:dyDescent="0.25">
      <c r="B62" s="165" t="s">
        <v>121</v>
      </c>
      <c r="C62" s="166">
        <v>0</v>
      </c>
      <c r="D62" s="166">
        <v>57</v>
      </c>
      <c r="E62" s="166">
        <v>51</v>
      </c>
      <c r="F62" s="166">
        <v>24</v>
      </c>
      <c r="G62" s="166">
        <v>5</v>
      </c>
      <c r="H62" s="166">
        <v>63</v>
      </c>
      <c r="I62" s="167">
        <f t="shared" si="7"/>
        <v>11.6</v>
      </c>
      <c r="J62" s="167">
        <f>H62/H53</f>
        <v>2.3463687150837988E-2</v>
      </c>
    </row>
    <row r="63" spans="2:10" x14ac:dyDescent="0.25">
      <c r="B63" s="165" t="s">
        <v>130</v>
      </c>
      <c r="C63" s="166">
        <v>0</v>
      </c>
      <c r="D63" s="166">
        <v>10</v>
      </c>
      <c r="E63" s="166">
        <v>13</v>
      </c>
      <c r="F63" s="166">
        <v>3</v>
      </c>
      <c r="G63" s="166">
        <v>6</v>
      </c>
      <c r="H63" s="166">
        <v>6</v>
      </c>
      <c r="I63" s="167">
        <f t="shared" si="7"/>
        <v>0</v>
      </c>
      <c r="J63" s="167">
        <f>H63/H53</f>
        <v>2.2346368715083797E-3</v>
      </c>
    </row>
    <row r="64" spans="2:10" x14ac:dyDescent="0.25">
      <c r="B64" s="165" t="s">
        <v>133</v>
      </c>
      <c r="C64" s="166">
        <v>0</v>
      </c>
      <c r="D64" s="166">
        <v>3</v>
      </c>
      <c r="E64" s="166">
        <v>6</v>
      </c>
      <c r="F64" s="166">
        <v>0</v>
      </c>
      <c r="G64" s="166">
        <v>0</v>
      </c>
      <c r="H64" s="166">
        <v>10</v>
      </c>
      <c r="I64" s="167" t="str">
        <f t="shared" si="7"/>
        <v>-</v>
      </c>
      <c r="J64" s="167">
        <f>H64/H53</f>
        <v>3.7243947858472998E-3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395</v>
      </c>
      <c r="E65" s="171">
        <f t="shared" si="8"/>
        <v>466</v>
      </c>
      <c r="F65" s="171">
        <f t="shared" si="8"/>
        <v>515</v>
      </c>
      <c r="G65" s="171">
        <f t="shared" si="8"/>
        <v>534</v>
      </c>
      <c r="H65" s="171">
        <f t="shared" si="8"/>
        <v>670</v>
      </c>
      <c r="I65" s="172">
        <f t="shared" si="7"/>
        <v>0.25468164794007486</v>
      </c>
      <c r="J65" s="172">
        <f>H65/H53</f>
        <v>0.24953445065176907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2379</v>
      </c>
      <c r="E67" s="178">
        <v>24503</v>
      </c>
      <c r="F67" s="178">
        <v>23244</v>
      </c>
      <c r="G67" s="178">
        <v>16852</v>
      </c>
      <c r="H67" s="178">
        <v>17502</v>
      </c>
      <c r="I67" s="179">
        <f t="shared" ref="I67:I79" si="9">IFERROR(H67/G67-1,"-")</f>
        <v>3.8571089484927601E-2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2073</v>
      </c>
      <c r="E68" s="162">
        <v>11839</v>
      </c>
      <c r="F68" s="162">
        <v>11986</v>
      </c>
      <c r="G68" s="162">
        <v>4179</v>
      </c>
      <c r="H68" s="162">
        <v>6409</v>
      </c>
      <c r="I68" s="163">
        <f t="shared" si="9"/>
        <v>0.53362048336922707</v>
      </c>
      <c r="J68" s="163">
        <f>H68/H67</f>
        <v>0.36618672151754084</v>
      </c>
    </row>
    <row r="69" spans="2:10" x14ac:dyDescent="0.25">
      <c r="B69" s="165" t="s">
        <v>105</v>
      </c>
      <c r="C69" s="166">
        <v>0</v>
      </c>
      <c r="D69" s="166">
        <v>1964</v>
      </c>
      <c r="E69" s="166">
        <v>10726</v>
      </c>
      <c r="F69" s="166">
        <v>9562</v>
      </c>
      <c r="G69" s="166">
        <v>1991</v>
      </c>
      <c r="H69" s="166">
        <v>2608</v>
      </c>
      <c r="I69" s="167">
        <f t="shared" si="9"/>
        <v>0.30989452536413853</v>
      </c>
      <c r="J69" s="167">
        <f>H69/H67</f>
        <v>0.14901154153810994</v>
      </c>
    </row>
    <row r="70" spans="2:10" x14ac:dyDescent="0.25">
      <c r="B70" s="165" t="s">
        <v>102</v>
      </c>
      <c r="C70" s="166">
        <v>0</v>
      </c>
      <c r="D70" s="166">
        <v>109</v>
      </c>
      <c r="E70" s="166">
        <v>1113</v>
      </c>
      <c r="F70" s="166">
        <v>2424</v>
      </c>
      <c r="G70" s="166">
        <v>2188</v>
      </c>
      <c r="H70" s="166">
        <v>3801</v>
      </c>
      <c r="I70" s="167">
        <f t="shared" si="9"/>
        <v>0.73720292504570395</v>
      </c>
      <c r="J70" s="167">
        <f>H70/H67</f>
        <v>0.21717517997943092</v>
      </c>
    </row>
    <row r="71" spans="2:10" x14ac:dyDescent="0.25">
      <c r="B71" s="161" t="s">
        <v>109</v>
      </c>
      <c r="C71" s="162">
        <v>0</v>
      </c>
      <c r="D71" s="162">
        <v>306</v>
      </c>
      <c r="E71" s="162">
        <v>12664</v>
      </c>
      <c r="F71" s="162">
        <v>11258</v>
      </c>
      <c r="G71" s="162">
        <v>12673</v>
      </c>
      <c r="H71" s="162">
        <v>11093</v>
      </c>
      <c r="I71" s="163">
        <f t="shared" si="9"/>
        <v>-0.12467450485283671</v>
      </c>
      <c r="J71" s="163">
        <f>H71/H67</f>
        <v>0.63381327848245916</v>
      </c>
    </row>
    <row r="72" spans="2:10" x14ac:dyDescent="0.25">
      <c r="B72" s="165" t="s">
        <v>112</v>
      </c>
      <c r="C72" s="166">
        <v>0</v>
      </c>
      <c r="D72" s="166">
        <v>0</v>
      </c>
      <c r="E72" s="166">
        <v>7439</v>
      </c>
      <c r="F72" s="166">
        <v>4901</v>
      </c>
      <c r="G72" s="166">
        <v>7702</v>
      </c>
      <c r="H72" s="166">
        <v>6322</v>
      </c>
      <c r="I72" s="167">
        <f t="shared" si="9"/>
        <v>-0.17917424045702413</v>
      </c>
      <c r="J72" s="167">
        <f>H72/H67</f>
        <v>0.36121586104445208</v>
      </c>
    </row>
    <row r="73" spans="2:10" x14ac:dyDescent="0.25">
      <c r="B73" s="165" t="s">
        <v>115</v>
      </c>
      <c r="C73" s="166">
        <v>0</v>
      </c>
      <c r="D73" s="166">
        <v>26</v>
      </c>
      <c r="E73" s="166">
        <v>191</v>
      </c>
      <c r="F73" s="166">
        <v>279</v>
      </c>
      <c r="G73" s="166">
        <v>638</v>
      </c>
      <c r="H73" s="166">
        <v>521</v>
      </c>
      <c r="I73" s="167">
        <f t="shared" si="9"/>
        <v>-0.18338557993730409</v>
      </c>
      <c r="J73" s="167">
        <f>H73/H67</f>
        <v>2.9768026511255857E-2</v>
      </c>
    </row>
    <row r="74" spans="2:10" x14ac:dyDescent="0.25">
      <c r="B74" s="165" t="s">
        <v>118</v>
      </c>
      <c r="C74" s="166">
        <v>0</v>
      </c>
      <c r="D74" s="166">
        <v>183</v>
      </c>
      <c r="E74" s="166">
        <v>1449</v>
      </c>
      <c r="F74" s="166">
        <v>1571</v>
      </c>
      <c r="G74" s="166">
        <v>899</v>
      </c>
      <c r="H74" s="166">
        <v>794</v>
      </c>
      <c r="I74" s="167">
        <f t="shared" si="9"/>
        <v>-0.11679644048943272</v>
      </c>
      <c r="J74" s="167">
        <f>H74/H67</f>
        <v>4.5366243857844817E-2</v>
      </c>
    </row>
    <row r="75" spans="2:10" x14ac:dyDescent="0.25">
      <c r="B75" s="165" t="s">
        <v>125</v>
      </c>
      <c r="C75" s="166">
        <v>0</v>
      </c>
      <c r="D75" s="166">
        <v>6</v>
      </c>
      <c r="E75" s="166">
        <v>254</v>
      </c>
      <c r="F75" s="166">
        <v>440</v>
      </c>
      <c r="G75" s="166">
        <v>248</v>
      </c>
      <c r="H75" s="166">
        <v>497</v>
      </c>
      <c r="I75" s="167">
        <f t="shared" si="9"/>
        <v>1.004032258064516</v>
      </c>
      <c r="J75" s="167">
        <f>H75/H67</f>
        <v>2.8396754656610672E-2</v>
      </c>
    </row>
    <row r="76" spans="2:10" x14ac:dyDescent="0.25">
      <c r="B76" s="165" t="s">
        <v>121</v>
      </c>
      <c r="C76" s="166">
        <v>0</v>
      </c>
      <c r="D76" s="166">
        <v>32</v>
      </c>
      <c r="E76" s="166">
        <v>436</v>
      </c>
      <c r="F76" s="166">
        <v>599</v>
      </c>
      <c r="G76" s="166">
        <v>475</v>
      </c>
      <c r="H76" s="166">
        <v>199</v>
      </c>
      <c r="I76" s="167">
        <f t="shared" si="9"/>
        <v>-0.58105263157894738</v>
      </c>
      <c r="J76" s="167">
        <f>H76/H67</f>
        <v>1.1370129128099645E-2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8</v>
      </c>
      <c r="F77" s="166">
        <v>29</v>
      </c>
      <c r="G77" s="166">
        <v>0</v>
      </c>
      <c r="H77" s="166">
        <v>80</v>
      </c>
      <c r="I77" s="167" t="str">
        <f t="shared" si="9"/>
        <v>-</v>
      </c>
      <c r="J77" s="167">
        <f>H77/H67</f>
        <v>4.570906182150611E-3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10</v>
      </c>
      <c r="F78" s="166">
        <v>27</v>
      </c>
      <c r="G78" s="166">
        <v>0</v>
      </c>
      <c r="H78" s="166">
        <v>44</v>
      </c>
      <c r="I78" s="167" t="str">
        <f t="shared" si="9"/>
        <v>-</v>
      </c>
      <c r="J78" s="167">
        <f>H78/H67</f>
        <v>2.5139984001828364E-3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59</v>
      </c>
      <c r="E79" s="171">
        <f t="shared" si="10"/>
        <v>2877</v>
      </c>
      <c r="F79" s="171">
        <f t="shared" si="10"/>
        <v>3412</v>
      </c>
      <c r="G79" s="171">
        <f t="shared" si="10"/>
        <v>2711</v>
      </c>
      <c r="H79" s="171">
        <f t="shared" si="10"/>
        <v>2636</v>
      </c>
      <c r="I79" s="172">
        <f t="shared" si="9"/>
        <v>-2.7665068240501633E-2</v>
      </c>
      <c r="J79" s="172">
        <f>H79/H67</f>
        <v>0.15061135870186265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41575</v>
      </c>
      <c r="E81" s="178">
        <v>73949</v>
      </c>
      <c r="F81" s="178">
        <v>74357</v>
      </c>
      <c r="G81" s="178">
        <v>90048</v>
      </c>
      <c r="H81" s="178">
        <v>93261</v>
      </c>
      <c r="I81" s="179">
        <f t="shared" ref="I81:I93" si="11">IFERROR(H81/G81-1,"-")</f>
        <v>3.5680970149253755E-2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27705</v>
      </c>
      <c r="E82" s="162">
        <v>43951</v>
      </c>
      <c r="F82" s="162">
        <v>40381</v>
      </c>
      <c r="G82" s="162">
        <v>46418</v>
      </c>
      <c r="H82" s="162">
        <v>51378</v>
      </c>
      <c r="I82" s="163">
        <f t="shared" si="11"/>
        <v>0.10685509931492088</v>
      </c>
      <c r="J82" s="163">
        <f>H82/H81</f>
        <v>0.5509055232090585</v>
      </c>
    </row>
    <row r="83" spans="2:10" x14ac:dyDescent="0.25">
      <c r="B83" s="165" t="s">
        <v>105</v>
      </c>
      <c r="C83" s="166">
        <v>0</v>
      </c>
      <c r="D83" s="166">
        <v>9791</v>
      </c>
      <c r="E83" s="166">
        <v>16034</v>
      </c>
      <c r="F83" s="166">
        <v>13120</v>
      </c>
      <c r="G83" s="166">
        <v>15137</v>
      </c>
      <c r="H83" s="166">
        <v>14144</v>
      </c>
      <c r="I83" s="167">
        <f t="shared" si="11"/>
        <v>-6.5600845610094494E-2</v>
      </c>
      <c r="J83" s="167">
        <f>H83/H81</f>
        <v>0.15166039394816697</v>
      </c>
    </row>
    <row r="84" spans="2:10" x14ac:dyDescent="0.25">
      <c r="B84" s="165" t="s">
        <v>102</v>
      </c>
      <c r="C84" s="166">
        <v>0</v>
      </c>
      <c r="D84" s="166">
        <v>17914</v>
      </c>
      <c r="E84" s="166">
        <v>27917</v>
      </c>
      <c r="F84" s="166">
        <v>27261</v>
      </c>
      <c r="G84" s="166">
        <v>31281</v>
      </c>
      <c r="H84" s="166">
        <v>37234</v>
      </c>
      <c r="I84" s="167">
        <f t="shared" si="11"/>
        <v>0.1903072152424794</v>
      </c>
      <c r="J84" s="167">
        <f>H84/H81</f>
        <v>0.39924512926089145</v>
      </c>
    </row>
    <row r="85" spans="2:10" x14ac:dyDescent="0.25">
      <c r="B85" s="161" t="s">
        <v>109</v>
      </c>
      <c r="C85" s="162">
        <v>0</v>
      </c>
      <c r="D85" s="162">
        <v>13870</v>
      </c>
      <c r="E85" s="162">
        <v>29998</v>
      </c>
      <c r="F85" s="162">
        <v>33976</v>
      </c>
      <c r="G85" s="162">
        <v>43630</v>
      </c>
      <c r="H85" s="162">
        <v>41883</v>
      </c>
      <c r="I85" s="163">
        <f t="shared" si="11"/>
        <v>-4.0041256016502436E-2</v>
      </c>
      <c r="J85" s="163">
        <f>H85/H81</f>
        <v>0.44909447679094155</v>
      </c>
    </row>
    <row r="86" spans="2:10" x14ac:dyDescent="0.25">
      <c r="B86" s="165" t="s">
        <v>112</v>
      </c>
      <c r="C86" s="166">
        <v>0</v>
      </c>
      <c r="D86" s="166">
        <v>888</v>
      </c>
      <c r="E86" s="166">
        <v>7721</v>
      </c>
      <c r="F86" s="166">
        <v>8234</v>
      </c>
      <c r="G86" s="166">
        <v>10473</v>
      </c>
      <c r="H86" s="166">
        <v>12820</v>
      </c>
      <c r="I86" s="167">
        <f t="shared" si="11"/>
        <v>0.22410006683853712</v>
      </c>
      <c r="J86" s="167">
        <f>H86/H81</f>
        <v>0.13746367720697827</v>
      </c>
    </row>
    <row r="87" spans="2:10" x14ac:dyDescent="0.25">
      <c r="B87" s="165" t="s">
        <v>115</v>
      </c>
      <c r="C87" s="166">
        <v>0</v>
      </c>
      <c r="D87" s="166">
        <v>3531</v>
      </c>
      <c r="E87" s="166">
        <v>7419</v>
      </c>
      <c r="F87" s="166">
        <v>7114</v>
      </c>
      <c r="G87" s="166">
        <v>7892</v>
      </c>
      <c r="H87" s="166">
        <v>6647</v>
      </c>
      <c r="I87" s="167">
        <f t="shared" si="11"/>
        <v>-0.15775468829194117</v>
      </c>
      <c r="J87" s="167">
        <f>H87/H81</f>
        <v>7.127309379054482E-2</v>
      </c>
    </row>
    <row r="88" spans="2:10" x14ac:dyDescent="0.25">
      <c r="B88" s="165" t="s">
        <v>118</v>
      </c>
      <c r="C88" s="166">
        <v>0</v>
      </c>
      <c r="D88" s="166">
        <v>2026</v>
      </c>
      <c r="E88" s="166">
        <v>2337</v>
      </c>
      <c r="F88" s="166">
        <v>3169</v>
      </c>
      <c r="G88" s="166">
        <v>5388</v>
      </c>
      <c r="H88" s="166">
        <v>5232</v>
      </c>
      <c r="I88" s="167">
        <f t="shared" si="11"/>
        <v>-2.8953229398663738E-2</v>
      </c>
      <c r="J88" s="167">
        <f>H88/H81</f>
        <v>5.6100620838292536E-2</v>
      </c>
    </row>
    <row r="89" spans="2:10" x14ac:dyDescent="0.25">
      <c r="B89" s="165" t="s">
        <v>125</v>
      </c>
      <c r="C89" s="166">
        <v>0</v>
      </c>
      <c r="D89" s="166">
        <v>538</v>
      </c>
      <c r="E89" s="166">
        <v>1018</v>
      </c>
      <c r="F89" s="166">
        <v>1074</v>
      </c>
      <c r="G89" s="166">
        <v>2460</v>
      </c>
      <c r="H89" s="166">
        <v>1577</v>
      </c>
      <c r="I89" s="167">
        <f t="shared" si="11"/>
        <v>-0.35894308943089426</v>
      </c>
      <c r="J89" s="167">
        <f>H89/H81</f>
        <v>1.6909533459859964E-2</v>
      </c>
    </row>
    <row r="90" spans="2:10" x14ac:dyDescent="0.25">
      <c r="B90" s="165" t="s">
        <v>121</v>
      </c>
      <c r="C90" s="166">
        <v>0</v>
      </c>
      <c r="D90" s="166">
        <v>398</v>
      </c>
      <c r="E90" s="166">
        <v>504</v>
      </c>
      <c r="F90" s="166">
        <v>799</v>
      </c>
      <c r="G90" s="166">
        <v>1214</v>
      </c>
      <c r="H90" s="166">
        <v>930</v>
      </c>
      <c r="I90" s="167">
        <f t="shared" si="11"/>
        <v>-0.23393739703459637</v>
      </c>
      <c r="J90" s="167">
        <f>H90/H81</f>
        <v>9.972014025155209E-3</v>
      </c>
    </row>
    <row r="91" spans="2:10" x14ac:dyDescent="0.25">
      <c r="B91" s="165" t="s">
        <v>130</v>
      </c>
      <c r="C91" s="166">
        <v>0</v>
      </c>
      <c r="D91" s="166">
        <v>138</v>
      </c>
      <c r="E91" s="166">
        <v>397</v>
      </c>
      <c r="F91" s="166">
        <v>140</v>
      </c>
      <c r="G91" s="166">
        <v>219</v>
      </c>
      <c r="H91" s="166">
        <v>365</v>
      </c>
      <c r="I91" s="167">
        <f t="shared" si="11"/>
        <v>0.66666666666666674</v>
      </c>
      <c r="J91" s="167">
        <f>H91/H81</f>
        <v>3.9137474399802705E-3</v>
      </c>
    </row>
    <row r="92" spans="2:10" x14ac:dyDescent="0.25">
      <c r="B92" s="165" t="s">
        <v>133</v>
      </c>
      <c r="C92" s="166">
        <v>0</v>
      </c>
      <c r="D92" s="166">
        <v>40</v>
      </c>
      <c r="E92" s="166">
        <v>149</v>
      </c>
      <c r="F92" s="166">
        <v>117</v>
      </c>
      <c r="G92" s="166">
        <v>69</v>
      </c>
      <c r="H92" s="166">
        <v>62</v>
      </c>
      <c r="I92" s="167">
        <f t="shared" si="11"/>
        <v>-0.10144927536231885</v>
      </c>
      <c r="J92" s="167">
        <f>H92/H81</f>
        <v>6.6480093501034726E-4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6311</v>
      </c>
      <c r="E93" s="171">
        <f t="shared" si="12"/>
        <v>10453</v>
      </c>
      <c r="F93" s="171">
        <f t="shared" si="12"/>
        <v>13329</v>
      </c>
      <c r="G93" s="171">
        <f t="shared" si="12"/>
        <v>15915</v>
      </c>
      <c r="H93" s="171">
        <f t="shared" si="12"/>
        <v>14250</v>
      </c>
      <c r="I93" s="172">
        <f t="shared" si="11"/>
        <v>-0.10461828463713474</v>
      </c>
      <c r="J93" s="172">
        <f>H93/H81</f>
        <v>0.15279698909512016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2428</v>
      </c>
      <c r="E95" s="178">
        <v>4275</v>
      </c>
      <c r="F95" s="178">
        <v>4340</v>
      </c>
      <c r="G95" s="178">
        <v>4593</v>
      </c>
      <c r="H95" s="178">
        <v>3637</v>
      </c>
      <c r="I95" s="179">
        <f t="shared" ref="I95:I107" si="13">IFERROR(H95/G95-1,"-")</f>
        <v>-0.20814282603962553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1624</v>
      </c>
      <c r="E96" s="162">
        <v>3300</v>
      </c>
      <c r="F96" s="162">
        <v>3186</v>
      </c>
      <c r="G96" s="162">
        <v>3447</v>
      </c>
      <c r="H96" s="162">
        <v>2446</v>
      </c>
      <c r="I96" s="163">
        <f t="shared" si="13"/>
        <v>-0.29039744705541048</v>
      </c>
      <c r="J96" s="163">
        <f>H96/H95</f>
        <v>0.67253230684630194</v>
      </c>
    </row>
    <row r="97" spans="2:10" x14ac:dyDescent="0.25">
      <c r="B97" s="165" t="s">
        <v>105</v>
      </c>
      <c r="C97" s="166">
        <v>0</v>
      </c>
      <c r="D97" s="166">
        <v>630</v>
      </c>
      <c r="E97" s="166">
        <v>1707</v>
      </c>
      <c r="F97" s="166">
        <v>1209</v>
      </c>
      <c r="G97" s="166">
        <v>1616</v>
      </c>
      <c r="H97" s="166">
        <v>818</v>
      </c>
      <c r="I97" s="167">
        <f t="shared" si="13"/>
        <v>-0.49381188118811881</v>
      </c>
      <c r="J97" s="167">
        <f>H97/H95</f>
        <v>0.22491064063788838</v>
      </c>
    </row>
    <row r="98" spans="2:10" x14ac:dyDescent="0.25">
      <c r="B98" s="165" t="s">
        <v>102</v>
      </c>
      <c r="C98" s="166">
        <v>0</v>
      </c>
      <c r="D98" s="166">
        <v>994</v>
      </c>
      <c r="E98" s="166">
        <v>1593</v>
      </c>
      <c r="F98" s="166">
        <v>1977</v>
      </c>
      <c r="G98" s="166">
        <v>1831</v>
      </c>
      <c r="H98" s="166">
        <v>1628</v>
      </c>
      <c r="I98" s="167">
        <f t="shared" si="13"/>
        <v>-0.11086837793555437</v>
      </c>
      <c r="J98" s="167">
        <f>H98/H95</f>
        <v>0.44762166620841354</v>
      </c>
    </row>
    <row r="99" spans="2:10" x14ac:dyDescent="0.25">
      <c r="B99" s="161" t="s">
        <v>109</v>
      </c>
      <c r="C99" s="162">
        <v>0</v>
      </c>
      <c r="D99" s="162">
        <v>804</v>
      </c>
      <c r="E99" s="162">
        <v>975</v>
      </c>
      <c r="F99" s="162">
        <v>1154</v>
      </c>
      <c r="G99" s="162">
        <v>1146</v>
      </c>
      <c r="H99" s="162">
        <v>1191</v>
      </c>
      <c r="I99" s="163">
        <f t="shared" si="13"/>
        <v>3.9267015706806241E-2</v>
      </c>
      <c r="J99" s="163">
        <f>H99/H95</f>
        <v>0.32746769315369811</v>
      </c>
    </row>
    <row r="100" spans="2:10" x14ac:dyDescent="0.25">
      <c r="B100" s="165" t="s">
        <v>112</v>
      </c>
      <c r="C100" s="166">
        <v>0</v>
      </c>
      <c r="D100" s="166">
        <v>49</v>
      </c>
      <c r="E100" s="166">
        <v>82</v>
      </c>
      <c r="F100" s="166">
        <v>160</v>
      </c>
      <c r="G100" s="166">
        <v>156</v>
      </c>
      <c r="H100" s="166">
        <v>138</v>
      </c>
      <c r="I100" s="167">
        <f t="shared" si="13"/>
        <v>-0.11538461538461542</v>
      </c>
      <c r="J100" s="167">
        <f>H100/H95</f>
        <v>3.7943359912015397E-2</v>
      </c>
    </row>
    <row r="101" spans="2:10" x14ac:dyDescent="0.25">
      <c r="B101" s="165" t="s">
        <v>115</v>
      </c>
      <c r="C101" s="166">
        <v>0</v>
      </c>
      <c r="D101" s="166">
        <v>120</v>
      </c>
      <c r="E101" s="166">
        <v>136</v>
      </c>
      <c r="F101" s="166">
        <v>108</v>
      </c>
      <c r="G101" s="166">
        <v>124</v>
      </c>
      <c r="H101" s="166">
        <v>124</v>
      </c>
      <c r="I101" s="167">
        <f t="shared" si="13"/>
        <v>0</v>
      </c>
      <c r="J101" s="167">
        <f>H101/H95</f>
        <v>3.4094033544129779E-2</v>
      </c>
    </row>
    <row r="102" spans="2:10" x14ac:dyDescent="0.25">
      <c r="B102" s="165" t="s">
        <v>118</v>
      </c>
      <c r="C102" s="166">
        <v>0</v>
      </c>
      <c r="D102" s="166">
        <v>212</v>
      </c>
      <c r="E102" s="166">
        <v>200</v>
      </c>
      <c r="F102" s="166">
        <v>186</v>
      </c>
      <c r="G102" s="166">
        <v>184</v>
      </c>
      <c r="H102" s="166">
        <v>143</v>
      </c>
      <c r="I102" s="167">
        <f t="shared" si="13"/>
        <v>-0.22282608695652173</v>
      </c>
      <c r="J102" s="167">
        <f>H102/H95</f>
        <v>3.9318119329117406E-2</v>
      </c>
    </row>
    <row r="103" spans="2:10" x14ac:dyDescent="0.25">
      <c r="B103" s="165" t="s">
        <v>125</v>
      </c>
      <c r="C103" s="166">
        <v>0</v>
      </c>
      <c r="D103" s="166">
        <v>15</v>
      </c>
      <c r="E103" s="166">
        <v>42</v>
      </c>
      <c r="F103" s="166">
        <v>38</v>
      </c>
      <c r="G103" s="166">
        <v>29</v>
      </c>
      <c r="H103" s="166">
        <v>46</v>
      </c>
      <c r="I103" s="167">
        <f t="shared" si="13"/>
        <v>0.5862068965517242</v>
      </c>
      <c r="J103" s="167">
        <f>H103/H95</f>
        <v>1.2647786637338466E-2</v>
      </c>
    </row>
    <row r="104" spans="2:10" x14ac:dyDescent="0.25">
      <c r="B104" s="165" t="s">
        <v>121</v>
      </c>
      <c r="C104" s="166">
        <v>0</v>
      </c>
      <c r="D104" s="166">
        <v>43</v>
      </c>
      <c r="E104" s="166">
        <v>61</v>
      </c>
      <c r="F104" s="166">
        <v>43</v>
      </c>
      <c r="G104" s="166">
        <v>25</v>
      </c>
      <c r="H104" s="166">
        <v>39</v>
      </c>
      <c r="I104" s="167">
        <f t="shared" si="13"/>
        <v>0.56000000000000005</v>
      </c>
      <c r="J104" s="167">
        <f>H104/H95</f>
        <v>1.0723123453395655E-2</v>
      </c>
    </row>
    <row r="105" spans="2:10" x14ac:dyDescent="0.25">
      <c r="B105" s="165" t="s">
        <v>130</v>
      </c>
      <c r="C105" s="166">
        <v>0</v>
      </c>
      <c r="D105" s="166">
        <v>2</v>
      </c>
      <c r="E105" s="166">
        <v>8</v>
      </c>
      <c r="F105" s="166">
        <v>9</v>
      </c>
      <c r="G105" s="166">
        <v>10</v>
      </c>
      <c r="H105" s="166">
        <v>25</v>
      </c>
      <c r="I105" s="167">
        <f t="shared" si="13"/>
        <v>1.5</v>
      </c>
      <c r="J105" s="167">
        <f>H105/H95</f>
        <v>6.8737970855100358E-3</v>
      </c>
    </row>
    <row r="106" spans="2:10" x14ac:dyDescent="0.25">
      <c r="B106" s="165" t="s">
        <v>133</v>
      </c>
      <c r="C106" s="166">
        <v>0</v>
      </c>
      <c r="D106" s="166">
        <v>2</v>
      </c>
      <c r="E106" s="166">
        <v>4</v>
      </c>
      <c r="F106" s="166">
        <v>9</v>
      </c>
      <c r="G106" s="166">
        <v>2</v>
      </c>
      <c r="H106" s="166">
        <v>6</v>
      </c>
      <c r="I106" s="167">
        <f t="shared" si="13"/>
        <v>2</v>
      </c>
      <c r="J106" s="167">
        <f>H106/H95</f>
        <v>1.6497113005224085E-3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361</v>
      </c>
      <c r="E107" s="171">
        <f t="shared" si="14"/>
        <v>442</v>
      </c>
      <c r="F107" s="171">
        <f t="shared" si="14"/>
        <v>601</v>
      </c>
      <c r="G107" s="171">
        <f t="shared" si="14"/>
        <v>616</v>
      </c>
      <c r="H107" s="171">
        <f t="shared" si="14"/>
        <v>670</v>
      </c>
      <c r="I107" s="172">
        <f t="shared" si="13"/>
        <v>8.7662337662337553E-2</v>
      </c>
      <c r="J107" s="172">
        <f>H107/H95</f>
        <v>0.18421776189166897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10658</v>
      </c>
      <c r="E109" s="178">
        <v>15515</v>
      </c>
      <c r="F109" s="178">
        <v>21748</v>
      </c>
      <c r="G109" s="178">
        <v>20589</v>
      </c>
      <c r="H109" s="178">
        <v>25675</v>
      </c>
      <c r="I109" s="179">
        <f t="shared" ref="I109:I121" si="15">IFERROR(H109/G109-1,"-")</f>
        <v>0.24702511049589582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5879</v>
      </c>
      <c r="E110" s="162">
        <v>5277</v>
      </c>
      <c r="F110" s="162">
        <v>6908</v>
      </c>
      <c r="G110" s="162">
        <v>5357</v>
      </c>
      <c r="H110" s="162">
        <v>8434</v>
      </c>
      <c r="I110" s="163">
        <f t="shared" si="15"/>
        <v>0.57438865036400966</v>
      </c>
      <c r="J110" s="163">
        <f>H110/H109</f>
        <v>0.32849074975657255</v>
      </c>
    </row>
    <row r="111" spans="2:10" x14ac:dyDescent="0.25">
      <c r="B111" s="165" t="s">
        <v>105</v>
      </c>
      <c r="C111" s="166">
        <v>0</v>
      </c>
      <c r="D111" s="166">
        <v>1813</v>
      </c>
      <c r="E111" s="166">
        <v>1304</v>
      </c>
      <c r="F111" s="166">
        <v>2963</v>
      </c>
      <c r="G111" s="166">
        <v>1930</v>
      </c>
      <c r="H111" s="166">
        <v>4333</v>
      </c>
      <c r="I111" s="167">
        <f t="shared" si="15"/>
        <v>1.245077720207254</v>
      </c>
      <c r="J111" s="167">
        <f>H111/H109</f>
        <v>0.16876338851022396</v>
      </c>
    </row>
    <row r="112" spans="2:10" x14ac:dyDescent="0.25">
      <c r="B112" s="165" t="s">
        <v>102</v>
      </c>
      <c r="C112" s="166">
        <v>0</v>
      </c>
      <c r="D112" s="166">
        <v>4066</v>
      </c>
      <c r="E112" s="166">
        <v>3973</v>
      </c>
      <c r="F112" s="166">
        <v>3945</v>
      </c>
      <c r="G112" s="166">
        <v>3427</v>
      </c>
      <c r="H112" s="166">
        <v>4101</v>
      </c>
      <c r="I112" s="167">
        <f t="shared" si="15"/>
        <v>0.19667347534286539</v>
      </c>
      <c r="J112" s="167">
        <f>H112/H109</f>
        <v>0.15972736124634859</v>
      </c>
    </row>
    <row r="113" spans="2:10" x14ac:dyDescent="0.25">
      <c r="B113" s="161" t="s">
        <v>109</v>
      </c>
      <c r="C113" s="162">
        <v>0</v>
      </c>
      <c r="D113" s="162">
        <v>4779</v>
      </c>
      <c r="E113" s="162">
        <v>10238</v>
      </c>
      <c r="F113" s="162">
        <v>14840</v>
      </c>
      <c r="G113" s="162">
        <v>15232</v>
      </c>
      <c r="H113" s="162">
        <v>17241</v>
      </c>
      <c r="I113" s="163">
        <f t="shared" si="15"/>
        <v>0.13189338235294112</v>
      </c>
      <c r="J113" s="163">
        <f>H113/H109</f>
        <v>0.67150925024342745</v>
      </c>
    </row>
    <row r="114" spans="2:10" x14ac:dyDescent="0.25">
      <c r="B114" s="165" t="s">
        <v>112</v>
      </c>
      <c r="C114" s="166">
        <v>0</v>
      </c>
      <c r="D114" s="166">
        <v>1257</v>
      </c>
      <c r="E114" s="166">
        <v>6493</v>
      </c>
      <c r="F114" s="166">
        <v>9714</v>
      </c>
      <c r="G114" s="166">
        <v>9908</v>
      </c>
      <c r="H114" s="166">
        <v>11785</v>
      </c>
      <c r="I114" s="167">
        <f t="shared" si="15"/>
        <v>0.18944287444489305</v>
      </c>
      <c r="J114" s="167">
        <f>H114/H109</f>
        <v>0.4590068159688413</v>
      </c>
    </row>
    <row r="115" spans="2:10" x14ac:dyDescent="0.25">
      <c r="B115" s="165" t="s">
        <v>115</v>
      </c>
      <c r="C115" s="166">
        <v>0</v>
      </c>
      <c r="D115" s="166">
        <v>425</v>
      </c>
      <c r="E115" s="166">
        <v>235</v>
      </c>
      <c r="F115" s="166">
        <v>368</v>
      </c>
      <c r="G115" s="166">
        <v>525</v>
      </c>
      <c r="H115" s="166">
        <v>416</v>
      </c>
      <c r="I115" s="167">
        <f t="shared" si="15"/>
        <v>-0.20761904761904759</v>
      </c>
      <c r="J115" s="167">
        <f>H115/H109</f>
        <v>1.6202531645569621E-2</v>
      </c>
    </row>
    <row r="116" spans="2:10" x14ac:dyDescent="0.25">
      <c r="B116" s="165" t="s">
        <v>118</v>
      </c>
      <c r="C116" s="166">
        <v>0</v>
      </c>
      <c r="D116" s="166">
        <v>690</v>
      </c>
      <c r="E116" s="166">
        <v>516</v>
      </c>
      <c r="F116" s="166">
        <v>780</v>
      </c>
      <c r="G116" s="166">
        <v>1247</v>
      </c>
      <c r="H116" s="166">
        <v>1247</v>
      </c>
      <c r="I116" s="167">
        <f t="shared" si="15"/>
        <v>0</v>
      </c>
      <c r="J116" s="167">
        <f>H116/H109</f>
        <v>4.8568646543330089E-2</v>
      </c>
    </row>
    <row r="117" spans="2:10" x14ac:dyDescent="0.25">
      <c r="B117" s="165" t="s">
        <v>125</v>
      </c>
      <c r="C117" s="166">
        <v>0</v>
      </c>
      <c r="D117" s="166">
        <v>401</v>
      </c>
      <c r="E117" s="166">
        <v>255</v>
      </c>
      <c r="F117" s="166">
        <v>394</v>
      </c>
      <c r="G117" s="166">
        <v>292</v>
      </c>
      <c r="H117" s="166">
        <v>803</v>
      </c>
      <c r="I117" s="167">
        <f t="shared" si="15"/>
        <v>1.75</v>
      </c>
      <c r="J117" s="167">
        <f>H117/H109</f>
        <v>3.1275559883154821E-2</v>
      </c>
    </row>
    <row r="118" spans="2:10" x14ac:dyDescent="0.25">
      <c r="B118" s="165" t="s">
        <v>121</v>
      </c>
      <c r="C118" s="166">
        <v>0</v>
      </c>
      <c r="D118" s="166">
        <v>570</v>
      </c>
      <c r="E118" s="166">
        <v>543</v>
      </c>
      <c r="F118" s="166">
        <v>1051</v>
      </c>
      <c r="G118" s="166">
        <v>327</v>
      </c>
      <c r="H118" s="166">
        <v>558</v>
      </c>
      <c r="I118" s="167">
        <f t="shared" si="15"/>
        <v>0.70642201834862384</v>
      </c>
      <c r="J118" s="167">
        <f>H118/H109</f>
        <v>2.1733203505355403E-2</v>
      </c>
    </row>
    <row r="119" spans="2:10" x14ac:dyDescent="0.25">
      <c r="B119" s="165" t="s">
        <v>130</v>
      </c>
      <c r="C119" s="166">
        <v>0</v>
      </c>
      <c r="D119" s="166">
        <v>26</v>
      </c>
      <c r="E119" s="166">
        <v>24</v>
      </c>
      <c r="F119" s="166">
        <v>153</v>
      </c>
      <c r="G119" s="166">
        <v>16</v>
      </c>
      <c r="H119" s="166">
        <v>38</v>
      </c>
      <c r="I119" s="167">
        <f t="shared" si="15"/>
        <v>1.375</v>
      </c>
      <c r="J119" s="167">
        <f>H119/H109</f>
        <v>1.4800389483933787E-3</v>
      </c>
    </row>
    <row r="120" spans="2:10" x14ac:dyDescent="0.25">
      <c r="B120" s="165" t="s">
        <v>133</v>
      </c>
      <c r="C120" s="166">
        <v>0</v>
      </c>
      <c r="D120" s="166">
        <v>1</v>
      </c>
      <c r="E120" s="166">
        <v>7</v>
      </c>
      <c r="F120" s="166">
        <v>18</v>
      </c>
      <c r="G120" s="166">
        <v>53</v>
      </c>
      <c r="H120" s="166">
        <v>13</v>
      </c>
      <c r="I120" s="167">
        <f t="shared" si="15"/>
        <v>-0.75471698113207553</v>
      </c>
      <c r="J120" s="167">
        <f>H120/H109</f>
        <v>5.0632911392405066E-4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1409</v>
      </c>
      <c r="E121" s="171">
        <f t="shared" si="16"/>
        <v>2165</v>
      </c>
      <c r="F121" s="171">
        <f t="shared" si="16"/>
        <v>2362</v>
      </c>
      <c r="G121" s="171">
        <f t="shared" si="16"/>
        <v>2864</v>
      </c>
      <c r="H121" s="171">
        <f t="shared" si="16"/>
        <v>2381</v>
      </c>
      <c r="I121" s="172">
        <f t="shared" si="15"/>
        <v>-0.1686452513966481</v>
      </c>
      <c r="J121" s="172">
        <f>H121/H109</f>
        <v>9.2736124634858808E-2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14398</v>
      </c>
      <c r="E123" s="178">
        <v>18083</v>
      </c>
      <c r="F123" s="178">
        <v>16810</v>
      </c>
      <c r="G123" s="178">
        <v>21632</v>
      </c>
      <c r="H123" s="178">
        <v>23873</v>
      </c>
      <c r="I123" s="179">
        <f t="shared" ref="I123:I135" si="17">IFERROR(H123/G123-1,"-")</f>
        <v>0.10359652366863914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9928</v>
      </c>
      <c r="E124" s="162">
        <v>12525</v>
      </c>
      <c r="F124" s="162">
        <v>11727</v>
      </c>
      <c r="G124" s="162">
        <v>16297</v>
      </c>
      <c r="H124" s="162">
        <v>17909</v>
      </c>
      <c r="I124" s="163">
        <f t="shared" si="17"/>
        <v>9.8913910535681326E-2</v>
      </c>
      <c r="J124" s="163">
        <f>H124/H123</f>
        <v>0.75017802538432543</v>
      </c>
    </row>
    <row r="125" spans="2:10" x14ac:dyDescent="0.25">
      <c r="B125" s="165" t="s">
        <v>105</v>
      </c>
      <c r="C125" s="166">
        <v>0</v>
      </c>
      <c r="D125" s="166">
        <v>4603</v>
      </c>
      <c r="E125" s="166">
        <v>7285</v>
      </c>
      <c r="F125" s="166">
        <v>4487</v>
      </c>
      <c r="G125" s="166">
        <v>9878</v>
      </c>
      <c r="H125" s="166">
        <v>11182</v>
      </c>
      <c r="I125" s="167">
        <f t="shared" si="17"/>
        <v>0.13201052844705408</v>
      </c>
      <c r="J125" s="167">
        <f>H125/H123</f>
        <v>0.46839525824152811</v>
      </c>
    </row>
    <row r="126" spans="2:10" x14ac:dyDescent="0.25">
      <c r="B126" s="165" t="s">
        <v>102</v>
      </c>
      <c r="C126" s="166">
        <v>0</v>
      </c>
      <c r="D126" s="166">
        <v>5325</v>
      </c>
      <c r="E126" s="166">
        <v>5240</v>
      </c>
      <c r="F126" s="166">
        <v>7240</v>
      </c>
      <c r="G126" s="166">
        <v>6419</v>
      </c>
      <c r="H126" s="166">
        <v>6727</v>
      </c>
      <c r="I126" s="167">
        <f t="shared" si="17"/>
        <v>4.7982551799345741E-2</v>
      </c>
      <c r="J126" s="167">
        <f>H126/H123</f>
        <v>0.28178276714279732</v>
      </c>
    </row>
    <row r="127" spans="2:10" x14ac:dyDescent="0.25">
      <c r="B127" s="161" t="s">
        <v>109</v>
      </c>
      <c r="C127" s="162">
        <v>0</v>
      </c>
      <c r="D127" s="162">
        <v>4470</v>
      </c>
      <c r="E127" s="162">
        <v>5558</v>
      </c>
      <c r="F127" s="162">
        <v>5083</v>
      </c>
      <c r="G127" s="162">
        <v>5335</v>
      </c>
      <c r="H127" s="162">
        <v>5964</v>
      </c>
      <c r="I127" s="163">
        <f t="shared" si="17"/>
        <v>0.11790065604498601</v>
      </c>
      <c r="J127" s="163">
        <f>H127/H123</f>
        <v>0.24982197461567462</v>
      </c>
    </row>
    <row r="128" spans="2:10" x14ac:dyDescent="0.25">
      <c r="B128" s="165" t="s">
        <v>112</v>
      </c>
      <c r="C128" s="166">
        <v>0</v>
      </c>
      <c r="D128" s="166">
        <v>174</v>
      </c>
      <c r="E128" s="166">
        <v>730</v>
      </c>
      <c r="F128" s="166">
        <v>662</v>
      </c>
      <c r="G128" s="166">
        <v>605</v>
      </c>
      <c r="H128" s="166">
        <v>600</v>
      </c>
      <c r="I128" s="167">
        <f t="shared" si="17"/>
        <v>-8.2644628099173278E-3</v>
      </c>
      <c r="J128" s="167">
        <f>H128/H123</f>
        <v>2.5132995434172495E-2</v>
      </c>
    </row>
    <row r="129" spans="2:10" x14ac:dyDescent="0.25">
      <c r="B129" s="165" t="s">
        <v>115</v>
      </c>
      <c r="C129" s="166">
        <v>0</v>
      </c>
      <c r="D129" s="166">
        <v>460</v>
      </c>
      <c r="E129" s="166">
        <v>456</v>
      </c>
      <c r="F129" s="166">
        <v>509</v>
      </c>
      <c r="G129" s="166">
        <v>495</v>
      </c>
      <c r="H129" s="166">
        <v>515</v>
      </c>
      <c r="I129" s="167">
        <f t="shared" si="17"/>
        <v>4.0404040404040442E-2</v>
      </c>
      <c r="J129" s="167">
        <f>H129/H123</f>
        <v>2.1572487747664727E-2</v>
      </c>
    </row>
    <row r="130" spans="2:10" x14ac:dyDescent="0.25">
      <c r="B130" s="165" t="s">
        <v>118</v>
      </c>
      <c r="C130" s="166">
        <v>0</v>
      </c>
      <c r="D130" s="166">
        <v>577</v>
      </c>
      <c r="E130" s="166">
        <v>405</v>
      </c>
      <c r="F130" s="166">
        <v>479</v>
      </c>
      <c r="G130" s="166">
        <v>436</v>
      </c>
      <c r="H130" s="166">
        <v>753</v>
      </c>
      <c r="I130" s="167">
        <f t="shared" si="17"/>
        <v>0.72706422018348627</v>
      </c>
      <c r="J130" s="167">
        <f>H130/H123</f>
        <v>3.1541909269886481E-2</v>
      </c>
    </row>
    <row r="131" spans="2:10" x14ac:dyDescent="0.25">
      <c r="B131" s="165" t="s">
        <v>125</v>
      </c>
      <c r="C131" s="166">
        <v>0</v>
      </c>
      <c r="D131" s="166">
        <v>133</v>
      </c>
      <c r="E131" s="166">
        <v>98</v>
      </c>
      <c r="F131" s="166">
        <v>303</v>
      </c>
      <c r="G131" s="166">
        <v>146</v>
      </c>
      <c r="H131" s="166">
        <v>207</v>
      </c>
      <c r="I131" s="167">
        <f t="shared" si="17"/>
        <v>0.41780821917808209</v>
      </c>
      <c r="J131" s="167">
        <f>H131/H123</f>
        <v>8.6708834247895116E-3</v>
      </c>
    </row>
    <row r="132" spans="2:10" x14ac:dyDescent="0.25">
      <c r="B132" s="165" t="s">
        <v>121</v>
      </c>
      <c r="C132" s="166">
        <v>0</v>
      </c>
      <c r="D132" s="166">
        <v>83</v>
      </c>
      <c r="E132" s="166">
        <v>109</v>
      </c>
      <c r="F132" s="166">
        <v>135</v>
      </c>
      <c r="G132" s="166">
        <v>123</v>
      </c>
      <c r="H132" s="166">
        <v>186</v>
      </c>
      <c r="I132" s="167">
        <f t="shared" si="17"/>
        <v>0.51219512195121952</v>
      </c>
      <c r="J132" s="167">
        <f>H132/H123</f>
        <v>7.7912285845934742E-3</v>
      </c>
    </row>
    <row r="133" spans="2:10" x14ac:dyDescent="0.25">
      <c r="B133" s="165" t="s">
        <v>130</v>
      </c>
      <c r="C133" s="166">
        <v>0</v>
      </c>
      <c r="D133" s="166">
        <v>27</v>
      </c>
      <c r="E133" s="166">
        <v>30</v>
      </c>
      <c r="F133" s="166">
        <v>25</v>
      </c>
      <c r="G133" s="166">
        <v>46</v>
      </c>
      <c r="H133" s="166">
        <v>38</v>
      </c>
      <c r="I133" s="167">
        <f t="shared" si="17"/>
        <v>-0.17391304347826086</v>
      </c>
      <c r="J133" s="167">
        <f>H133/H123</f>
        <v>1.5917563774975915E-3</v>
      </c>
    </row>
    <row r="134" spans="2:10" x14ac:dyDescent="0.25">
      <c r="B134" s="165" t="s">
        <v>133</v>
      </c>
      <c r="C134" s="166">
        <v>0</v>
      </c>
      <c r="D134" s="166">
        <v>25</v>
      </c>
      <c r="E134" s="166">
        <v>26</v>
      </c>
      <c r="F134" s="166">
        <v>39</v>
      </c>
      <c r="G134" s="166">
        <v>47</v>
      </c>
      <c r="H134" s="166">
        <v>54</v>
      </c>
      <c r="I134" s="167">
        <f t="shared" si="17"/>
        <v>0.14893617021276606</v>
      </c>
      <c r="J134" s="167">
        <f>H134/H123</f>
        <v>2.2619695890755249E-3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2991</v>
      </c>
      <c r="E135" s="171">
        <f t="shared" si="18"/>
        <v>3704</v>
      </c>
      <c r="F135" s="171">
        <f t="shared" si="18"/>
        <v>2931</v>
      </c>
      <c r="G135" s="171">
        <f t="shared" si="18"/>
        <v>3437</v>
      </c>
      <c r="H135" s="171">
        <f t="shared" si="18"/>
        <v>3611</v>
      </c>
      <c r="I135" s="172">
        <f t="shared" si="17"/>
        <v>5.0625545533895755E-2</v>
      </c>
      <c r="J135" s="172">
        <f>H135/H123</f>
        <v>0.15125874418799481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10219</v>
      </c>
      <c r="E137" s="178">
        <v>23111</v>
      </c>
      <c r="F137" s="178">
        <v>24276</v>
      </c>
      <c r="G137" s="178">
        <v>24893</v>
      </c>
      <c r="H137" s="178">
        <v>26869</v>
      </c>
      <c r="I137" s="179">
        <f t="shared" ref="I137:I149" si="19">IFERROR(H137/G137-1,"-")</f>
        <v>7.937974530992653E-2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4124</v>
      </c>
      <c r="E138" s="162">
        <v>4035</v>
      </c>
      <c r="F138" s="162">
        <v>4301</v>
      </c>
      <c r="G138" s="162">
        <v>4112</v>
      </c>
      <c r="H138" s="162">
        <v>5186</v>
      </c>
      <c r="I138" s="163">
        <f t="shared" si="19"/>
        <v>0.26118677042801552</v>
      </c>
      <c r="J138" s="163">
        <f>H138/H137</f>
        <v>0.19301053258401876</v>
      </c>
    </row>
    <row r="139" spans="2:10" x14ac:dyDescent="0.25">
      <c r="B139" s="165" t="s">
        <v>105</v>
      </c>
      <c r="C139" s="166">
        <v>0</v>
      </c>
      <c r="D139" s="166">
        <v>2148</v>
      </c>
      <c r="E139" s="166">
        <v>2676</v>
      </c>
      <c r="F139" s="166">
        <v>2798</v>
      </c>
      <c r="G139" s="166">
        <v>2896</v>
      </c>
      <c r="H139" s="166">
        <v>3887</v>
      </c>
      <c r="I139" s="167">
        <f t="shared" si="19"/>
        <v>0.34219613259668513</v>
      </c>
      <c r="J139" s="167">
        <f>H139/H137</f>
        <v>0.14466485540957982</v>
      </c>
    </row>
    <row r="140" spans="2:10" x14ac:dyDescent="0.25">
      <c r="B140" s="165" t="s">
        <v>102</v>
      </c>
      <c r="C140" s="166">
        <v>0</v>
      </c>
      <c r="D140" s="166">
        <v>1976</v>
      </c>
      <c r="E140" s="166">
        <v>1359</v>
      </c>
      <c r="F140" s="166">
        <v>1503</v>
      </c>
      <c r="G140" s="166">
        <v>1216</v>
      </c>
      <c r="H140" s="166">
        <v>1299</v>
      </c>
      <c r="I140" s="167">
        <f t="shared" si="19"/>
        <v>6.8256578947368363E-2</v>
      </c>
      <c r="J140" s="167">
        <f>H140/H137</f>
        <v>4.8345677174438946E-2</v>
      </c>
    </row>
    <row r="141" spans="2:10" x14ac:dyDescent="0.25">
      <c r="B141" s="161" t="s">
        <v>109</v>
      </c>
      <c r="C141" s="162">
        <v>0</v>
      </c>
      <c r="D141" s="162">
        <v>6095</v>
      </c>
      <c r="E141" s="162">
        <v>19076</v>
      </c>
      <c r="F141" s="162">
        <v>19975</v>
      </c>
      <c r="G141" s="162">
        <v>20781</v>
      </c>
      <c r="H141" s="162">
        <v>21683</v>
      </c>
      <c r="I141" s="163">
        <f t="shared" si="19"/>
        <v>4.3405033444011254E-2</v>
      </c>
      <c r="J141" s="163">
        <f>H141/H137</f>
        <v>0.80698946741598121</v>
      </c>
    </row>
    <row r="142" spans="2:10" x14ac:dyDescent="0.25">
      <c r="B142" s="165" t="s">
        <v>112</v>
      </c>
      <c r="C142" s="166">
        <v>0</v>
      </c>
      <c r="D142" s="166">
        <v>659</v>
      </c>
      <c r="E142" s="166">
        <v>8399</v>
      </c>
      <c r="F142" s="166">
        <v>9581</v>
      </c>
      <c r="G142" s="166">
        <v>10171</v>
      </c>
      <c r="H142" s="166">
        <v>9685</v>
      </c>
      <c r="I142" s="167">
        <f t="shared" si="19"/>
        <v>-4.7782912201356775E-2</v>
      </c>
      <c r="J142" s="167">
        <f>H142/H137</f>
        <v>0.36045256615430421</v>
      </c>
    </row>
    <row r="143" spans="2:10" x14ac:dyDescent="0.25">
      <c r="B143" s="165" t="s">
        <v>115</v>
      </c>
      <c r="C143" s="166">
        <v>0</v>
      </c>
      <c r="D143" s="166">
        <v>675</v>
      </c>
      <c r="E143" s="166">
        <v>1114</v>
      </c>
      <c r="F143" s="166">
        <v>1435</v>
      </c>
      <c r="G143" s="166">
        <v>1166</v>
      </c>
      <c r="H143" s="166">
        <v>1959</v>
      </c>
      <c r="I143" s="167">
        <f t="shared" si="19"/>
        <v>0.68010291595197248</v>
      </c>
      <c r="J143" s="167">
        <f>H143/H137</f>
        <v>7.2909300681082284E-2</v>
      </c>
    </row>
    <row r="144" spans="2:10" x14ac:dyDescent="0.25">
      <c r="B144" s="165" t="s">
        <v>118</v>
      </c>
      <c r="C144" s="166">
        <v>0</v>
      </c>
      <c r="D144" s="166">
        <v>1143</v>
      </c>
      <c r="E144" s="166">
        <v>2623</v>
      </c>
      <c r="F144" s="166">
        <v>1969</v>
      </c>
      <c r="G144" s="166">
        <v>1892</v>
      </c>
      <c r="H144" s="166">
        <v>2136</v>
      </c>
      <c r="I144" s="167">
        <f t="shared" si="19"/>
        <v>0.12896405919661724</v>
      </c>
      <c r="J144" s="167">
        <f>H144/H137</f>
        <v>7.9496817894227551E-2</v>
      </c>
    </row>
    <row r="145" spans="2:10" x14ac:dyDescent="0.25">
      <c r="B145" s="165" t="s">
        <v>125</v>
      </c>
      <c r="C145" s="166">
        <v>0</v>
      </c>
      <c r="D145" s="166">
        <v>160</v>
      </c>
      <c r="E145" s="166">
        <v>1141</v>
      </c>
      <c r="F145" s="166">
        <v>865</v>
      </c>
      <c r="G145" s="166">
        <v>531</v>
      </c>
      <c r="H145" s="166">
        <v>570</v>
      </c>
      <c r="I145" s="167">
        <f t="shared" si="19"/>
        <v>7.344632768361592E-2</v>
      </c>
      <c r="J145" s="167">
        <f>H145/H137</f>
        <v>2.1214038483010161E-2</v>
      </c>
    </row>
    <row r="146" spans="2:10" x14ac:dyDescent="0.25">
      <c r="B146" s="165" t="s">
        <v>121</v>
      </c>
      <c r="C146" s="166">
        <v>0</v>
      </c>
      <c r="D146" s="166">
        <v>202</v>
      </c>
      <c r="E146" s="166">
        <v>528</v>
      </c>
      <c r="F146" s="166">
        <v>693</v>
      </c>
      <c r="G146" s="166">
        <v>628</v>
      </c>
      <c r="H146" s="166">
        <v>663</v>
      </c>
      <c r="I146" s="167">
        <f t="shared" si="19"/>
        <v>5.5732484076433053E-2</v>
      </c>
      <c r="J146" s="167">
        <f>H146/H137</f>
        <v>2.4675276340764451E-2</v>
      </c>
    </row>
    <row r="147" spans="2:10" x14ac:dyDescent="0.25">
      <c r="B147" s="165" t="s">
        <v>130</v>
      </c>
      <c r="C147" s="166">
        <v>0</v>
      </c>
      <c r="D147" s="166">
        <v>28</v>
      </c>
      <c r="E147" s="166">
        <v>80</v>
      </c>
      <c r="F147" s="166">
        <v>5</v>
      </c>
      <c r="G147" s="166">
        <v>17</v>
      </c>
      <c r="H147" s="166">
        <v>46</v>
      </c>
      <c r="I147" s="167">
        <f t="shared" si="19"/>
        <v>1.7058823529411766</v>
      </c>
      <c r="J147" s="167">
        <f>H147/H137</f>
        <v>1.7120101231902936E-3</v>
      </c>
    </row>
    <row r="148" spans="2:10" x14ac:dyDescent="0.25">
      <c r="B148" s="165" t="s">
        <v>133</v>
      </c>
      <c r="C148" s="166">
        <v>0</v>
      </c>
      <c r="D148" s="166">
        <v>12</v>
      </c>
      <c r="E148" s="166">
        <v>29</v>
      </c>
      <c r="F148" s="166">
        <v>13</v>
      </c>
      <c r="G148" s="166">
        <v>25</v>
      </c>
      <c r="H148" s="166">
        <v>16</v>
      </c>
      <c r="I148" s="167">
        <f t="shared" si="19"/>
        <v>-0.36</v>
      </c>
      <c r="J148" s="167">
        <f>H148/H137</f>
        <v>5.9548178197923259E-4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3216</v>
      </c>
      <c r="E149" s="171">
        <f t="shared" si="20"/>
        <v>5162</v>
      </c>
      <c r="F149" s="171">
        <f t="shared" si="20"/>
        <v>5414</v>
      </c>
      <c r="G149" s="171">
        <f t="shared" si="20"/>
        <v>6351</v>
      </c>
      <c r="H149" s="171">
        <f t="shared" si="20"/>
        <v>6608</v>
      </c>
      <c r="I149" s="172">
        <f t="shared" si="19"/>
        <v>4.0466068335695216E-2</v>
      </c>
      <c r="J149" s="172">
        <f>H149/H137</f>
        <v>0.24593397595742306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5251</v>
      </c>
      <c r="E151" s="178">
        <v>9064</v>
      </c>
      <c r="F151" s="178">
        <v>9508</v>
      </c>
      <c r="G151" s="178">
        <v>11740</v>
      </c>
      <c r="H151" s="178">
        <v>11247</v>
      </c>
      <c r="I151" s="179">
        <f t="shared" ref="I151:I163" si="21">IFERROR(H151/G151-1,"-")</f>
        <v>-4.199318568994892E-2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3239</v>
      </c>
      <c r="E152" s="162">
        <v>5039</v>
      </c>
      <c r="F152" s="162">
        <v>5604</v>
      </c>
      <c r="G152" s="162">
        <v>6641</v>
      </c>
      <c r="H152" s="162">
        <v>5744</v>
      </c>
      <c r="I152" s="163">
        <f t="shared" si="21"/>
        <v>-0.13507001957536513</v>
      </c>
      <c r="J152" s="163">
        <f>H152/H151</f>
        <v>0.5107139681692896</v>
      </c>
    </row>
    <row r="153" spans="2:10" x14ac:dyDescent="0.25">
      <c r="B153" s="165" t="s">
        <v>105</v>
      </c>
      <c r="C153" s="166">
        <v>0</v>
      </c>
      <c r="D153" s="166">
        <v>2297</v>
      </c>
      <c r="E153" s="166">
        <v>3954</v>
      </c>
      <c r="F153" s="166">
        <v>4646</v>
      </c>
      <c r="G153" s="166">
        <v>5006</v>
      </c>
      <c r="H153" s="166">
        <v>3562</v>
      </c>
      <c r="I153" s="167">
        <f t="shared" si="21"/>
        <v>-0.28845385537355173</v>
      </c>
      <c r="J153" s="167">
        <f>H153/H151</f>
        <v>0.31670667733617852</v>
      </c>
    </row>
    <row r="154" spans="2:10" x14ac:dyDescent="0.25">
      <c r="B154" s="165" t="s">
        <v>102</v>
      </c>
      <c r="C154" s="166">
        <v>0</v>
      </c>
      <c r="D154" s="166">
        <v>942</v>
      </c>
      <c r="E154" s="166">
        <v>1085</v>
      </c>
      <c r="F154" s="166">
        <v>958</v>
      </c>
      <c r="G154" s="166">
        <v>1635</v>
      </c>
      <c r="H154" s="166">
        <v>2182</v>
      </c>
      <c r="I154" s="167">
        <f t="shared" si="21"/>
        <v>0.33455657492354729</v>
      </c>
      <c r="J154" s="167">
        <f>H154/H151</f>
        <v>0.19400729083311105</v>
      </c>
    </row>
    <row r="155" spans="2:10" x14ac:dyDescent="0.25">
      <c r="B155" s="161" t="s">
        <v>109</v>
      </c>
      <c r="C155" s="162">
        <v>0</v>
      </c>
      <c r="D155" s="162">
        <v>2012</v>
      </c>
      <c r="E155" s="162">
        <v>4025</v>
      </c>
      <c r="F155" s="162">
        <v>3904</v>
      </c>
      <c r="G155" s="162">
        <v>5099</v>
      </c>
      <c r="H155" s="162">
        <v>5503</v>
      </c>
      <c r="I155" s="163">
        <f t="shared" si="21"/>
        <v>7.9231221808197638E-2</v>
      </c>
      <c r="J155" s="163">
        <f>H155/H151</f>
        <v>0.4892860318307104</v>
      </c>
    </row>
    <row r="156" spans="2:10" x14ac:dyDescent="0.25">
      <c r="B156" s="165" t="s">
        <v>112</v>
      </c>
      <c r="C156" s="166">
        <v>0</v>
      </c>
      <c r="D156" s="166">
        <v>134</v>
      </c>
      <c r="E156" s="166">
        <v>1802</v>
      </c>
      <c r="F156" s="166">
        <v>1256</v>
      </c>
      <c r="G156" s="166">
        <v>1500</v>
      </c>
      <c r="H156" s="166">
        <v>1525</v>
      </c>
      <c r="I156" s="167">
        <f t="shared" si="21"/>
        <v>1.6666666666666607E-2</v>
      </c>
      <c r="J156" s="167">
        <f>H156/H151</f>
        <v>0.1355917133457811</v>
      </c>
    </row>
    <row r="157" spans="2:10" x14ac:dyDescent="0.25">
      <c r="B157" s="165" t="s">
        <v>115</v>
      </c>
      <c r="C157" s="166">
        <v>0</v>
      </c>
      <c r="D157" s="166">
        <v>417</v>
      </c>
      <c r="E157" s="166">
        <v>437</v>
      </c>
      <c r="F157" s="166">
        <v>572</v>
      </c>
      <c r="G157" s="166">
        <v>459</v>
      </c>
      <c r="H157" s="166">
        <v>510</v>
      </c>
      <c r="I157" s="167">
        <f t="shared" si="21"/>
        <v>0.11111111111111116</v>
      </c>
      <c r="J157" s="167">
        <f>H157/H151</f>
        <v>4.5345425446785811E-2</v>
      </c>
    </row>
    <row r="158" spans="2:10" x14ac:dyDescent="0.25">
      <c r="B158" s="165" t="s">
        <v>118</v>
      </c>
      <c r="C158" s="166">
        <v>0</v>
      </c>
      <c r="D158" s="166">
        <v>451</v>
      </c>
      <c r="E158" s="166">
        <v>497</v>
      </c>
      <c r="F158" s="166">
        <v>751</v>
      </c>
      <c r="G158" s="166">
        <v>1042</v>
      </c>
      <c r="H158" s="166">
        <v>1715</v>
      </c>
      <c r="I158" s="167">
        <f t="shared" si="21"/>
        <v>0.64587332053742808</v>
      </c>
      <c r="J158" s="167">
        <f>H158/H151</f>
        <v>0.15248510713968169</v>
      </c>
    </row>
    <row r="159" spans="2:10" x14ac:dyDescent="0.25">
      <c r="B159" s="165" t="s">
        <v>125</v>
      </c>
      <c r="C159" s="166">
        <v>0</v>
      </c>
      <c r="D159" s="166">
        <v>37</v>
      </c>
      <c r="E159" s="166">
        <v>146</v>
      </c>
      <c r="F159" s="166">
        <v>115</v>
      </c>
      <c r="G159" s="166">
        <v>174</v>
      </c>
      <c r="H159" s="166">
        <v>112</v>
      </c>
      <c r="I159" s="167">
        <f t="shared" si="21"/>
        <v>-0.35632183908045978</v>
      </c>
      <c r="J159" s="167">
        <f>H159/H151</f>
        <v>9.9582110785098252E-3</v>
      </c>
    </row>
    <row r="160" spans="2:10" x14ac:dyDescent="0.25">
      <c r="B160" s="165" t="s">
        <v>121</v>
      </c>
      <c r="C160" s="166">
        <v>0</v>
      </c>
      <c r="D160" s="166">
        <v>206</v>
      </c>
      <c r="E160" s="166">
        <v>474</v>
      </c>
      <c r="F160" s="166">
        <v>231</v>
      </c>
      <c r="G160" s="166">
        <v>479</v>
      </c>
      <c r="H160" s="166">
        <v>297</v>
      </c>
      <c r="I160" s="167">
        <f t="shared" si="21"/>
        <v>-0.37995824634655528</v>
      </c>
      <c r="J160" s="167">
        <f>H160/H151</f>
        <v>2.6407041877834089E-2</v>
      </c>
    </row>
    <row r="161" spans="2:10" x14ac:dyDescent="0.25">
      <c r="B161" s="165" t="s">
        <v>130</v>
      </c>
      <c r="C161" s="166">
        <v>0</v>
      </c>
      <c r="D161" s="166">
        <v>4</v>
      </c>
      <c r="E161" s="166">
        <v>19</v>
      </c>
      <c r="F161" s="166">
        <v>12</v>
      </c>
      <c r="G161" s="166">
        <v>6</v>
      </c>
      <c r="H161" s="166">
        <v>16</v>
      </c>
      <c r="I161" s="167">
        <f t="shared" si="21"/>
        <v>1.6666666666666665</v>
      </c>
      <c r="J161" s="167">
        <f>H161/H151</f>
        <v>1.4226015826442606E-3</v>
      </c>
    </row>
    <row r="162" spans="2:10" x14ac:dyDescent="0.25">
      <c r="B162" s="165" t="s">
        <v>133</v>
      </c>
      <c r="C162" s="166">
        <v>0</v>
      </c>
      <c r="D162" s="166">
        <v>6</v>
      </c>
      <c r="E162" s="166">
        <v>13</v>
      </c>
      <c r="F162" s="166">
        <v>15</v>
      </c>
      <c r="G162" s="166">
        <v>6</v>
      </c>
      <c r="H162" s="166">
        <v>15</v>
      </c>
      <c r="I162" s="167">
        <f t="shared" si="21"/>
        <v>1.5</v>
      </c>
      <c r="J162" s="167">
        <f>H162/H151</f>
        <v>1.3336889837289945E-3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757</v>
      </c>
      <c r="E163" s="171">
        <f t="shared" si="22"/>
        <v>637</v>
      </c>
      <c r="F163" s="171">
        <f t="shared" si="22"/>
        <v>952</v>
      </c>
      <c r="G163" s="171">
        <f t="shared" si="22"/>
        <v>1433</v>
      </c>
      <c r="H163" s="171">
        <f t="shared" si="22"/>
        <v>1313</v>
      </c>
      <c r="I163" s="172">
        <f t="shared" si="21"/>
        <v>-8.3740404745289654E-2</v>
      </c>
      <c r="J163" s="172">
        <f>H163/H151</f>
        <v>0.11674224237574464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CEF5C-E18E-4AEF-8F7B-4FE381F442D4}">
  <sheetPr>
    <tabColor theme="7" tint="0.79998168889431442"/>
    <pageSetUpPr fitToPage="1"/>
  </sheetPr>
  <dimension ref="A1:Y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264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45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265</v>
      </c>
      <c r="R7" s="174" t="s">
        <v>266</v>
      </c>
      <c r="S7" s="174" t="s">
        <v>267</v>
      </c>
      <c r="T7" s="174" t="s">
        <v>268</v>
      </c>
      <c r="U7" s="174" t="s">
        <v>269</v>
      </c>
      <c r="V7" s="174" t="s">
        <v>270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50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1049130</v>
      </c>
      <c r="D9" s="178">
        <v>745750</v>
      </c>
      <c r="E9" s="178">
        <v>2658818</v>
      </c>
      <c r="F9" s="178">
        <v>2977282</v>
      </c>
      <c r="G9" s="178">
        <v>3166417</v>
      </c>
      <c r="H9" s="178">
        <v>3154023</v>
      </c>
      <c r="I9" s="179">
        <f>IFERROR(H9/G9-1,"-")</f>
        <v>-3.9142033408738897E-3</v>
      </c>
      <c r="J9" s="179">
        <f>IFERROR(H9/D9-1,"-")</f>
        <v>3.2293302044921219</v>
      </c>
      <c r="K9" s="178">
        <f>H9-G9</f>
        <v>-12394</v>
      </c>
      <c r="L9" s="178">
        <f>H9-D9</f>
        <v>2408273</v>
      </c>
      <c r="M9" s="179">
        <f t="shared" ref="M9:M21" si="0">H9/H$9</f>
        <v>1</v>
      </c>
      <c r="P9" s="158" t="s">
        <v>70</v>
      </c>
      <c r="Q9" s="178">
        <v>142242</v>
      </c>
      <c r="R9" s="178">
        <v>111657</v>
      </c>
      <c r="S9" s="178">
        <v>395281</v>
      </c>
      <c r="T9" s="178">
        <v>453294</v>
      </c>
      <c r="U9" s="178">
        <v>524679</v>
      </c>
      <c r="V9" s="178">
        <v>537199</v>
      </c>
      <c r="W9" s="179">
        <f>IFERROR(V9/U9-1,"-")</f>
        <v>2.3862209084030361E-2</v>
      </c>
      <c r="X9" s="178">
        <f>V9-U9</f>
        <v>12520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190562</v>
      </c>
      <c r="D10" s="162">
        <v>384545</v>
      </c>
      <c r="E10" s="162">
        <v>582661</v>
      </c>
      <c r="F10" s="162">
        <v>610630</v>
      </c>
      <c r="G10" s="162">
        <v>602747</v>
      </c>
      <c r="H10" s="162">
        <v>610314</v>
      </c>
      <c r="I10" s="180">
        <f>IFERROR(H10/G10-1,"-")</f>
        <v>1.2554189402850691E-2</v>
      </c>
      <c r="J10" s="163">
        <f t="shared" ref="J10:J21" si="2">IFERROR(H10/D10-1,"-")</f>
        <v>0.58710684055182094</v>
      </c>
      <c r="K10" s="162">
        <f t="shared" ref="K10:K20" si="3">H10-G10</f>
        <v>7567</v>
      </c>
      <c r="L10" s="162">
        <f t="shared" ref="L10:L21" si="4">H10-D10</f>
        <v>225769</v>
      </c>
      <c r="M10" s="163">
        <f t="shared" si="0"/>
        <v>0.19350334477586245</v>
      </c>
      <c r="P10" s="161" t="s">
        <v>99</v>
      </c>
      <c r="Q10" s="162">
        <v>47060</v>
      </c>
      <c r="R10" s="162">
        <v>66876</v>
      </c>
      <c r="S10" s="162">
        <v>197068</v>
      </c>
      <c r="T10" s="162">
        <v>205761</v>
      </c>
      <c r="U10" s="162">
        <v>223593</v>
      </c>
      <c r="V10" s="162">
        <v>232483</v>
      </c>
      <c r="W10" s="180">
        <f>IFERROR(V10/U10-1,"-")</f>
        <v>3.9759742031280076E-2</v>
      </c>
      <c r="X10" s="161">
        <f t="shared" ref="X10:X20" si="5">V10-U10</f>
        <v>8890</v>
      </c>
      <c r="Y10" s="163">
        <f t="shared" si="1"/>
        <v>0.43276886219073379</v>
      </c>
    </row>
    <row r="11" spans="1:25" x14ac:dyDescent="0.25">
      <c r="A11" s="164" t="s">
        <v>102</v>
      </c>
      <c r="B11" s="165" t="s">
        <v>105</v>
      </c>
      <c r="C11" s="166">
        <v>77391</v>
      </c>
      <c r="D11" s="166">
        <v>229473</v>
      </c>
      <c r="E11" s="166">
        <v>253134</v>
      </c>
      <c r="F11" s="166">
        <v>254990</v>
      </c>
      <c r="G11" s="166">
        <v>242917</v>
      </c>
      <c r="H11" s="166">
        <v>232134</v>
      </c>
      <c r="I11" s="181">
        <f>IFERROR(H11/G11-1,"-")</f>
        <v>-4.4389647492764972E-2</v>
      </c>
      <c r="J11" s="167">
        <f t="shared" si="2"/>
        <v>1.1596135493064486E-2</v>
      </c>
      <c r="K11" s="166">
        <f t="shared" si="3"/>
        <v>-10783</v>
      </c>
      <c r="L11" s="166">
        <f t="shared" si="4"/>
        <v>2661</v>
      </c>
      <c r="M11" s="167">
        <f t="shared" si="0"/>
        <v>7.3599336466474721E-2</v>
      </c>
      <c r="P11" s="165" t="s">
        <v>105</v>
      </c>
      <c r="Q11" s="166">
        <v>8752</v>
      </c>
      <c r="R11" s="166">
        <v>27671</v>
      </c>
      <c r="S11" s="166">
        <v>57851</v>
      </c>
      <c r="T11" s="166">
        <v>55853</v>
      </c>
      <c r="U11" s="166">
        <v>65310</v>
      </c>
      <c r="V11" s="166">
        <v>55165</v>
      </c>
      <c r="W11" s="181">
        <f>IFERROR(V11/U11-1,"-")</f>
        <v>-0.15533608941969068</v>
      </c>
      <c r="X11" s="165">
        <f t="shared" si="5"/>
        <v>-10145</v>
      </c>
      <c r="Y11" s="167">
        <f>V11/V$9</f>
        <v>0.10269006457569728</v>
      </c>
    </row>
    <row r="12" spans="1:25" x14ac:dyDescent="0.25">
      <c r="A12" s="1"/>
      <c r="B12" s="165" t="s">
        <v>102</v>
      </c>
      <c r="C12" s="166">
        <v>113171</v>
      </c>
      <c r="D12" s="166">
        <v>155072</v>
      </c>
      <c r="E12" s="166">
        <v>329527</v>
      </c>
      <c r="F12" s="166">
        <v>355640</v>
      </c>
      <c r="G12" s="166">
        <v>359830</v>
      </c>
      <c r="H12" s="166">
        <v>378180</v>
      </c>
      <c r="I12" s="181">
        <f>IFERROR(H12/G12-1,"-")</f>
        <v>5.0996303810132648E-2</v>
      </c>
      <c r="J12" s="167">
        <f t="shared" si="2"/>
        <v>1.4387381345439536</v>
      </c>
      <c r="K12" s="166">
        <f t="shared" si="3"/>
        <v>18350</v>
      </c>
      <c r="L12" s="166">
        <f t="shared" si="4"/>
        <v>223108</v>
      </c>
      <c r="M12" s="167">
        <f t="shared" si="0"/>
        <v>0.11990400830938773</v>
      </c>
      <c r="P12" s="165" t="s">
        <v>102</v>
      </c>
      <c r="Q12" s="166">
        <v>38308</v>
      </c>
      <c r="R12" s="166">
        <v>39205</v>
      </c>
      <c r="S12" s="166">
        <v>139217</v>
      </c>
      <c r="T12" s="166">
        <v>149908</v>
      </c>
      <c r="U12" s="166">
        <v>158283</v>
      </c>
      <c r="V12" s="166">
        <v>177318</v>
      </c>
      <c r="W12" s="181">
        <f>IFERROR(V12/U12-1,"-")</f>
        <v>0.12025928242451811</v>
      </c>
      <c r="X12" s="165">
        <f t="shared" si="5"/>
        <v>19035</v>
      </c>
      <c r="Y12" s="167">
        <f t="shared" si="1"/>
        <v>0.3300787976150365</v>
      </c>
    </row>
    <row r="13" spans="1:25" s="57" customFormat="1" x14ac:dyDescent="0.25">
      <c r="B13" s="161" t="s">
        <v>109</v>
      </c>
      <c r="C13" s="162">
        <v>858568</v>
      </c>
      <c r="D13" s="162">
        <v>361205</v>
      </c>
      <c r="E13" s="162">
        <v>2076157</v>
      </c>
      <c r="F13" s="162">
        <v>2366652</v>
      </c>
      <c r="G13" s="162">
        <v>2563670</v>
      </c>
      <c r="H13" s="162">
        <v>2543709</v>
      </c>
      <c r="I13" s="180">
        <f>IFERROR(H13/G13-1,"-")</f>
        <v>-7.786103515663112E-3</v>
      </c>
      <c r="J13" s="163">
        <f t="shared" si="2"/>
        <v>6.0422862363477803</v>
      </c>
      <c r="K13" s="162">
        <f t="shared" si="3"/>
        <v>-19961</v>
      </c>
      <c r="L13" s="162">
        <f t="shared" si="4"/>
        <v>2182504</v>
      </c>
      <c r="M13" s="163">
        <f t="shared" si="0"/>
        <v>0.8064966552241376</v>
      </c>
      <c r="P13" s="161" t="s">
        <v>109</v>
      </c>
      <c r="Q13" s="162">
        <v>95182</v>
      </c>
      <c r="R13" s="162">
        <v>44781</v>
      </c>
      <c r="S13" s="162">
        <v>198213</v>
      </c>
      <c r="T13" s="162">
        <v>247533</v>
      </c>
      <c r="U13" s="162">
        <v>301086</v>
      </c>
      <c r="V13" s="162">
        <v>304716</v>
      </c>
      <c r="W13" s="180">
        <f>IFERROR(V13/U13-1,"-")</f>
        <v>1.2056355991311385E-2</v>
      </c>
      <c r="X13" s="161">
        <f t="shared" si="5"/>
        <v>3630</v>
      </c>
      <c r="Y13" s="163">
        <f t="shared" si="1"/>
        <v>0.56723113780926626</v>
      </c>
    </row>
    <row r="14" spans="1:25" s="57" customFormat="1" x14ac:dyDescent="0.25">
      <c r="B14" s="165" t="s">
        <v>112</v>
      </c>
      <c r="C14" s="166">
        <v>347039</v>
      </c>
      <c r="D14" s="166">
        <v>31530</v>
      </c>
      <c r="E14" s="166">
        <v>942987</v>
      </c>
      <c r="F14" s="166">
        <v>1093840</v>
      </c>
      <c r="G14" s="166">
        <v>1197012</v>
      </c>
      <c r="H14" s="166">
        <v>1197006</v>
      </c>
      <c r="I14" s="181">
        <f t="shared" ref="I14:I21" si="6">IFERROR(H14/G14-1,"-")</f>
        <v>-5.0124810778706674E-6</v>
      </c>
      <c r="J14" s="167">
        <f t="shared" si="2"/>
        <v>36.964034253092294</v>
      </c>
      <c r="K14" s="166">
        <f t="shared" si="3"/>
        <v>-6</v>
      </c>
      <c r="L14" s="166">
        <f t="shared" si="4"/>
        <v>1165476</v>
      </c>
      <c r="M14" s="167">
        <f t="shared" si="0"/>
        <v>0.37951720707173031</v>
      </c>
      <c r="P14" s="165" t="s">
        <v>112</v>
      </c>
      <c r="Q14" s="166">
        <v>16800</v>
      </c>
      <c r="R14" s="166">
        <v>2961</v>
      </c>
      <c r="S14" s="166">
        <v>37751</v>
      </c>
      <c r="T14" s="166">
        <v>48955</v>
      </c>
      <c r="U14" s="166">
        <v>61329</v>
      </c>
      <c r="V14" s="166">
        <v>63877</v>
      </c>
      <c r="W14" s="181">
        <f t="shared" ref="W14:W21" si="7">IFERROR(V14/U14-1,"-")</f>
        <v>4.1546413605308974E-2</v>
      </c>
      <c r="X14" s="165">
        <f t="shared" si="5"/>
        <v>2548</v>
      </c>
      <c r="Y14" s="167">
        <f t="shared" si="1"/>
        <v>0.11890751844288616</v>
      </c>
    </row>
    <row r="15" spans="1:25" x14ac:dyDescent="0.25">
      <c r="A15" s="1"/>
      <c r="B15" s="165" t="s">
        <v>115</v>
      </c>
      <c r="C15" s="166">
        <v>109834</v>
      </c>
      <c r="D15" s="166">
        <v>55842</v>
      </c>
      <c r="E15" s="166">
        <v>210882</v>
      </c>
      <c r="F15" s="166">
        <v>243579</v>
      </c>
      <c r="G15" s="166">
        <v>256943</v>
      </c>
      <c r="H15" s="166">
        <v>249720</v>
      </c>
      <c r="I15" s="181">
        <f t="shared" si="6"/>
        <v>-2.8111293166188656E-2</v>
      </c>
      <c r="J15" s="167">
        <f t="shared" si="2"/>
        <v>3.4719028688084235</v>
      </c>
      <c r="K15" s="166">
        <f t="shared" si="3"/>
        <v>-7223</v>
      </c>
      <c r="L15" s="166">
        <f t="shared" si="4"/>
        <v>193878</v>
      </c>
      <c r="M15" s="167">
        <f t="shared" si="0"/>
        <v>7.9175072597758481E-2</v>
      </c>
      <c r="P15" s="165" t="s">
        <v>115</v>
      </c>
      <c r="Q15" s="166">
        <v>32881</v>
      </c>
      <c r="R15" s="166">
        <v>9932</v>
      </c>
      <c r="S15" s="166">
        <v>60603</v>
      </c>
      <c r="T15" s="166">
        <v>71651</v>
      </c>
      <c r="U15" s="166">
        <v>81362</v>
      </c>
      <c r="V15" s="166">
        <v>79701</v>
      </c>
      <c r="W15" s="181">
        <f t="shared" si="7"/>
        <v>-2.041493571937758E-2</v>
      </c>
      <c r="X15" s="165">
        <f t="shared" si="5"/>
        <v>-1661</v>
      </c>
      <c r="Y15" s="167">
        <f t="shared" si="1"/>
        <v>0.1483640140804432</v>
      </c>
    </row>
    <row r="16" spans="1:25" x14ac:dyDescent="0.25">
      <c r="A16" s="1"/>
      <c r="B16" s="165" t="s">
        <v>118</v>
      </c>
      <c r="C16" s="166">
        <v>39042</v>
      </c>
      <c r="D16" s="166">
        <v>55737</v>
      </c>
      <c r="E16" s="166">
        <v>110427</v>
      </c>
      <c r="F16" s="166">
        <v>126317</v>
      </c>
      <c r="G16" s="166">
        <v>135779</v>
      </c>
      <c r="H16" s="166">
        <v>130085</v>
      </c>
      <c r="I16" s="181">
        <f t="shared" si="6"/>
        <v>-4.1935792721996767E-2</v>
      </c>
      <c r="J16" s="167">
        <f t="shared" si="2"/>
        <v>1.3339074582413835</v>
      </c>
      <c r="K16" s="166">
        <f t="shared" si="3"/>
        <v>-5694</v>
      </c>
      <c r="L16" s="166">
        <f t="shared" si="4"/>
        <v>74348</v>
      </c>
      <c r="M16" s="167">
        <f t="shared" si="0"/>
        <v>4.1244150724328896E-2</v>
      </c>
      <c r="P16" s="165" t="s">
        <v>118</v>
      </c>
      <c r="Q16" s="166">
        <v>5852</v>
      </c>
      <c r="R16" s="166">
        <v>7948</v>
      </c>
      <c r="S16" s="166">
        <v>17790</v>
      </c>
      <c r="T16" s="166">
        <v>22741</v>
      </c>
      <c r="U16" s="166">
        <v>34253</v>
      </c>
      <c r="V16" s="166">
        <v>34366</v>
      </c>
      <c r="W16" s="181">
        <f t="shared" si="7"/>
        <v>3.2989811111434619E-3</v>
      </c>
      <c r="X16" s="165">
        <f t="shared" si="5"/>
        <v>113</v>
      </c>
      <c r="Y16" s="167">
        <f t="shared" si="1"/>
        <v>6.397256882458828E-2</v>
      </c>
    </row>
    <row r="17" spans="1:25" x14ac:dyDescent="0.25">
      <c r="A17" s="1"/>
      <c r="B17" s="165" t="s">
        <v>125</v>
      </c>
      <c r="C17" s="166">
        <v>30707</v>
      </c>
      <c r="D17" s="166">
        <v>17525</v>
      </c>
      <c r="E17" s="166">
        <v>102529</v>
      </c>
      <c r="F17" s="166">
        <v>90860</v>
      </c>
      <c r="G17" s="166">
        <v>100448</v>
      </c>
      <c r="H17" s="166">
        <v>92484</v>
      </c>
      <c r="I17" s="181">
        <f t="shared" si="6"/>
        <v>-7.9284804077731752E-2</v>
      </c>
      <c r="J17" s="167">
        <f t="shared" si="2"/>
        <v>4.2772610556348072</v>
      </c>
      <c r="K17" s="166">
        <f t="shared" si="3"/>
        <v>-7964</v>
      </c>
      <c r="L17" s="166">
        <f t="shared" si="4"/>
        <v>74959</v>
      </c>
      <c r="M17" s="167">
        <f t="shared" si="0"/>
        <v>2.9322550913547556E-2</v>
      </c>
      <c r="P17" s="165" t="s">
        <v>125</v>
      </c>
      <c r="Q17" s="166">
        <v>1464</v>
      </c>
      <c r="R17" s="166">
        <v>1117</v>
      </c>
      <c r="S17" s="166">
        <v>5814</v>
      </c>
      <c r="T17" s="166">
        <v>5821</v>
      </c>
      <c r="U17" s="166">
        <v>9717</v>
      </c>
      <c r="V17" s="166">
        <v>8720</v>
      </c>
      <c r="W17" s="181">
        <f t="shared" si="7"/>
        <v>-0.1026036842646908</v>
      </c>
      <c r="X17" s="165">
        <f t="shared" si="5"/>
        <v>-997</v>
      </c>
      <c r="Y17" s="167">
        <f t="shared" si="1"/>
        <v>1.6232345927672986E-2</v>
      </c>
    </row>
    <row r="18" spans="1:25" x14ac:dyDescent="0.25">
      <c r="A18" s="1"/>
      <c r="B18" s="165" t="s">
        <v>121</v>
      </c>
      <c r="C18" s="166">
        <v>33341</v>
      </c>
      <c r="D18" s="166">
        <v>22207</v>
      </c>
      <c r="E18" s="166">
        <v>85314</v>
      </c>
      <c r="F18" s="166">
        <v>85859</v>
      </c>
      <c r="G18" s="166">
        <v>91513</v>
      </c>
      <c r="H18" s="166">
        <v>83094</v>
      </c>
      <c r="I18" s="181">
        <f t="shared" si="6"/>
        <v>-9.1997858227792828E-2</v>
      </c>
      <c r="J18" s="167">
        <f t="shared" si="2"/>
        <v>2.7417931282928807</v>
      </c>
      <c r="K18" s="166">
        <f t="shared" si="3"/>
        <v>-8419</v>
      </c>
      <c r="L18" s="166">
        <f t="shared" si="4"/>
        <v>60887</v>
      </c>
      <c r="M18" s="167">
        <f t="shared" si="0"/>
        <v>2.6345400778624632E-2</v>
      </c>
      <c r="P18" s="165" t="s">
        <v>121</v>
      </c>
      <c r="Q18" s="166">
        <v>1087</v>
      </c>
      <c r="R18" s="166">
        <v>1121</v>
      </c>
      <c r="S18" s="166">
        <v>3404</v>
      </c>
      <c r="T18" s="166">
        <v>3573</v>
      </c>
      <c r="U18" s="166">
        <v>4856</v>
      </c>
      <c r="V18" s="166">
        <v>4784</v>
      </c>
      <c r="W18" s="181">
        <f t="shared" si="7"/>
        <v>-1.4827018121911006E-2</v>
      </c>
      <c r="X18" s="165">
        <f t="shared" si="5"/>
        <v>-72</v>
      </c>
      <c r="Y18" s="167">
        <f t="shared" si="1"/>
        <v>8.905452169493986E-3</v>
      </c>
    </row>
    <row r="19" spans="1:25" x14ac:dyDescent="0.25">
      <c r="A19" s="164" t="s">
        <v>146</v>
      </c>
      <c r="B19" s="165" t="s">
        <v>130</v>
      </c>
      <c r="C19" s="166">
        <v>28434</v>
      </c>
      <c r="D19" s="166">
        <v>2074</v>
      </c>
      <c r="E19" s="166">
        <v>35056</v>
      </c>
      <c r="F19" s="166">
        <v>43836</v>
      </c>
      <c r="G19" s="166">
        <v>39617</v>
      </c>
      <c r="H19" s="166">
        <v>38647</v>
      </c>
      <c r="I19" s="181">
        <f t="shared" si="6"/>
        <v>-2.4484438498624361E-2</v>
      </c>
      <c r="J19" s="167">
        <f t="shared" si="2"/>
        <v>17.634040501446481</v>
      </c>
      <c r="K19" s="166">
        <f t="shared" si="3"/>
        <v>-970</v>
      </c>
      <c r="L19" s="166">
        <f t="shared" si="4"/>
        <v>36573</v>
      </c>
      <c r="M19" s="167">
        <f t="shared" si="0"/>
        <v>1.2253239751263703E-2</v>
      </c>
      <c r="P19" s="165" t="s">
        <v>130</v>
      </c>
      <c r="Q19" s="166">
        <v>3002</v>
      </c>
      <c r="R19" s="166">
        <v>250</v>
      </c>
      <c r="S19" s="166">
        <v>3773</v>
      </c>
      <c r="T19" s="166">
        <v>5364</v>
      </c>
      <c r="U19" s="166">
        <v>4537</v>
      </c>
      <c r="V19" s="166">
        <v>4864</v>
      </c>
      <c r="W19" s="181">
        <f t="shared" si="7"/>
        <v>7.2074057747410158E-2</v>
      </c>
      <c r="X19" s="165">
        <f t="shared" si="5"/>
        <v>327</v>
      </c>
      <c r="Y19" s="167">
        <f t="shared" si="1"/>
        <v>9.054372774335023E-3</v>
      </c>
    </row>
    <row r="20" spans="1:25" x14ac:dyDescent="0.25">
      <c r="A20" s="169" t="s">
        <v>147</v>
      </c>
      <c r="B20" s="165" t="s">
        <v>133</v>
      </c>
      <c r="C20" s="166">
        <v>40183</v>
      </c>
      <c r="D20" s="166">
        <v>2811</v>
      </c>
      <c r="E20" s="166">
        <v>26721</v>
      </c>
      <c r="F20" s="166">
        <v>39628</v>
      </c>
      <c r="G20" s="166">
        <v>40951</v>
      </c>
      <c r="H20" s="166">
        <v>32773</v>
      </c>
      <c r="I20" s="181">
        <f t="shared" si="6"/>
        <v>-0.1997020829772167</v>
      </c>
      <c r="J20" s="167">
        <f t="shared" si="2"/>
        <v>10.658840270366417</v>
      </c>
      <c r="K20" s="166">
        <f t="shared" si="3"/>
        <v>-8178</v>
      </c>
      <c r="L20" s="166">
        <f t="shared" si="4"/>
        <v>29962</v>
      </c>
      <c r="M20" s="167">
        <f t="shared" si="0"/>
        <v>1.0390856376126616E-2</v>
      </c>
      <c r="P20" s="165" t="s">
        <v>133</v>
      </c>
      <c r="Q20" s="166">
        <v>4636</v>
      </c>
      <c r="R20" s="166">
        <v>445</v>
      </c>
      <c r="S20" s="166">
        <v>3304</v>
      </c>
      <c r="T20" s="166">
        <v>5775</v>
      </c>
      <c r="U20" s="166">
        <v>6008</v>
      </c>
      <c r="V20" s="166">
        <v>4065</v>
      </c>
      <c r="W20" s="181">
        <f t="shared" si="7"/>
        <v>-0.32340213049267641</v>
      </c>
      <c r="X20" s="165">
        <f t="shared" si="5"/>
        <v>-1943</v>
      </c>
      <c r="Y20" s="167">
        <f t="shared" si="1"/>
        <v>7.5670282334851704E-3</v>
      </c>
    </row>
    <row r="21" spans="1:25" x14ac:dyDescent="0.25">
      <c r="B21" s="170" t="s">
        <v>147</v>
      </c>
      <c r="C21" s="171">
        <f t="shared" ref="C21" si="8">C13-SUM(C14:C20)</f>
        <v>229988</v>
      </c>
      <c r="D21" s="171">
        <f t="shared" ref="D21:E21" si="9">D13-SUM(D14:D20)</f>
        <v>173479</v>
      </c>
      <c r="E21" s="171">
        <f t="shared" si="9"/>
        <v>562241</v>
      </c>
      <c r="F21" s="171">
        <f t="shared" ref="F21:H21" si="10">F13-SUM(F14:F20)</f>
        <v>642733</v>
      </c>
      <c r="G21" s="171">
        <f t="shared" si="10"/>
        <v>701407</v>
      </c>
      <c r="H21" s="171">
        <f t="shared" si="10"/>
        <v>719900</v>
      </c>
      <c r="I21" s="182">
        <f t="shared" si="6"/>
        <v>2.6365576619566067E-2</v>
      </c>
      <c r="J21" s="172">
        <f t="shared" si="2"/>
        <v>3.1497818179722037</v>
      </c>
      <c r="K21" s="171">
        <f>H21-G21</f>
        <v>18493</v>
      </c>
      <c r="L21" s="171">
        <f t="shared" si="4"/>
        <v>546421</v>
      </c>
      <c r="M21" s="172">
        <f t="shared" si="0"/>
        <v>0.22824817701075736</v>
      </c>
      <c r="P21" s="170" t="s">
        <v>147</v>
      </c>
      <c r="Q21" s="171">
        <f t="shared" ref="Q21:V21" si="11">Q13-SUM(Q14:Q20)</f>
        <v>29460</v>
      </c>
      <c r="R21" s="171">
        <f t="shared" si="11"/>
        <v>21007</v>
      </c>
      <c r="S21" s="171">
        <f t="shared" si="11"/>
        <v>65774</v>
      </c>
      <c r="T21" s="171">
        <f t="shared" si="11"/>
        <v>83653</v>
      </c>
      <c r="U21" s="171">
        <f t="shared" si="11"/>
        <v>99024</v>
      </c>
      <c r="V21" s="171">
        <f t="shared" si="11"/>
        <v>104339</v>
      </c>
      <c r="W21" s="182">
        <f t="shared" si="7"/>
        <v>5.3673856842785694E-2</v>
      </c>
      <c r="X21" s="170">
        <f>V21-U21</f>
        <v>5315</v>
      </c>
      <c r="Y21" s="172">
        <f t="shared" si="1"/>
        <v>0.19422783735636143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281997</v>
      </c>
      <c r="E23" s="178">
        <v>993053</v>
      </c>
      <c r="F23" s="178">
        <v>1080016</v>
      </c>
      <c r="G23" s="178">
        <v>1125712</v>
      </c>
      <c r="H23" s="178">
        <v>1072395</v>
      </c>
      <c r="I23" s="179">
        <f>IFERROR(H23/G23-1,"-")</f>
        <v>-4.736291342723542E-2</v>
      </c>
      <c r="J23" s="179">
        <f>IFERROR(H23/D23-1,"-")</f>
        <v>2.8028596048894139</v>
      </c>
      <c r="K23" s="178">
        <f>H23-G23</f>
        <v>-53317</v>
      </c>
      <c r="L23" s="178">
        <f>H23-D23</f>
        <v>790398</v>
      </c>
      <c r="M23" s="179">
        <f t="shared" ref="M23:M35" si="12">H23/H$9</f>
        <v>0.34000861756556627</v>
      </c>
    </row>
    <row r="24" spans="1:25" x14ac:dyDescent="0.25">
      <c r="B24" s="161" t="s">
        <v>99</v>
      </c>
      <c r="C24" s="162">
        <v>20277</v>
      </c>
      <c r="D24" s="162">
        <v>137416</v>
      </c>
      <c r="E24" s="162">
        <v>118869</v>
      </c>
      <c r="F24" s="162">
        <v>103873</v>
      </c>
      <c r="G24" s="162">
        <v>88842</v>
      </c>
      <c r="H24" s="162">
        <v>80599</v>
      </c>
      <c r="I24" s="180">
        <f>IFERROR(H24/G24-1,"-")</f>
        <v>-9.2782692870489236E-2</v>
      </c>
      <c r="J24" s="163">
        <f t="shared" ref="J24:J35" si="13">IFERROR(H24/D24-1,"-")</f>
        <v>-0.41346713628689524</v>
      </c>
      <c r="K24" s="162">
        <f t="shared" ref="K24:K34" si="14">H24-G24</f>
        <v>-8243</v>
      </c>
      <c r="L24" s="162">
        <f t="shared" ref="L24:L35" si="15">H24-D24</f>
        <v>-56817</v>
      </c>
      <c r="M24" s="163">
        <f t="shared" si="12"/>
        <v>2.5554347574510396E-2</v>
      </c>
    </row>
    <row r="25" spans="1:25" x14ac:dyDescent="0.25">
      <c r="B25" s="165" t="s">
        <v>105</v>
      </c>
      <c r="C25" s="166">
        <v>9378</v>
      </c>
      <c r="D25" s="166">
        <v>79916</v>
      </c>
      <c r="E25" s="166">
        <v>52433</v>
      </c>
      <c r="F25" s="166">
        <v>44230</v>
      </c>
      <c r="G25" s="166">
        <v>34305</v>
      </c>
      <c r="H25" s="166">
        <v>35714</v>
      </c>
      <c r="I25" s="181">
        <f>IFERROR(H25/G25-1,"-")</f>
        <v>4.1072729922751794E-2</v>
      </c>
      <c r="J25" s="167">
        <f t="shared" si="13"/>
        <v>-0.55310576104910147</v>
      </c>
      <c r="K25" s="166">
        <f t="shared" si="14"/>
        <v>1409</v>
      </c>
      <c r="L25" s="166">
        <f t="shared" si="15"/>
        <v>-44202</v>
      </c>
      <c r="M25" s="167">
        <f t="shared" si="12"/>
        <v>1.1323316285264883E-2</v>
      </c>
    </row>
    <row r="26" spans="1:25" x14ac:dyDescent="0.25">
      <c r="B26" s="165" t="s">
        <v>102</v>
      </c>
      <c r="C26" s="166">
        <v>10899</v>
      </c>
      <c r="D26" s="166">
        <v>57500</v>
      </c>
      <c r="E26" s="166">
        <v>66436</v>
      </c>
      <c r="F26" s="166">
        <v>59643</v>
      </c>
      <c r="G26" s="166">
        <v>54537</v>
      </c>
      <c r="H26" s="166">
        <v>44885</v>
      </c>
      <c r="I26" s="181">
        <f>IFERROR(H26/G26-1,"-")</f>
        <v>-0.17698076535196283</v>
      </c>
      <c r="J26" s="167">
        <f t="shared" si="13"/>
        <v>-0.21939130434782605</v>
      </c>
      <c r="K26" s="166">
        <f t="shared" si="14"/>
        <v>-9652</v>
      </c>
      <c r="L26" s="166">
        <f t="shared" si="15"/>
        <v>-12615</v>
      </c>
      <c r="M26" s="167">
        <f t="shared" si="12"/>
        <v>1.4231031289245513E-2</v>
      </c>
    </row>
    <row r="27" spans="1:25" x14ac:dyDescent="0.25">
      <c r="B27" s="161" t="s">
        <v>109</v>
      </c>
      <c r="C27" s="162">
        <v>323893</v>
      </c>
      <c r="D27" s="162">
        <v>144581</v>
      </c>
      <c r="E27" s="162">
        <v>874184</v>
      </c>
      <c r="F27" s="162">
        <v>976143</v>
      </c>
      <c r="G27" s="162">
        <v>1036870</v>
      </c>
      <c r="H27" s="162">
        <v>991796</v>
      </c>
      <c r="I27" s="180">
        <f>IFERROR(H27/G27-1,"-")</f>
        <v>-4.3471216256618428E-2</v>
      </c>
      <c r="J27" s="163">
        <f t="shared" si="13"/>
        <v>5.8597948554789356</v>
      </c>
      <c r="K27" s="162">
        <f t="shared" si="14"/>
        <v>-45074</v>
      </c>
      <c r="L27" s="162">
        <f t="shared" si="15"/>
        <v>847215</v>
      </c>
      <c r="M27" s="163">
        <f t="shared" si="12"/>
        <v>0.31445426999105586</v>
      </c>
    </row>
    <row r="28" spans="1:25" x14ac:dyDescent="0.25">
      <c r="B28" s="165" t="s">
        <v>112</v>
      </c>
      <c r="C28" s="166">
        <v>148381</v>
      </c>
      <c r="D28" s="166">
        <v>14861</v>
      </c>
      <c r="E28" s="166">
        <v>434524</v>
      </c>
      <c r="F28" s="166">
        <v>498335</v>
      </c>
      <c r="G28" s="166">
        <v>537673</v>
      </c>
      <c r="H28" s="166">
        <v>522665</v>
      </c>
      <c r="I28" s="181">
        <f t="shared" ref="I28:I35" si="16">IFERROR(H28/G28-1,"-")</f>
        <v>-2.7912876413730969E-2</v>
      </c>
      <c r="J28" s="167">
        <f t="shared" si="13"/>
        <v>34.170244263508515</v>
      </c>
      <c r="K28" s="166">
        <f t="shared" si="14"/>
        <v>-15008</v>
      </c>
      <c r="L28" s="166">
        <f t="shared" si="15"/>
        <v>507804</v>
      </c>
      <c r="M28" s="167">
        <f t="shared" si="12"/>
        <v>0.16571375668471663</v>
      </c>
    </row>
    <row r="29" spans="1:25" x14ac:dyDescent="0.25">
      <c r="B29" s="165" t="s">
        <v>115</v>
      </c>
      <c r="C29" s="166">
        <v>39437</v>
      </c>
      <c r="D29" s="166">
        <v>26204</v>
      </c>
      <c r="E29" s="166">
        <v>93699</v>
      </c>
      <c r="F29" s="166">
        <v>103763</v>
      </c>
      <c r="G29" s="166">
        <v>105308</v>
      </c>
      <c r="H29" s="166">
        <v>96733</v>
      </c>
      <c r="I29" s="181">
        <f t="shared" si="16"/>
        <v>-8.1427811752193602E-2</v>
      </c>
      <c r="J29" s="167">
        <f t="shared" si="13"/>
        <v>2.6915356434132192</v>
      </c>
      <c r="K29" s="166">
        <f t="shared" si="14"/>
        <v>-8575</v>
      </c>
      <c r="L29" s="166">
        <f t="shared" si="15"/>
        <v>70529</v>
      </c>
      <c r="M29" s="167">
        <f t="shared" si="12"/>
        <v>3.0669719275984986E-2</v>
      </c>
    </row>
    <row r="30" spans="1:25" x14ac:dyDescent="0.25">
      <c r="B30" s="165" t="s">
        <v>118</v>
      </c>
      <c r="C30" s="166">
        <v>12858</v>
      </c>
      <c r="D30" s="166">
        <v>19818</v>
      </c>
      <c r="E30" s="166">
        <v>36623</v>
      </c>
      <c r="F30" s="166">
        <v>37954</v>
      </c>
      <c r="G30" s="166">
        <v>36137</v>
      </c>
      <c r="H30" s="166">
        <v>30714</v>
      </c>
      <c r="I30" s="181">
        <f t="shared" si="16"/>
        <v>-0.15006779754821931</v>
      </c>
      <c r="J30" s="167">
        <f t="shared" si="13"/>
        <v>0.54980320920375414</v>
      </c>
      <c r="K30" s="166">
        <f t="shared" si="14"/>
        <v>-5423</v>
      </c>
      <c r="L30" s="166">
        <f t="shared" si="15"/>
        <v>10896</v>
      </c>
      <c r="M30" s="167">
        <f t="shared" si="12"/>
        <v>9.7380393231121017E-3</v>
      </c>
    </row>
    <row r="31" spans="1:25" x14ac:dyDescent="0.25">
      <c r="B31" s="165" t="s">
        <v>125</v>
      </c>
      <c r="C31" s="166">
        <v>12503</v>
      </c>
      <c r="D31" s="166">
        <v>7602</v>
      </c>
      <c r="E31" s="166">
        <v>47052</v>
      </c>
      <c r="F31" s="166">
        <v>40641</v>
      </c>
      <c r="G31" s="166">
        <v>42101</v>
      </c>
      <c r="H31" s="166">
        <v>38295</v>
      </c>
      <c r="I31" s="181">
        <f t="shared" si="16"/>
        <v>-9.0401653167383245E-2</v>
      </c>
      <c r="J31" s="167">
        <f t="shared" si="13"/>
        <v>4.0374901341752167</v>
      </c>
      <c r="K31" s="166">
        <f t="shared" si="14"/>
        <v>-3806</v>
      </c>
      <c r="L31" s="166">
        <f t="shared" si="15"/>
        <v>30693</v>
      </c>
      <c r="M31" s="167">
        <f t="shared" si="12"/>
        <v>1.2141636253128148E-2</v>
      </c>
    </row>
    <row r="32" spans="1:25" x14ac:dyDescent="0.25">
      <c r="B32" s="165" t="s">
        <v>121</v>
      </c>
      <c r="C32" s="166">
        <v>15876</v>
      </c>
      <c r="D32" s="166">
        <v>12667</v>
      </c>
      <c r="E32" s="166">
        <v>49550</v>
      </c>
      <c r="F32" s="166">
        <v>46002</v>
      </c>
      <c r="G32" s="166">
        <v>47428</v>
      </c>
      <c r="H32" s="166">
        <v>44660</v>
      </c>
      <c r="I32" s="181">
        <f t="shared" si="16"/>
        <v>-5.836214894155356E-2</v>
      </c>
      <c r="J32" s="167">
        <f t="shared" si="13"/>
        <v>2.5256966921923105</v>
      </c>
      <c r="K32" s="166">
        <f t="shared" si="14"/>
        <v>-2768</v>
      </c>
      <c r="L32" s="166">
        <f t="shared" si="15"/>
        <v>31993</v>
      </c>
      <c r="M32" s="167">
        <f t="shared" si="12"/>
        <v>1.4159693825948637E-2</v>
      </c>
    </row>
    <row r="33" spans="2:13" x14ac:dyDescent="0.25">
      <c r="B33" s="165" t="s">
        <v>130</v>
      </c>
      <c r="C33" s="166">
        <v>11519</v>
      </c>
      <c r="D33" s="166">
        <v>365</v>
      </c>
      <c r="E33" s="166">
        <v>13621</v>
      </c>
      <c r="F33" s="166">
        <v>15749</v>
      </c>
      <c r="G33" s="166">
        <v>14924</v>
      </c>
      <c r="H33" s="166">
        <v>13733</v>
      </c>
      <c r="I33" s="181">
        <f t="shared" si="16"/>
        <v>-7.9804341999463957E-2</v>
      </c>
      <c r="J33" s="167">
        <f t="shared" si="13"/>
        <v>36.624657534246573</v>
      </c>
      <c r="K33" s="166">
        <f t="shared" si="14"/>
        <v>-1191</v>
      </c>
      <c r="L33" s="166">
        <f t="shared" si="15"/>
        <v>13368</v>
      </c>
      <c r="M33" s="167">
        <f t="shared" si="12"/>
        <v>4.3541217042488275E-3</v>
      </c>
    </row>
    <row r="34" spans="2:13" x14ac:dyDescent="0.25">
      <c r="B34" s="165" t="s">
        <v>133</v>
      </c>
      <c r="C34" s="166">
        <v>12800</v>
      </c>
      <c r="D34" s="166">
        <v>415</v>
      </c>
      <c r="E34" s="166">
        <v>8187</v>
      </c>
      <c r="F34" s="166">
        <v>14053</v>
      </c>
      <c r="G34" s="166">
        <v>13597</v>
      </c>
      <c r="H34" s="166">
        <v>11000</v>
      </c>
      <c r="I34" s="181">
        <f t="shared" si="16"/>
        <v>-0.19099801426785323</v>
      </c>
      <c r="J34" s="167">
        <f t="shared" si="13"/>
        <v>25.506024096385541</v>
      </c>
      <c r="K34" s="166">
        <f t="shared" si="14"/>
        <v>-2597</v>
      </c>
      <c r="L34" s="166">
        <f t="shared" si="15"/>
        <v>10585</v>
      </c>
      <c r="M34" s="167">
        <f t="shared" si="12"/>
        <v>3.4876093167361178E-3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62649</v>
      </c>
      <c r="E35" s="171">
        <f t="shared" si="18"/>
        <v>190928</v>
      </c>
      <c r="F35" s="171">
        <f t="shared" ref="F35:H35" si="19">F27-SUM(F28:F34)</f>
        <v>219646</v>
      </c>
      <c r="G35" s="171">
        <f t="shared" si="19"/>
        <v>239702</v>
      </c>
      <c r="H35" s="171">
        <f t="shared" si="19"/>
        <v>233996</v>
      </c>
      <c r="I35" s="182">
        <f t="shared" si="16"/>
        <v>-2.3804557325345588E-2</v>
      </c>
      <c r="J35" s="172">
        <f t="shared" si="13"/>
        <v>2.7350316844642371</v>
      </c>
      <c r="K35" s="171">
        <f>H35-G35</f>
        <v>-5706</v>
      </c>
      <c r="L35" s="171">
        <f t="shared" si="15"/>
        <v>171347</v>
      </c>
      <c r="M35" s="172">
        <f t="shared" si="12"/>
        <v>7.4189693607180418E-2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123433</v>
      </c>
      <c r="E37" s="178">
        <v>692851</v>
      </c>
      <c r="F37" s="178">
        <v>750730</v>
      </c>
      <c r="G37" s="178">
        <v>796046</v>
      </c>
      <c r="H37" s="178">
        <v>823796</v>
      </c>
      <c r="I37" s="179">
        <f>IFERROR(H37/G37-1,"-")</f>
        <v>3.4859794534486621E-2</v>
      </c>
      <c r="J37" s="179">
        <f>IFERROR(H37/D37-1,"-")</f>
        <v>5.6740336862913487</v>
      </c>
      <c r="K37" s="178">
        <f>H37-G37</f>
        <v>27750</v>
      </c>
      <c r="L37" s="178">
        <f>H37-D37</f>
        <v>700363</v>
      </c>
      <c r="M37" s="179">
        <f t="shared" ref="M37:M49" si="20">H37/H$9</f>
        <v>0.26118896406272246</v>
      </c>
    </row>
    <row r="38" spans="2:13" x14ac:dyDescent="0.25">
      <c r="B38" s="161" t="s">
        <v>99</v>
      </c>
      <c r="C38" s="162">
        <v>13953</v>
      </c>
      <c r="D38" s="162">
        <v>41134</v>
      </c>
      <c r="E38" s="162">
        <v>69906</v>
      </c>
      <c r="F38" s="162">
        <v>63702</v>
      </c>
      <c r="G38" s="162">
        <v>61151</v>
      </c>
      <c r="H38" s="162">
        <v>63846</v>
      </c>
      <c r="I38" s="180">
        <f>IFERROR(H38/G38-1,"-")</f>
        <v>4.4071233503949259E-2</v>
      </c>
      <c r="J38" s="163">
        <f t="shared" ref="J38:J49" si="21">IFERROR(H38/D38-1,"-")</f>
        <v>0.55214664268002145</v>
      </c>
      <c r="K38" s="162">
        <f t="shared" ref="K38:K48" si="22">H38-G38</f>
        <v>2695</v>
      </c>
      <c r="L38" s="162">
        <f t="shared" ref="L38:L49" si="23">H38-D38</f>
        <v>22712</v>
      </c>
      <c r="M38" s="163">
        <f t="shared" si="20"/>
        <v>2.0242718585121288E-2</v>
      </c>
    </row>
    <row r="39" spans="2:13" x14ac:dyDescent="0.25">
      <c r="B39" s="165" t="s">
        <v>105</v>
      </c>
      <c r="C39" s="166">
        <v>5079</v>
      </c>
      <c r="D39" s="166">
        <v>28769</v>
      </c>
      <c r="E39" s="166">
        <v>29124</v>
      </c>
      <c r="F39" s="166">
        <v>26923</v>
      </c>
      <c r="G39" s="166">
        <v>27022</v>
      </c>
      <c r="H39" s="166">
        <v>26569</v>
      </c>
      <c r="I39" s="181">
        <f>IFERROR(H39/G39-1,"-")</f>
        <v>-1.676411812597145E-2</v>
      </c>
      <c r="J39" s="167">
        <f t="shared" si="21"/>
        <v>-7.6471201640654907E-2</v>
      </c>
      <c r="K39" s="166">
        <f t="shared" si="22"/>
        <v>-453</v>
      </c>
      <c r="L39" s="166">
        <f t="shared" si="23"/>
        <v>-2200</v>
      </c>
      <c r="M39" s="167">
        <f t="shared" si="20"/>
        <v>8.423844721487446E-3</v>
      </c>
    </row>
    <row r="40" spans="2:13" x14ac:dyDescent="0.25">
      <c r="B40" s="165" t="s">
        <v>102</v>
      </c>
      <c r="C40" s="166">
        <v>8874</v>
      </c>
      <c r="D40" s="166">
        <v>12365</v>
      </c>
      <c r="E40" s="166">
        <v>40782</v>
      </c>
      <c r="F40" s="166">
        <v>36779</v>
      </c>
      <c r="G40" s="166">
        <v>34129</v>
      </c>
      <c r="H40" s="166">
        <v>37277</v>
      </c>
      <c r="I40" s="181">
        <f>IFERROR(H40/G40-1,"-")</f>
        <v>9.2238272436930391E-2</v>
      </c>
      <c r="J40" s="167">
        <f t="shared" si="21"/>
        <v>2.0147189648200565</v>
      </c>
      <c r="K40" s="166">
        <f t="shared" si="22"/>
        <v>3148</v>
      </c>
      <c r="L40" s="166">
        <f t="shared" si="23"/>
        <v>24912</v>
      </c>
      <c r="M40" s="167">
        <f t="shared" si="20"/>
        <v>1.1818873863633842E-2</v>
      </c>
    </row>
    <row r="41" spans="2:13" x14ac:dyDescent="0.25">
      <c r="B41" s="161" t="s">
        <v>109</v>
      </c>
      <c r="C41" s="162">
        <v>235324</v>
      </c>
      <c r="D41" s="162">
        <v>82299</v>
      </c>
      <c r="E41" s="162">
        <v>622945</v>
      </c>
      <c r="F41" s="162">
        <v>687028</v>
      </c>
      <c r="G41" s="162">
        <v>734895</v>
      </c>
      <c r="H41" s="162">
        <v>759950</v>
      </c>
      <c r="I41" s="180">
        <f>IFERROR(H41/G41-1,"-")</f>
        <v>3.4093305846413458E-2</v>
      </c>
      <c r="J41" s="163">
        <f t="shared" si="21"/>
        <v>8.2340125639436685</v>
      </c>
      <c r="K41" s="162">
        <f t="shared" si="22"/>
        <v>25055</v>
      </c>
      <c r="L41" s="162">
        <f t="shared" si="23"/>
        <v>677651</v>
      </c>
      <c r="M41" s="163">
        <f t="shared" si="20"/>
        <v>0.24094624547760116</v>
      </c>
    </row>
    <row r="42" spans="2:13" x14ac:dyDescent="0.25">
      <c r="B42" s="165" t="s">
        <v>112</v>
      </c>
      <c r="C42" s="166">
        <v>106790</v>
      </c>
      <c r="D42" s="166">
        <v>7460</v>
      </c>
      <c r="E42" s="166">
        <v>317230</v>
      </c>
      <c r="F42" s="166">
        <v>359100</v>
      </c>
      <c r="G42" s="166">
        <v>393325</v>
      </c>
      <c r="H42" s="166">
        <v>402895</v>
      </c>
      <c r="I42" s="181">
        <f t="shared" ref="I42:I49" si="24">IFERROR(H42/G42-1,"-")</f>
        <v>2.4331023962372189E-2</v>
      </c>
      <c r="J42" s="167">
        <f t="shared" si="21"/>
        <v>53.007372654155496</v>
      </c>
      <c r="K42" s="166">
        <f t="shared" si="22"/>
        <v>9570</v>
      </c>
      <c r="L42" s="166">
        <f t="shared" si="23"/>
        <v>395435</v>
      </c>
      <c r="M42" s="167">
        <f t="shared" si="20"/>
        <v>0.12774003233330891</v>
      </c>
    </row>
    <row r="43" spans="2:13" x14ac:dyDescent="0.25">
      <c r="B43" s="165" t="s">
        <v>115</v>
      </c>
      <c r="C43" s="166">
        <v>11703</v>
      </c>
      <c r="D43" s="166">
        <v>5341</v>
      </c>
      <c r="E43" s="166">
        <v>21160</v>
      </c>
      <c r="F43" s="166">
        <v>25321</v>
      </c>
      <c r="G43" s="166">
        <v>24837</v>
      </c>
      <c r="H43" s="166">
        <v>27211</v>
      </c>
      <c r="I43" s="181">
        <f t="shared" si="24"/>
        <v>9.5583202480170604E-2</v>
      </c>
      <c r="J43" s="167">
        <f t="shared" si="21"/>
        <v>4.0947388129563755</v>
      </c>
      <c r="K43" s="166">
        <f t="shared" si="22"/>
        <v>2374</v>
      </c>
      <c r="L43" s="166">
        <f t="shared" si="23"/>
        <v>21870</v>
      </c>
      <c r="M43" s="167">
        <f t="shared" si="20"/>
        <v>8.6273942834278628E-3</v>
      </c>
    </row>
    <row r="44" spans="2:13" x14ac:dyDescent="0.25">
      <c r="B44" s="165" t="s">
        <v>118</v>
      </c>
      <c r="C44" s="166">
        <v>5799</v>
      </c>
      <c r="D44" s="166">
        <v>8908</v>
      </c>
      <c r="E44" s="166">
        <v>15136</v>
      </c>
      <c r="F44" s="166">
        <v>16940</v>
      </c>
      <c r="G44" s="166">
        <v>16916</v>
      </c>
      <c r="H44" s="166">
        <v>18167</v>
      </c>
      <c r="I44" s="181">
        <f t="shared" si="24"/>
        <v>7.3953653345944614E-2</v>
      </c>
      <c r="J44" s="167">
        <f t="shared" si="21"/>
        <v>1.0394027840143689</v>
      </c>
      <c r="K44" s="166">
        <f t="shared" si="22"/>
        <v>1251</v>
      </c>
      <c r="L44" s="166">
        <f t="shared" si="23"/>
        <v>9259</v>
      </c>
      <c r="M44" s="167">
        <f t="shared" si="20"/>
        <v>5.759945314285914E-3</v>
      </c>
    </row>
    <row r="45" spans="2:13" x14ac:dyDescent="0.25">
      <c r="B45" s="165" t="s">
        <v>125</v>
      </c>
      <c r="C45" s="166">
        <v>10447</v>
      </c>
      <c r="D45" s="166">
        <v>5935</v>
      </c>
      <c r="E45" s="166">
        <v>34591</v>
      </c>
      <c r="F45" s="166">
        <v>30080</v>
      </c>
      <c r="G45" s="166">
        <v>33155</v>
      </c>
      <c r="H45" s="166">
        <v>30167</v>
      </c>
      <c r="I45" s="181">
        <f t="shared" si="24"/>
        <v>-9.0122153521339121E-2</v>
      </c>
      <c r="J45" s="167">
        <f t="shared" si="21"/>
        <v>4.0828980623420383</v>
      </c>
      <c r="K45" s="166">
        <f t="shared" si="22"/>
        <v>-2988</v>
      </c>
      <c r="L45" s="166">
        <f t="shared" si="23"/>
        <v>24232</v>
      </c>
      <c r="M45" s="167">
        <f t="shared" si="20"/>
        <v>9.5646100234525865E-3</v>
      </c>
    </row>
    <row r="46" spans="2:13" x14ac:dyDescent="0.25">
      <c r="B46" s="165" t="s">
        <v>121</v>
      </c>
      <c r="C46" s="166">
        <v>9027</v>
      </c>
      <c r="D46" s="166">
        <v>4503</v>
      </c>
      <c r="E46" s="166">
        <v>21351</v>
      </c>
      <c r="F46" s="166">
        <v>24315</v>
      </c>
      <c r="G46" s="166">
        <v>26281</v>
      </c>
      <c r="H46" s="166">
        <v>22171</v>
      </c>
      <c r="I46" s="181">
        <f t="shared" si="24"/>
        <v>-0.156386743274609</v>
      </c>
      <c r="J46" s="167">
        <f t="shared" si="21"/>
        <v>3.9236064845658447</v>
      </c>
      <c r="K46" s="166">
        <f t="shared" si="22"/>
        <v>-4110</v>
      </c>
      <c r="L46" s="166">
        <f t="shared" si="23"/>
        <v>17668</v>
      </c>
      <c r="M46" s="167">
        <f t="shared" si="20"/>
        <v>7.0294351055778604E-3</v>
      </c>
    </row>
    <row r="47" spans="2:13" x14ac:dyDescent="0.25">
      <c r="B47" s="165" t="s">
        <v>130</v>
      </c>
      <c r="C47" s="166">
        <v>9587</v>
      </c>
      <c r="D47" s="166">
        <v>1207</v>
      </c>
      <c r="E47" s="166">
        <v>13129</v>
      </c>
      <c r="F47" s="166">
        <v>14938</v>
      </c>
      <c r="G47" s="166">
        <v>13612</v>
      </c>
      <c r="H47" s="166">
        <v>14019</v>
      </c>
      <c r="I47" s="181">
        <f t="shared" si="24"/>
        <v>2.9900088157507998E-2</v>
      </c>
      <c r="J47" s="167">
        <f t="shared" si="21"/>
        <v>10.614747307373653</v>
      </c>
      <c r="K47" s="166">
        <f t="shared" si="22"/>
        <v>407</v>
      </c>
      <c r="L47" s="166">
        <f t="shared" si="23"/>
        <v>12812</v>
      </c>
      <c r="M47" s="167">
        <f t="shared" si="20"/>
        <v>4.4447995464839667E-3</v>
      </c>
    </row>
    <row r="48" spans="2:13" x14ac:dyDescent="0.25">
      <c r="B48" s="165" t="s">
        <v>133</v>
      </c>
      <c r="C48" s="166">
        <v>15367</v>
      </c>
      <c r="D48" s="166">
        <v>1582</v>
      </c>
      <c r="E48" s="166">
        <v>11528</v>
      </c>
      <c r="F48" s="166">
        <v>14453</v>
      </c>
      <c r="G48" s="166">
        <v>14891</v>
      </c>
      <c r="H48" s="166">
        <v>11633</v>
      </c>
      <c r="I48" s="181">
        <f t="shared" si="24"/>
        <v>-0.21878987307769793</v>
      </c>
      <c r="J48" s="167">
        <f t="shared" si="21"/>
        <v>6.3533501896333755</v>
      </c>
      <c r="K48" s="166">
        <f t="shared" si="22"/>
        <v>-3258</v>
      </c>
      <c r="L48" s="166">
        <f t="shared" si="23"/>
        <v>10051</v>
      </c>
      <c r="M48" s="167">
        <f t="shared" si="20"/>
        <v>3.6883053801446599E-3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47363</v>
      </c>
      <c r="E49" s="171">
        <f t="shared" si="26"/>
        <v>188820</v>
      </c>
      <c r="F49" s="171">
        <f t="shared" ref="F49:H49" si="27">F41-SUM(F42:F48)</f>
        <v>201881</v>
      </c>
      <c r="G49" s="171">
        <f t="shared" si="27"/>
        <v>211878</v>
      </c>
      <c r="H49" s="171">
        <f t="shared" si="27"/>
        <v>233687</v>
      </c>
      <c r="I49" s="182">
        <f t="shared" si="24"/>
        <v>0.10293187589084285</v>
      </c>
      <c r="J49" s="172">
        <f t="shared" si="21"/>
        <v>3.9339568861769738</v>
      </c>
      <c r="K49" s="171">
        <f>H49-G49</f>
        <v>21809</v>
      </c>
      <c r="L49" s="171">
        <f t="shared" si="23"/>
        <v>186324</v>
      </c>
      <c r="M49" s="172">
        <f t="shared" si="20"/>
        <v>7.4091723490919373E-2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6896</v>
      </c>
      <c r="E51" s="178">
        <v>19165</v>
      </c>
      <c r="F51" s="178">
        <v>30246</v>
      </c>
      <c r="G51" s="178">
        <v>25739</v>
      </c>
      <c r="H51" s="178">
        <v>24470</v>
      </c>
      <c r="I51" s="179">
        <f>IFERROR(H51/G51-1,"-")</f>
        <v>-4.9302614709196169E-2</v>
      </c>
      <c r="J51" s="179">
        <f>IFERROR(H51/D51-1,"-")</f>
        <v>2.5484338747099766</v>
      </c>
      <c r="K51" s="178">
        <f>H51-G51</f>
        <v>-1269</v>
      </c>
      <c r="L51" s="178">
        <f>H51-D51</f>
        <v>17574</v>
      </c>
      <c r="M51" s="179">
        <f t="shared" ref="M51:M63" si="28">H51/H$9</f>
        <v>7.7583454527757091E-3</v>
      </c>
    </row>
    <row r="52" spans="2:13" x14ac:dyDescent="0.25">
      <c r="B52" s="161" t="s">
        <v>99</v>
      </c>
      <c r="C52" s="162">
        <v>1123</v>
      </c>
      <c r="D52" s="162">
        <v>2321</v>
      </c>
      <c r="E52" s="162">
        <v>2543</v>
      </c>
      <c r="F52" s="162">
        <v>13397</v>
      </c>
      <c r="G52" s="162">
        <v>7210</v>
      </c>
      <c r="H52" s="162">
        <v>4833</v>
      </c>
      <c r="I52" s="180">
        <f>IFERROR(H52/G52-1,"-")</f>
        <v>-0.32968099861303746</v>
      </c>
      <c r="J52" s="163">
        <f t="shared" ref="J52:J63" si="29">IFERROR(H52/D52-1,"-")</f>
        <v>1.0822921154674709</v>
      </c>
      <c r="K52" s="162">
        <f t="shared" ref="K52:K62" si="30">H52-G52</f>
        <v>-2377</v>
      </c>
      <c r="L52" s="162">
        <f t="shared" ref="L52:L63" si="31">H52-D52</f>
        <v>2512</v>
      </c>
      <c r="M52" s="163">
        <f t="shared" si="28"/>
        <v>1.532328711616878E-3</v>
      </c>
    </row>
    <row r="53" spans="2:13" x14ac:dyDescent="0.25">
      <c r="B53" s="165" t="s">
        <v>105</v>
      </c>
      <c r="C53" s="166">
        <v>538</v>
      </c>
      <c r="D53" s="166">
        <v>1161</v>
      </c>
      <c r="E53" s="166">
        <v>1046</v>
      </c>
      <c r="F53" s="166">
        <v>10008</v>
      </c>
      <c r="G53" s="166">
        <v>4880</v>
      </c>
      <c r="H53" s="166">
        <v>2885</v>
      </c>
      <c r="I53" s="181">
        <f>IFERROR(H53/G53-1,"-")</f>
        <v>-0.40881147540983609</v>
      </c>
      <c r="J53" s="167">
        <f t="shared" si="29"/>
        <v>1.4849267872523688</v>
      </c>
      <c r="K53" s="166">
        <f t="shared" si="30"/>
        <v>-1995</v>
      </c>
      <c r="L53" s="166">
        <f t="shared" si="31"/>
        <v>1724</v>
      </c>
      <c r="M53" s="167">
        <f t="shared" si="28"/>
        <v>9.1470480716215451E-4</v>
      </c>
    </row>
    <row r="54" spans="2:13" x14ac:dyDescent="0.25">
      <c r="B54" s="165" t="s">
        <v>102</v>
      </c>
      <c r="C54" s="166">
        <v>585</v>
      </c>
      <c r="D54" s="166">
        <v>1160</v>
      </c>
      <c r="E54" s="166">
        <v>1497</v>
      </c>
      <c r="F54" s="166">
        <v>3389</v>
      </c>
      <c r="G54" s="166">
        <v>2330</v>
      </c>
      <c r="H54" s="166">
        <v>1948</v>
      </c>
      <c r="I54" s="181">
        <f>IFERROR(H54/G54-1,"-")</f>
        <v>-0.16394849785407728</v>
      </c>
      <c r="J54" s="167">
        <f t="shared" si="29"/>
        <v>0.67931034482758612</v>
      </c>
      <c r="K54" s="166">
        <f t="shared" si="30"/>
        <v>-382</v>
      </c>
      <c r="L54" s="166">
        <f t="shared" si="31"/>
        <v>788</v>
      </c>
      <c r="M54" s="167">
        <f t="shared" si="28"/>
        <v>6.1762390445472333E-4</v>
      </c>
    </row>
    <row r="55" spans="2:13" x14ac:dyDescent="0.25">
      <c r="B55" s="161" t="s">
        <v>109</v>
      </c>
      <c r="C55" s="162">
        <v>8947</v>
      </c>
      <c r="D55" s="162">
        <v>4575</v>
      </c>
      <c r="E55" s="162">
        <v>16622</v>
      </c>
      <c r="F55" s="162">
        <v>16849</v>
      </c>
      <c r="G55" s="162">
        <v>18529</v>
      </c>
      <c r="H55" s="162">
        <v>19637</v>
      </c>
      <c r="I55" s="180">
        <f>IFERROR(H55/G55-1,"-")</f>
        <v>5.9798154244697477E-2</v>
      </c>
      <c r="J55" s="163">
        <f t="shared" si="29"/>
        <v>3.2922404371584699</v>
      </c>
      <c r="K55" s="162">
        <f t="shared" si="30"/>
        <v>1108</v>
      </c>
      <c r="L55" s="162">
        <f t="shared" si="31"/>
        <v>15062</v>
      </c>
      <c r="M55" s="163">
        <f t="shared" si="28"/>
        <v>6.2260167411588314E-3</v>
      </c>
    </row>
    <row r="56" spans="2:13" x14ac:dyDescent="0.25">
      <c r="B56" s="165" t="s">
        <v>112</v>
      </c>
      <c r="C56" s="166">
        <v>2897</v>
      </c>
      <c r="D56" s="166">
        <v>148</v>
      </c>
      <c r="E56" s="166">
        <v>6041</v>
      </c>
      <c r="F56" s="166">
        <v>5258</v>
      </c>
      <c r="G56" s="166">
        <v>6410</v>
      </c>
      <c r="H56" s="166">
        <v>6974</v>
      </c>
      <c r="I56" s="181">
        <f t="shared" ref="I56:I63" si="32">IFERROR(H56/G56-1,"-")</f>
        <v>8.7987519500779987E-2</v>
      </c>
      <c r="J56" s="167">
        <f t="shared" si="29"/>
        <v>46.121621621621621</v>
      </c>
      <c r="K56" s="166">
        <f t="shared" si="30"/>
        <v>564</v>
      </c>
      <c r="L56" s="166">
        <f t="shared" si="31"/>
        <v>6826</v>
      </c>
      <c r="M56" s="167">
        <f t="shared" si="28"/>
        <v>2.2111443068106988E-3</v>
      </c>
    </row>
    <row r="57" spans="2:13" x14ac:dyDescent="0.25">
      <c r="B57" s="165" t="s">
        <v>115</v>
      </c>
      <c r="C57" s="166">
        <v>2253</v>
      </c>
      <c r="D57" s="166">
        <v>1674</v>
      </c>
      <c r="E57" s="166">
        <v>3822</v>
      </c>
      <c r="F57" s="166">
        <v>2946</v>
      </c>
      <c r="G57" s="166">
        <v>3775</v>
      </c>
      <c r="H57" s="166">
        <v>3897</v>
      </c>
      <c r="I57" s="181">
        <f t="shared" si="32"/>
        <v>3.2317880794701992E-2</v>
      </c>
      <c r="J57" s="167">
        <f t="shared" si="29"/>
        <v>1.327956989247312</v>
      </c>
      <c r="K57" s="166">
        <f t="shared" si="30"/>
        <v>122</v>
      </c>
      <c r="L57" s="166">
        <f t="shared" si="31"/>
        <v>2223</v>
      </c>
      <c r="M57" s="167">
        <f t="shared" si="28"/>
        <v>1.2355648643018772E-3</v>
      </c>
    </row>
    <row r="58" spans="2:13" x14ac:dyDescent="0.25">
      <c r="B58" s="165" t="s">
        <v>118</v>
      </c>
      <c r="C58" s="166">
        <v>449</v>
      </c>
      <c r="D58" s="166">
        <v>722</v>
      </c>
      <c r="E58" s="166">
        <v>1296</v>
      </c>
      <c r="F58" s="166">
        <v>1740</v>
      </c>
      <c r="G58" s="166">
        <v>1290</v>
      </c>
      <c r="H58" s="166">
        <v>1375</v>
      </c>
      <c r="I58" s="181">
        <f t="shared" si="32"/>
        <v>6.5891472868216949E-2</v>
      </c>
      <c r="J58" s="167">
        <f t="shared" si="29"/>
        <v>0.90443213296398883</v>
      </c>
      <c r="K58" s="166">
        <f t="shared" si="30"/>
        <v>85</v>
      </c>
      <c r="L58" s="166">
        <f t="shared" si="31"/>
        <v>653</v>
      </c>
      <c r="M58" s="167">
        <f t="shared" si="28"/>
        <v>4.3595116459201473E-4</v>
      </c>
    </row>
    <row r="59" spans="2:13" x14ac:dyDescent="0.25">
      <c r="B59" s="165" t="s">
        <v>125</v>
      </c>
      <c r="C59" s="166">
        <v>218</v>
      </c>
      <c r="D59" s="166">
        <v>109</v>
      </c>
      <c r="E59" s="166">
        <v>491</v>
      </c>
      <c r="F59" s="166">
        <v>400</v>
      </c>
      <c r="G59" s="166">
        <v>591</v>
      </c>
      <c r="H59" s="166">
        <v>594</v>
      </c>
      <c r="I59" s="181">
        <f t="shared" si="32"/>
        <v>5.0761421319795996E-3</v>
      </c>
      <c r="J59" s="167">
        <f t="shared" si="29"/>
        <v>4.4495412844036695</v>
      </c>
      <c r="K59" s="166">
        <f t="shared" si="30"/>
        <v>3</v>
      </c>
      <c r="L59" s="166">
        <f t="shared" si="31"/>
        <v>485</v>
      </c>
      <c r="M59" s="167">
        <f t="shared" si="28"/>
        <v>1.8833090310375035E-4</v>
      </c>
    </row>
    <row r="60" spans="2:13" x14ac:dyDescent="0.25">
      <c r="B60" s="165" t="s">
        <v>121</v>
      </c>
      <c r="C60" s="166">
        <v>187</v>
      </c>
      <c r="D60" s="166">
        <v>164</v>
      </c>
      <c r="E60" s="166">
        <v>436</v>
      </c>
      <c r="F60" s="166">
        <v>398</v>
      </c>
      <c r="G60" s="166">
        <v>399</v>
      </c>
      <c r="H60" s="166">
        <v>541</v>
      </c>
      <c r="I60" s="181">
        <f t="shared" si="32"/>
        <v>0.35588972431077703</v>
      </c>
      <c r="J60" s="167">
        <f t="shared" si="29"/>
        <v>2.2987804878048781</v>
      </c>
      <c r="K60" s="166">
        <f t="shared" si="30"/>
        <v>142</v>
      </c>
      <c r="L60" s="166">
        <f t="shared" si="31"/>
        <v>377</v>
      </c>
      <c r="M60" s="167">
        <f t="shared" si="28"/>
        <v>1.7152696730493087E-4</v>
      </c>
    </row>
    <row r="61" spans="2:13" x14ac:dyDescent="0.25">
      <c r="B61" s="165" t="s">
        <v>130</v>
      </c>
      <c r="C61" s="166">
        <v>136</v>
      </c>
      <c r="D61" s="166">
        <v>39</v>
      </c>
      <c r="E61" s="166">
        <v>57</v>
      </c>
      <c r="F61" s="166">
        <v>156</v>
      </c>
      <c r="G61" s="166">
        <v>84</v>
      </c>
      <c r="H61" s="166">
        <v>172</v>
      </c>
      <c r="I61" s="181">
        <f t="shared" si="32"/>
        <v>1.0476190476190474</v>
      </c>
      <c r="J61" s="167">
        <f t="shared" si="29"/>
        <v>3.4102564102564106</v>
      </c>
      <c r="K61" s="166">
        <f t="shared" si="30"/>
        <v>88</v>
      </c>
      <c r="L61" s="166">
        <f t="shared" si="31"/>
        <v>133</v>
      </c>
      <c r="M61" s="167">
        <f t="shared" si="28"/>
        <v>5.453352749805566E-5</v>
      </c>
    </row>
    <row r="62" spans="2:13" x14ac:dyDescent="0.25">
      <c r="B62" s="165" t="s">
        <v>133</v>
      </c>
      <c r="C62" s="166">
        <v>201</v>
      </c>
      <c r="D62" s="166">
        <v>17</v>
      </c>
      <c r="E62" s="166">
        <v>95</v>
      </c>
      <c r="F62" s="166">
        <v>138</v>
      </c>
      <c r="G62" s="166">
        <v>86</v>
      </c>
      <c r="H62" s="166">
        <v>418</v>
      </c>
      <c r="I62" s="181">
        <f t="shared" si="32"/>
        <v>3.8604651162790695</v>
      </c>
      <c r="J62" s="167">
        <f t="shared" si="29"/>
        <v>23.588235294117649</v>
      </c>
      <c r="K62" s="166">
        <f t="shared" si="30"/>
        <v>332</v>
      </c>
      <c r="L62" s="166">
        <f t="shared" si="31"/>
        <v>401</v>
      </c>
      <c r="M62" s="167">
        <f t="shared" si="28"/>
        <v>1.3252915403597247E-4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1702</v>
      </c>
      <c r="E63" s="171">
        <f t="shared" si="34"/>
        <v>4384</v>
      </c>
      <c r="F63" s="171">
        <f t="shared" ref="F63:H63" si="35">F55-SUM(F56:F62)</f>
        <v>5813</v>
      </c>
      <c r="G63" s="171">
        <f t="shared" si="35"/>
        <v>5894</v>
      </c>
      <c r="H63" s="171">
        <f t="shared" si="35"/>
        <v>5666</v>
      </c>
      <c r="I63" s="182">
        <f t="shared" si="32"/>
        <v>-3.8683406854428282E-2</v>
      </c>
      <c r="J63" s="172">
        <f t="shared" si="29"/>
        <v>2.3290246768507639</v>
      </c>
      <c r="K63" s="171">
        <f>H63-G63</f>
        <v>-228</v>
      </c>
      <c r="L63" s="171">
        <f t="shared" si="31"/>
        <v>3964</v>
      </c>
      <c r="M63" s="172">
        <f t="shared" si="28"/>
        <v>1.7964358535115311E-3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19378</v>
      </c>
      <c r="E65" s="178">
        <v>91869</v>
      </c>
      <c r="F65" s="178">
        <v>109900</v>
      </c>
      <c r="G65" s="178">
        <v>133707</v>
      </c>
      <c r="H65" s="178">
        <v>111695</v>
      </c>
      <c r="I65" s="179">
        <f>IFERROR(H65/G65-1,"-")</f>
        <v>-0.16462862826927538</v>
      </c>
      <c r="J65" s="179">
        <f>IFERROR(H65/D65-1,"-")</f>
        <v>4.76401073382186</v>
      </c>
      <c r="K65" s="178">
        <f>H65-G65</f>
        <v>-22012</v>
      </c>
      <c r="L65" s="178">
        <f>H65-D65</f>
        <v>92317</v>
      </c>
      <c r="M65" s="179">
        <f t="shared" ref="M65:M77" si="36">H65/H$9</f>
        <v>3.5413502057530973E-2</v>
      </c>
    </row>
    <row r="66" spans="2:13" x14ac:dyDescent="0.25">
      <c r="B66" s="161" t="s">
        <v>99</v>
      </c>
      <c r="C66" s="162">
        <v>5545</v>
      </c>
      <c r="D66" s="162">
        <v>11048</v>
      </c>
      <c r="E66" s="162">
        <v>27158</v>
      </c>
      <c r="F66" s="162">
        <v>27541</v>
      </c>
      <c r="G66" s="162">
        <v>32909</v>
      </c>
      <c r="H66" s="162">
        <v>25581</v>
      </c>
      <c r="I66" s="180">
        <f>IFERROR(H66/G66-1,"-")</f>
        <v>-0.22267464827250905</v>
      </c>
      <c r="J66" s="163">
        <f t="shared" ref="J66:J77" si="37">IFERROR(H66/D66-1,"-")</f>
        <v>1.3154417089065893</v>
      </c>
      <c r="K66" s="162">
        <f t="shared" ref="K66:K76" si="38">H66-G66</f>
        <v>-7328</v>
      </c>
      <c r="L66" s="162">
        <f t="shared" ref="L66:L77" si="39">H66-D66</f>
        <v>14533</v>
      </c>
      <c r="M66" s="163">
        <f t="shared" si="36"/>
        <v>8.1105939937660566E-3</v>
      </c>
    </row>
    <row r="67" spans="2:13" x14ac:dyDescent="0.25">
      <c r="B67" s="165" t="s">
        <v>105</v>
      </c>
      <c r="C67" s="166">
        <v>2263</v>
      </c>
      <c r="D67" s="166">
        <v>10574</v>
      </c>
      <c r="E67" s="166">
        <v>21983</v>
      </c>
      <c r="F67" s="166">
        <v>20856</v>
      </c>
      <c r="G67" s="166">
        <v>19799</v>
      </c>
      <c r="H67" s="166">
        <v>10049</v>
      </c>
      <c r="I67" s="181">
        <f>IFERROR(H67/G67-1,"-")</f>
        <v>-0.49244911359159549</v>
      </c>
      <c r="J67" s="167">
        <f t="shared" si="37"/>
        <v>-4.9650085114431586E-2</v>
      </c>
      <c r="K67" s="166">
        <f t="shared" si="38"/>
        <v>-9750</v>
      </c>
      <c r="L67" s="166">
        <f t="shared" si="39"/>
        <v>-525</v>
      </c>
      <c r="M67" s="167">
        <f t="shared" si="36"/>
        <v>3.1860896385346588E-3</v>
      </c>
    </row>
    <row r="68" spans="2:13" x14ac:dyDescent="0.25">
      <c r="B68" s="165" t="s">
        <v>102</v>
      </c>
      <c r="C68" s="166">
        <v>3282</v>
      </c>
      <c r="D68" s="166">
        <v>474</v>
      </c>
      <c r="E68" s="166">
        <v>5175</v>
      </c>
      <c r="F68" s="166">
        <v>6685</v>
      </c>
      <c r="G68" s="166">
        <v>13110</v>
      </c>
      <c r="H68" s="166">
        <v>15532</v>
      </c>
      <c r="I68" s="181">
        <f>IFERROR(H68/G68-1,"-")</f>
        <v>0.184744469870328</v>
      </c>
      <c r="J68" s="167">
        <f t="shared" si="37"/>
        <v>31.767932489451475</v>
      </c>
      <c r="K68" s="166">
        <f t="shared" si="38"/>
        <v>2422</v>
      </c>
      <c r="L68" s="166">
        <f t="shared" si="39"/>
        <v>15058</v>
      </c>
      <c r="M68" s="167">
        <f t="shared" si="36"/>
        <v>4.9245043552313978E-3</v>
      </c>
    </row>
    <row r="69" spans="2:13" x14ac:dyDescent="0.25">
      <c r="B69" s="161" t="s">
        <v>109</v>
      </c>
      <c r="C69" s="162">
        <v>18528</v>
      </c>
      <c r="D69" s="162">
        <v>8330</v>
      </c>
      <c r="E69" s="162">
        <v>64711</v>
      </c>
      <c r="F69" s="162">
        <v>82359</v>
      </c>
      <c r="G69" s="162">
        <v>100798</v>
      </c>
      <c r="H69" s="162">
        <v>86114</v>
      </c>
      <c r="I69" s="180">
        <f>IFERROR(H69/G69-1,"-")</f>
        <v>-0.14567749360106352</v>
      </c>
      <c r="J69" s="163">
        <f t="shared" si="37"/>
        <v>9.3378151260504207</v>
      </c>
      <c r="K69" s="162">
        <f t="shared" si="38"/>
        <v>-14684</v>
      </c>
      <c r="L69" s="162">
        <f t="shared" si="39"/>
        <v>77784</v>
      </c>
      <c r="M69" s="163">
        <f t="shared" si="36"/>
        <v>2.7302908063764911E-2</v>
      </c>
    </row>
    <row r="70" spans="2:13" x14ac:dyDescent="0.25">
      <c r="B70" s="165" t="s">
        <v>112</v>
      </c>
      <c r="C70" s="166">
        <v>7372</v>
      </c>
      <c r="D70" s="166">
        <v>877</v>
      </c>
      <c r="E70" s="166">
        <v>28440</v>
      </c>
      <c r="F70" s="166">
        <v>30002</v>
      </c>
      <c r="G70" s="166">
        <v>42683</v>
      </c>
      <c r="H70" s="166">
        <v>43781</v>
      </c>
      <c r="I70" s="181">
        <f t="shared" ref="I70:I77" si="40">IFERROR(H70/G70-1,"-")</f>
        <v>2.5724527329381797E-2</v>
      </c>
      <c r="J70" s="167">
        <f t="shared" si="37"/>
        <v>48.921322690992021</v>
      </c>
      <c r="K70" s="166">
        <f t="shared" si="38"/>
        <v>1098</v>
      </c>
      <c r="L70" s="166">
        <f t="shared" si="39"/>
        <v>42904</v>
      </c>
      <c r="M70" s="167">
        <f t="shared" si="36"/>
        <v>1.3881002136002178E-2</v>
      </c>
    </row>
    <row r="71" spans="2:13" x14ac:dyDescent="0.25">
      <c r="B71" s="165" t="s">
        <v>115</v>
      </c>
      <c r="C71" s="166">
        <v>2105</v>
      </c>
      <c r="D71" s="166">
        <v>1276</v>
      </c>
      <c r="E71" s="166">
        <v>5592</v>
      </c>
      <c r="F71" s="166">
        <v>5853</v>
      </c>
      <c r="G71" s="166">
        <v>6151</v>
      </c>
      <c r="H71" s="166">
        <v>6122</v>
      </c>
      <c r="I71" s="181">
        <f t="shared" si="40"/>
        <v>-4.7146805397496605E-3</v>
      </c>
      <c r="J71" s="167">
        <f t="shared" si="37"/>
        <v>3.7978056426332287</v>
      </c>
      <c r="K71" s="166">
        <f t="shared" si="38"/>
        <v>-29</v>
      </c>
      <c r="L71" s="166">
        <f t="shared" si="39"/>
        <v>4846</v>
      </c>
      <c r="M71" s="167">
        <f t="shared" si="36"/>
        <v>1.9410131124598647E-3</v>
      </c>
    </row>
    <row r="72" spans="2:13" x14ac:dyDescent="0.25">
      <c r="B72" s="165" t="s">
        <v>118</v>
      </c>
      <c r="C72" s="166">
        <v>2465</v>
      </c>
      <c r="D72" s="166">
        <v>1376</v>
      </c>
      <c r="E72" s="166">
        <v>8342</v>
      </c>
      <c r="F72" s="166">
        <v>10358</v>
      </c>
      <c r="G72" s="166">
        <v>10999</v>
      </c>
      <c r="H72" s="166">
        <v>5823</v>
      </c>
      <c r="I72" s="181">
        <f t="shared" si="40"/>
        <v>-0.47058823529411764</v>
      </c>
      <c r="J72" s="167">
        <f t="shared" si="37"/>
        <v>3.2318313953488369</v>
      </c>
      <c r="K72" s="166">
        <f t="shared" si="38"/>
        <v>-5176</v>
      </c>
      <c r="L72" s="166">
        <f t="shared" si="39"/>
        <v>4447</v>
      </c>
      <c r="M72" s="167">
        <f t="shared" si="36"/>
        <v>1.8462135501231285E-3</v>
      </c>
    </row>
    <row r="73" spans="2:13" x14ac:dyDescent="0.25">
      <c r="B73" s="165" t="s">
        <v>125</v>
      </c>
      <c r="C73" s="166">
        <v>210</v>
      </c>
      <c r="D73" s="166">
        <v>425</v>
      </c>
      <c r="E73" s="166">
        <v>1776</v>
      </c>
      <c r="F73" s="166">
        <v>2310</v>
      </c>
      <c r="G73" s="166">
        <v>3644</v>
      </c>
      <c r="H73" s="166">
        <v>3147</v>
      </c>
      <c r="I73" s="181">
        <f t="shared" si="40"/>
        <v>-0.13638858397365528</v>
      </c>
      <c r="J73" s="167">
        <f t="shared" si="37"/>
        <v>6.4047058823529408</v>
      </c>
      <c r="K73" s="166">
        <f t="shared" si="38"/>
        <v>-497</v>
      </c>
      <c r="L73" s="166">
        <f t="shared" si="39"/>
        <v>2722</v>
      </c>
      <c r="M73" s="167">
        <f t="shared" si="36"/>
        <v>9.9777331997896019E-4</v>
      </c>
    </row>
    <row r="74" spans="2:13" x14ac:dyDescent="0.25">
      <c r="B74" s="165" t="s">
        <v>121</v>
      </c>
      <c r="C74" s="166">
        <v>472</v>
      </c>
      <c r="D74" s="166">
        <v>458</v>
      </c>
      <c r="E74" s="166">
        <v>1913</v>
      </c>
      <c r="F74" s="166">
        <v>2075</v>
      </c>
      <c r="G74" s="166">
        <v>2461</v>
      </c>
      <c r="H74" s="166">
        <v>1749</v>
      </c>
      <c r="I74" s="181">
        <f t="shared" si="40"/>
        <v>-0.28931328728159289</v>
      </c>
      <c r="J74" s="167">
        <f t="shared" si="37"/>
        <v>2.8187772925764194</v>
      </c>
      <c r="K74" s="166">
        <f t="shared" si="38"/>
        <v>-712</v>
      </c>
      <c r="L74" s="166">
        <f t="shared" si="39"/>
        <v>1291</v>
      </c>
      <c r="M74" s="167">
        <f t="shared" si="36"/>
        <v>5.5452988136104274E-4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1049</v>
      </c>
      <c r="F75" s="166">
        <v>3230</v>
      </c>
      <c r="G75" s="166">
        <v>2216</v>
      </c>
      <c r="H75" s="166">
        <v>1542</v>
      </c>
      <c r="I75" s="181">
        <f t="shared" si="40"/>
        <v>-0.30415162454873645</v>
      </c>
      <c r="J75" s="167">
        <f t="shared" si="37"/>
        <v>1541</v>
      </c>
      <c r="K75" s="166">
        <f t="shared" si="38"/>
        <v>-674</v>
      </c>
      <c r="L75" s="166">
        <f t="shared" si="39"/>
        <v>1541</v>
      </c>
      <c r="M75" s="167">
        <f t="shared" si="36"/>
        <v>4.8889941512791761E-4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428</v>
      </c>
      <c r="F76" s="166">
        <v>963</v>
      </c>
      <c r="G76" s="166">
        <v>1641</v>
      </c>
      <c r="H76" s="166">
        <v>1869</v>
      </c>
      <c r="I76" s="181">
        <f t="shared" si="40"/>
        <v>0.13893967093235826</v>
      </c>
      <c r="J76" s="167" t="str">
        <f t="shared" si="37"/>
        <v>-</v>
      </c>
      <c r="K76" s="166">
        <f t="shared" si="38"/>
        <v>228</v>
      </c>
      <c r="L76" s="166">
        <f t="shared" si="39"/>
        <v>1869</v>
      </c>
      <c r="M76" s="167">
        <f t="shared" si="36"/>
        <v>5.9257652845270947E-4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3917</v>
      </c>
      <c r="E77" s="171">
        <f t="shared" si="42"/>
        <v>17171</v>
      </c>
      <c r="F77" s="171">
        <f t="shared" ref="F77:H77" si="43">F69-SUM(F70:F76)</f>
        <v>27568</v>
      </c>
      <c r="G77" s="171">
        <f t="shared" si="43"/>
        <v>31003</v>
      </c>
      <c r="H77" s="171">
        <f t="shared" si="43"/>
        <v>22081</v>
      </c>
      <c r="I77" s="182">
        <f t="shared" si="40"/>
        <v>-0.28777860207076733</v>
      </c>
      <c r="J77" s="172">
        <f t="shared" si="37"/>
        <v>4.6372223640541232</v>
      </c>
      <c r="K77" s="171">
        <f>H77-G77</f>
        <v>-8922</v>
      </c>
      <c r="L77" s="171">
        <f t="shared" si="39"/>
        <v>18164</v>
      </c>
      <c r="M77" s="172">
        <f t="shared" si="36"/>
        <v>7.00090012025911E-3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111657</v>
      </c>
      <c r="E79" s="178">
        <v>395281</v>
      </c>
      <c r="F79" s="178">
        <v>453294</v>
      </c>
      <c r="G79" s="178">
        <v>524679</v>
      </c>
      <c r="H79" s="178">
        <v>537199</v>
      </c>
      <c r="I79" s="179">
        <f>IFERROR(H79/G79-1,"-")</f>
        <v>2.3862209084030361E-2</v>
      </c>
      <c r="J79" s="179">
        <f>IFERROR(H79/D79-1,"-")</f>
        <v>3.81115380137385</v>
      </c>
      <c r="K79" s="178">
        <f>H79-G79</f>
        <v>12520</v>
      </c>
      <c r="L79" s="178">
        <f>H79-D79</f>
        <v>425542</v>
      </c>
      <c r="M79" s="179">
        <f t="shared" ref="M79:M91" si="44">H79/H$9</f>
        <v>0.17032183975830234</v>
      </c>
    </row>
    <row r="80" spans="2:13" x14ac:dyDescent="0.25">
      <c r="B80" s="161" t="s">
        <v>99</v>
      </c>
      <c r="C80" s="162">
        <v>47060</v>
      </c>
      <c r="D80" s="162">
        <v>66876</v>
      </c>
      <c r="E80" s="162">
        <v>197068</v>
      </c>
      <c r="F80" s="162">
        <v>205761</v>
      </c>
      <c r="G80" s="162">
        <v>223593</v>
      </c>
      <c r="H80" s="162">
        <v>232483</v>
      </c>
      <c r="I80" s="180">
        <f>IFERROR(H80/G80-1,"-")</f>
        <v>3.9759742031280076E-2</v>
      </c>
      <c r="J80" s="163">
        <f t="shared" ref="J80:J91" si="45">IFERROR(H80/D80-1,"-")</f>
        <v>2.4763293259166219</v>
      </c>
      <c r="K80" s="162">
        <f t="shared" ref="K80:K90" si="46">H80-G80</f>
        <v>8890</v>
      </c>
      <c r="L80" s="162">
        <f t="shared" ref="L80:L91" si="47">H80-D80</f>
        <v>165607</v>
      </c>
      <c r="M80" s="163">
        <f t="shared" si="44"/>
        <v>7.370998879843299E-2</v>
      </c>
    </row>
    <row r="81" spans="2:13" x14ac:dyDescent="0.25">
      <c r="B81" s="165" t="s">
        <v>105</v>
      </c>
      <c r="C81" s="166">
        <v>8752</v>
      </c>
      <c r="D81" s="166">
        <v>27671</v>
      </c>
      <c r="E81" s="166">
        <v>57851</v>
      </c>
      <c r="F81" s="166">
        <v>55853</v>
      </c>
      <c r="G81" s="166">
        <v>65310</v>
      </c>
      <c r="H81" s="166">
        <v>55165</v>
      </c>
      <c r="I81" s="181">
        <f>IFERROR(H81/G81-1,"-")</f>
        <v>-0.15533608941969068</v>
      </c>
      <c r="J81" s="167">
        <f t="shared" si="45"/>
        <v>0.99360341151385922</v>
      </c>
      <c r="K81" s="166">
        <f t="shared" si="46"/>
        <v>-10145</v>
      </c>
      <c r="L81" s="166">
        <f t="shared" si="47"/>
        <v>27494</v>
      </c>
      <c r="M81" s="167">
        <f t="shared" si="44"/>
        <v>1.7490360723431631E-2</v>
      </c>
    </row>
    <row r="82" spans="2:13" x14ac:dyDescent="0.25">
      <c r="B82" s="165" t="s">
        <v>102</v>
      </c>
      <c r="C82" s="166">
        <v>38308</v>
      </c>
      <c r="D82" s="166">
        <v>39205</v>
      </c>
      <c r="E82" s="166">
        <v>139217</v>
      </c>
      <c r="F82" s="166">
        <v>149908</v>
      </c>
      <c r="G82" s="166">
        <v>158283</v>
      </c>
      <c r="H82" s="166">
        <v>177318</v>
      </c>
      <c r="I82" s="181">
        <f>IFERROR(H82/G82-1,"-")</f>
        <v>0.12025928242451811</v>
      </c>
      <c r="J82" s="167">
        <f t="shared" si="45"/>
        <v>3.5228414743017469</v>
      </c>
      <c r="K82" s="166">
        <f t="shared" si="46"/>
        <v>19035</v>
      </c>
      <c r="L82" s="166">
        <f t="shared" si="47"/>
        <v>138113</v>
      </c>
      <c r="M82" s="167">
        <f t="shared" si="44"/>
        <v>5.6219628075001353E-2</v>
      </c>
    </row>
    <row r="83" spans="2:13" x14ac:dyDescent="0.25">
      <c r="B83" s="161" t="s">
        <v>109</v>
      </c>
      <c r="C83" s="162">
        <v>95182</v>
      </c>
      <c r="D83" s="162">
        <v>44781</v>
      </c>
      <c r="E83" s="162">
        <v>198213</v>
      </c>
      <c r="F83" s="162">
        <v>247533</v>
      </c>
      <c r="G83" s="162">
        <v>301086</v>
      </c>
      <c r="H83" s="162">
        <v>304716</v>
      </c>
      <c r="I83" s="180">
        <f>IFERROR(H83/G83-1,"-")</f>
        <v>1.2056355991311385E-2</v>
      </c>
      <c r="J83" s="163">
        <f t="shared" si="45"/>
        <v>5.8045823005292423</v>
      </c>
      <c r="K83" s="162">
        <f t="shared" si="46"/>
        <v>3630</v>
      </c>
      <c r="L83" s="162">
        <f t="shared" si="47"/>
        <v>259935</v>
      </c>
      <c r="M83" s="163">
        <f t="shared" si="44"/>
        <v>9.661185095986935E-2</v>
      </c>
    </row>
    <row r="84" spans="2:13" x14ac:dyDescent="0.25">
      <c r="B84" s="165" t="s">
        <v>112</v>
      </c>
      <c r="C84" s="166">
        <v>16800</v>
      </c>
      <c r="D84" s="166">
        <v>2961</v>
      </c>
      <c r="E84" s="166">
        <v>37751</v>
      </c>
      <c r="F84" s="166">
        <v>48955</v>
      </c>
      <c r="G84" s="166">
        <v>61329</v>
      </c>
      <c r="H84" s="166">
        <v>63877</v>
      </c>
      <c r="I84" s="181">
        <f t="shared" ref="I84:I91" si="48">IFERROR(H84/G84-1,"-")</f>
        <v>4.1546413605308974E-2</v>
      </c>
      <c r="J84" s="167">
        <f t="shared" si="45"/>
        <v>20.572779466396486</v>
      </c>
      <c r="K84" s="166">
        <f t="shared" si="46"/>
        <v>2548</v>
      </c>
      <c r="L84" s="166">
        <f t="shared" si="47"/>
        <v>60916</v>
      </c>
      <c r="M84" s="167">
        <f t="shared" si="44"/>
        <v>2.0252547302286636E-2</v>
      </c>
    </row>
    <row r="85" spans="2:13" x14ac:dyDescent="0.25">
      <c r="B85" s="165" t="s">
        <v>115</v>
      </c>
      <c r="C85" s="166">
        <v>32881</v>
      </c>
      <c r="D85" s="166">
        <v>9932</v>
      </c>
      <c r="E85" s="166">
        <v>60603</v>
      </c>
      <c r="F85" s="166">
        <v>71651</v>
      </c>
      <c r="G85" s="166">
        <v>81362</v>
      </c>
      <c r="H85" s="166">
        <v>79701</v>
      </c>
      <c r="I85" s="181">
        <f t="shared" si="48"/>
        <v>-2.041493571937758E-2</v>
      </c>
      <c r="J85" s="167">
        <f t="shared" si="45"/>
        <v>7.0246677406363265</v>
      </c>
      <c r="K85" s="166">
        <f t="shared" si="46"/>
        <v>-1661</v>
      </c>
      <c r="L85" s="166">
        <f t="shared" si="47"/>
        <v>69769</v>
      </c>
      <c r="M85" s="167">
        <f t="shared" si="44"/>
        <v>2.5269631832107755E-2</v>
      </c>
    </row>
    <row r="86" spans="2:13" x14ac:dyDescent="0.25">
      <c r="B86" s="165" t="s">
        <v>118</v>
      </c>
      <c r="C86" s="166">
        <v>5852</v>
      </c>
      <c r="D86" s="166">
        <v>7948</v>
      </c>
      <c r="E86" s="166">
        <v>17790</v>
      </c>
      <c r="F86" s="166">
        <v>22741</v>
      </c>
      <c r="G86" s="166">
        <v>34253</v>
      </c>
      <c r="H86" s="166">
        <v>34366</v>
      </c>
      <c r="I86" s="181">
        <f t="shared" si="48"/>
        <v>3.2989811111434619E-3</v>
      </c>
      <c r="J86" s="167">
        <f t="shared" si="45"/>
        <v>3.3238550578761954</v>
      </c>
      <c r="K86" s="166">
        <f t="shared" si="46"/>
        <v>113</v>
      </c>
      <c r="L86" s="166">
        <f t="shared" si="47"/>
        <v>26418</v>
      </c>
      <c r="M86" s="167">
        <f t="shared" si="44"/>
        <v>1.0895925616268492E-2</v>
      </c>
    </row>
    <row r="87" spans="2:13" x14ac:dyDescent="0.25">
      <c r="B87" s="165" t="s">
        <v>125</v>
      </c>
      <c r="C87" s="166">
        <v>1464</v>
      </c>
      <c r="D87" s="166">
        <v>1117</v>
      </c>
      <c r="E87" s="166">
        <v>5814</v>
      </c>
      <c r="F87" s="166">
        <v>5821</v>
      </c>
      <c r="G87" s="166">
        <v>9717</v>
      </c>
      <c r="H87" s="166">
        <v>8720</v>
      </c>
      <c r="I87" s="181">
        <f t="shared" si="48"/>
        <v>-0.1026036842646908</v>
      </c>
      <c r="J87" s="167">
        <f t="shared" si="45"/>
        <v>6.8066248880931068</v>
      </c>
      <c r="K87" s="166">
        <f t="shared" si="46"/>
        <v>-997</v>
      </c>
      <c r="L87" s="166">
        <f t="shared" si="47"/>
        <v>7603</v>
      </c>
      <c r="M87" s="167">
        <f t="shared" si="44"/>
        <v>2.7647230219944498E-3</v>
      </c>
    </row>
    <row r="88" spans="2:13" x14ac:dyDescent="0.25">
      <c r="B88" s="165" t="s">
        <v>121</v>
      </c>
      <c r="C88" s="166">
        <v>1087</v>
      </c>
      <c r="D88" s="166">
        <v>1121</v>
      </c>
      <c r="E88" s="166">
        <v>3404</v>
      </c>
      <c r="F88" s="166">
        <v>3573</v>
      </c>
      <c r="G88" s="166">
        <v>4856</v>
      </c>
      <c r="H88" s="166">
        <v>4784</v>
      </c>
      <c r="I88" s="181">
        <f t="shared" si="48"/>
        <v>-1.4827018121911006E-2</v>
      </c>
      <c r="J88" s="167">
        <f t="shared" si="45"/>
        <v>3.2676181980374661</v>
      </c>
      <c r="K88" s="166">
        <f t="shared" si="46"/>
        <v>-72</v>
      </c>
      <c r="L88" s="166">
        <f t="shared" si="47"/>
        <v>3663</v>
      </c>
      <c r="M88" s="167">
        <f t="shared" si="44"/>
        <v>1.5167929973877805E-3</v>
      </c>
    </row>
    <row r="89" spans="2:13" x14ac:dyDescent="0.25">
      <c r="B89" s="165" t="s">
        <v>130</v>
      </c>
      <c r="C89" s="166">
        <v>3002</v>
      </c>
      <c r="D89" s="166">
        <v>250</v>
      </c>
      <c r="E89" s="166">
        <v>3773</v>
      </c>
      <c r="F89" s="166">
        <v>5364</v>
      </c>
      <c r="G89" s="166">
        <v>4537</v>
      </c>
      <c r="H89" s="166">
        <v>4864</v>
      </c>
      <c r="I89" s="181">
        <f t="shared" si="48"/>
        <v>7.2074057747410158E-2</v>
      </c>
      <c r="J89" s="167">
        <f t="shared" si="45"/>
        <v>18.456</v>
      </c>
      <c r="K89" s="166">
        <f t="shared" si="46"/>
        <v>327</v>
      </c>
      <c r="L89" s="166">
        <f t="shared" si="47"/>
        <v>4614</v>
      </c>
      <c r="M89" s="167">
        <f t="shared" si="44"/>
        <v>1.5421574287822252E-3</v>
      </c>
    </row>
    <row r="90" spans="2:13" x14ac:dyDescent="0.25">
      <c r="B90" s="165" t="s">
        <v>133</v>
      </c>
      <c r="C90" s="166">
        <v>4636</v>
      </c>
      <c r="D90" s="166">
        <v>445</v>
      </c>
      <c r="E90" s="166">
        <v>3304</v>
      </c>
      <c r="F90" s="166">
        <v>5775</v>
      </c>
      <c r="G90" s="166">
        <v>6008</v>
      </c>
      <c r="H90" s="166">
        <v>4065</v>
      </c>
      <c r="I90" s="181">
        <f t="shared" si="48"/>
        <v>-0.32340213049267641</v>
      </c>
      <c r="J90" s="167">
        <f t="shared" si="45"/>
        <v>8.1348314606741567</v>
      </c>
      <c r="K90" s="166">
        <f t="shared" si="46"/>
        <v>-1943</v>
      </c>
      <c r="L90" s="166">
        <f t="shared" si="47"/>
        <v>3620</v>
      </c>
      <c r="M90" s="167">
        <f t="shared" si="44"/>
        <v>1.2888301702302107E-3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21007</v>
      </c>
      <c r="E91" s="171">
        <f t="shared" si="50"/>
        <v>65774</v>
      </c>
      <c r="F91" s="171">
        <f t="shared" ref="F91:H91" si="51">F83-SUM(F84:F90)</f>
        <v>83653</v>
      </c>
      <c r="G91" s="171">
        <f t="shared" si="51"/>
        <v>99024</v>
      </c>
      <c r="H91" s="171">
        <f t="shared" si="51"/>
        <v>104339</v>
      </c>
      <c r="I91" s="182">
        <f t="shared" si="48"/>
        <v>5.3673856842785694E-2</v>
      </c>
      <c r="J91" s="172">
        <f t="shared" si="45"/>
        <v>3.9668681867948781</v>
      </c>
      <c r="K91" s="171">
        <f>H91-G91</f>
        <v>5315</v>
      </c>
      <c r="L91" s="171">
        <f t="shared" si="47"/>
        <v>83332</v>
      </c>
      <c r="M91" s="172">
        <f t="shared" si="44"/>
        <v>3.3081242590811799E-2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14230</v>
      </c>
      <c r="E93" s="178">
        <v>28946</v>
      </c>
      <c r="F93" s="178">
        <v>35023</v>
      </c>
      <c r="G93" s="178">
        <v>33791</v>
      </c>
      <c r="H93" s="178">
        <v>31909</v>
      </c>
      <c r="I93" s="179">
        <f>IFERROR(H93/G93-1,"-")</f>
        <v>-5.5695303483175973E-2</v>
      </c>
      <c r="J93" s="179">
        <f>IFERROR(H93/D93-1,"-")</f>
        <v>1.2423752635277583</v>
      </c>
      <c r="K93" s="178">
        <f>H93-G93</f>
        <v>-1882</v>
      </c>
      <c r="L93" s="178">
        <f>H93-D93</f>
        <v>17679</v>
      </c>
      <c r="M93" s="179">
        <f t="shared" ref="M93:M105" si="52">H93/H$9</f>
        <v>1.0116920517066617E-2</v>
      </c>
    </row>
    <row r="94" spans="2:13" x14ac:dyDescent="0.25">
      <c r="B94" s="161" t="s">
        <v>99</v>
      </c>
      <c r="C94" s="162">
        <v>7454</v>
      </c>
      <c r="D94" s="162">
        <v>9042</v>
      </c>
      <c r="E94" s="162">
        <v>18683</v>
      </c>
      <c r="F94" s="162">
        <v>23106</v>
      </c>
      <c r="G94" s="162">
        <v>20343</v>
      </c>
      <c r="H94" s="162">
        <v>19090</v>
      </c>
      <c r="I94" s="180">
        <f>IFERROR(H94/G94-1,"-")</f>
        <v>-6.1593668583788008E-2</v>
      </c>
      <c r="J94" s="163">
        <f t="shared" ref="J94:J105" si="53">IFERROR(H94/D94-1,"-")</f>
        <v>1.1112585711125855</v>
      </c>
      <c r="K94" s="162">
        <f t="shared" ref="K94:K104" si="54">H94-G94</f>
        <v>-1253</v>
      </c>
      <c r="L94" s="162">
        <f t="shared" ref="L94:L105" si="55">H94-D94</f>
        <v>10048</v>
      </c>
      <c r="M94" s="163">
        <f t="shared" si="52"/>
        <v>6.052587441499317E-3</v>
      </c>
    </row>
    <row r="95" spans="2:13" x14ac:dyDescent="0.25">
      <c r="B95" s="165" t="s">
        <v>105</v>
      </c>
      <c r="C95" s="166">
        <v>4239</v>
      </c>
      <c r="D95" s="166">
        <v>4883</v>
      </c>
      <c r="E95" s="166">
        <v>9207</v>
      </c>
      <c r="F95" s="166">
        <v>7164</v>
      </c>
      <c r="G95" s="166">
        <v>6280</v>
      </c>
      <c r="H95" s="166">
        <v>6212</v>
      </c>
      <c r="I95" s="181">
        <f>IFERROR(H95/G95-1,"-")</f>
        <v>-1.0828025477707004E-2</v>
      </c>
      <c r="J95" s="167">
        <f t="shared" si="53"/>
        <v>0.27216874872004926</v>
      </c>
      <c r="K95" s="166">
        <f t="shared" si="54"/>
        <v>-68</v>
      </c>
      <c r="L95" s="166">
        <f t="shared" si="55"/>
        <v>1329</v>
      </c>
      <c r="M95" s="167">
        <f t="shared" si="52"/>
        <v>1.9695480977786149E-3</v>
      </c>
    </row>
    <row r="96" spans="2:13" x14ac:dyDescent="0.25">
      <c r="B96" s="165" t="s">
        <v>102</v>
      </c>
      <c r="C96" s="166">
        <v>3215</v>
      </c>
      <c r="D96" s="166">
        <v>4159</v>
      </c>
      <c r="E96" s="166">
        <v>9476</v>
      </c>
      <c r="F96" s="166">
        <v>15942</v>
      </c>
      <c r="G96" s="166">
        <v>14063</v>
      </c>
      <c r="H96" s="166">
        <v>12878</v>
      </c>
      <c r="I96" s="181">
        <f>IFERROR(H96/G96-1,"-")</f>
        <v>-8.4263670625044473E-2</v>
      </c>
      <c r="J96" s="167">
        <f t="shared" si="53"/>
        <v>2.0964174080307765</v>
      </c>
      <c r="K96" s="166">
        <f t="shared" si="54"/>
        <v>-1185</v>
      </c>
      <c r="L96" s="166">
        <f t="shared" si="55"/>
        <v>8719</v>
      </c>
      <c r="M96" s="167">
        <f t="shared" si="52"/>
        <v>4.0830393437207022E-3</v>
      </c>
    </row>
    <row r="97" spans="2:13" x14ac:dyDescent="0.25">
      <c r="B97" s="161" t="s">
        <v>109</v>
      </c>
      <c r="C97" s="162">
        <v>5300</v>
      </c>
      <c r="D97" s="162">
        <v>5188</v>
      </c>
      <c r="E97" s="162">
        <v>10263</v>
      </c>
      <c r="F97" s="162">
        <v>11917</v>
      </c>
      <c r="G97" s="162">
        <v>13448</v>
      </c>
      <c r="H97" s="162">
        <v>12819</v>
      </c>
      <c r="I97" s="180">
        <f>IFERROR(H97/G97-1,"-")</f>
        <v>-4.6772754312908948E-2</v>
      </c>
      <c r="J97" s="163">
        <f t="shared" si="53"/>
        <v>1.470894371626831</v>
      </c>
      <c r="K97" s="162">
        <f t="shared" si="54"/>
        <v>-629</v>
      </c>
      <c r="L97" s="162">
        <f t="shared" si="55"/>
        <v>7631</v>
      </c>
      <c r="M97" s="163">
        <f t="shared" si="52"/>
        <v>4.0643330755672996E-3</v>
      </c>
    </row>
    <row r="98" spans="2:13" x14ac:dyDescent="0.25">
      <c r="B98" s="165" t="s">
        <v>112</v>
      </c>
      <c r="C98" s="166">
        <v>994</v>
      </c>
      <c r="D98" s="166">
        <v>194</v>
      </c>
      <c r="E98" s="166">
        <v>1389</v>
      </c>
      <c r="F98" s="166">
        <v>1721</v>
      </c>
      <c r="G98" s="166">
        <v>2001</v>
      </c>
      <c r="H98" s="166">
        <v>1690</v>
      </c>
      <c r="I98" s="181">
        <f t="shared" ref="I98:I105" si="56">IFERROR(H98/G98-1,"-")</f>
        <v>-0.15542228885557219</v>
      </c>
      <c r="J98" s="167">
        <f t="shared" si="53"/>
        <v>7.7113402061855663</v>
      </c>
      <c r="K98" s="166">
        <f t="shared" si="54"/>
        <v>-311</v>
      </c>
      <c r="L98" s="166">
        <f t="shared" si="55"/>
        <v>1496</v>
      </c>
      <c r="M98" s="167">
        <f t="shared" si="52"/>
        <v>5.3582361320763988E-4</v>
      </c>
    </row>
    <row r="99" spans="2:13" x14ac:dyDescent="0.25">
      <c r="B99" s="165" t="s">
        <v>115</v>
      </c>
      <c r="C99" s="166">
        <v>1071</v>
      </c>
      <c r="D99" s="166">
        <v>779</v>
      </c>
      <c r="E99" s="166">
        <v>1979</v>
      </c>
      <c r="F99" s="166">
        <v>2132</v>
      </c>
      <c r="G99" s="166">
        <v>2613</v>
      </c>
      <c r="H99" s="166">
        <v>2297</v>
      </c>
      <c r="I99" s="181">
        <f t="shared" si="56"/>
        <v>-0.12093379257558357</v>
      </c>
      <c r="J99" s="167">
        <f t="shared" si="53"/>
        <v>1.9486521181001284</v>
      </c>
      <c r="K99" s="166">
        <f t="shared" si="54"/>
        <v>-316</v>
      </c>
      <c r="L99" s="166">
        <f t="shared" si="55"/>
        <v>1518</v>
      </c>
      <c r="M99" s="167">
        <f t="shared" si="52"/>
        <v>7.2827623641298753E-4</v>
      </c>
    </row>
    <row r="100" spans="2:13" x14ac:dyDescent="0.25">
      <c r="B100" s="165" t="s">
        <v>118</v>
      </c>
      <c r="C100" s="166">
        <v>1161</v>
      </c>
      <c r="D100" s="166">
        <v>2064</v>
      </c>
      <c r="E100" s="166">
        <v>1979</v>
      </c>
      <c r="F100" s="166">
        <v>2303</v>
      </c>
      <c r="G100" s="166">
        <v>2266</v>
      </c>
      <c r="H100" s="166">
        <v>2173</v>
      </c>
      <c r="I100" s="181">
        <f t="shared" si="56"/>
        <v>-4.1041482789055617E-2</v>
      </c>
      <c r="J100" s="167">
        <f t="shared" si="53"/>
        <v>5.2810077519379828E-2</v>
      </c>
      <c r="K100" s="166">
        <f t="shared" si="54"/>
        <v>-93</v>
      </c>
      <c r="L100" s="166">
        <f t="shared" si="55"/>
        <v>109</v>
      </c>
      <c r="M100" s="167">
        <f t="shared" si="52"/>
        <v>6.8896136775159847E-4</v>
      </c>
    </row>
    <row r="101" spans="2:13" x14ac:dyDescent="0.25">
      <c r="B101" s="165" t="s">
        <v>125</v>
      </c>
      <c r="C101" s="166">
        <v>265</v>
      </c>
      <c r="D101" s="166">
        <v>99</v>
      </c>
      <c r="E101" s="166">
        <v>714</v>
      </c>
      <c r="F101" s="166">
        <v>569</v>
      </c>
      <c r="G101" s="166">
        <v>627</v>
      </c>
      <c r="H101" s="166">
        <v>622</v>
      </c>
      <c r="I101" s="181">
        <f t="shared" si="56"/>
        <v>-7.9744816586921896E-3</v>
      </c>
      <c r="J101" s="167">
        <f t="shared" si="53"/>
        <v>5.2828282828282829</v>
      </c>
      <c r="K101" s="166">
        <f t="shared" si="54"/>
        <v>-5</v>
      </c>
      <c r="L101" s="166">
        <f t="shared" si="55"/>
        <v>523</v>
      </c>
      <c r="M101" s="167">
        <f t="shared" si="52"/>
        <v>1.9720845409180592E-4</v>
      </c>
    </row>
    <row r="102" spans="2:13" x14ac:dyDescent="0.25">
      <c r="B102" s="165" t="s">
        <v>121</v>
      </c>
      <c r="C102" s="166">
        <v>132</v>
      </c>
      <c r="D102" s="166">
        <v>197</v>
      </c>
      <c r="E102" s="166">
        <v>434</v>
      </c>
      <c r="F102" s="166">
        <v>336</v>
      </c>
      <c r="G102" s="166">
        <v>539</v>
      </c>
      <c r="H102" s="166">
        <v>523</v>
      </c>
      <c r="I102" s="181">
        <f t="shared" si="56"/>
        <v>-2.9684601113172504E-2</v>
      </c>
      <c r="J102" s="167">
        <f t="shared" si="53"/>
        <v>1.6548223350253806</v>
      </c>
      <c r="K102" s="166">
        <f t="shared" si="54"/>
        <v>-16</v>
      </c>
      <c r="L102" s="166">
        <f t="shared" si="55"/>
        <v>326</v>
      </c>
      <c r="M102" s="167">
        <f t="shared" si="52"/>
        <v>1.6581997024118087E-4</v>
      </c>
    </row>
    <row r="103" spans="2:13" x14ac:dyDescent="0.25">
      <c r="B103" s="165" t="s">
        <v>130</v>
      </c>
      <c r="C103" s="166">
        <v>112</v>
      </c>
      <c r="D103" s="166">
        <v>19</v>
      </c>
      <c r="E103" s="166">
        <v>190</v>
      </c>
      <c r="F103" s="166">
        <v>96</v>
      </c>
      <c r="G103" s="166">
        <v>161</v>
      </c>
      <c r="H103" s="166">
        <v>153</v>
      </c>
      <c r="I103" s="181">
        <f t="shared" si="56"/>
        <v>-4.9689440993788803E-2</v>
      </c>
      <c r="J103" s="167">
        <f t="shared" si="53"/>
        <v>7.0526315789473681</v>
      </c>
      <c r="K103" s="166">
        <f t="shared" si="54"/>
        <v>-8</v>
      </c>
      <c r="L103" s="166">
        <f t="shared" si="55"/>
        <v>134</v>
      </c>
      <c r="M103" s="167">
        <f t="shared" si="52"/>
        <v>4.8509475041875092E-5</v>
      </c>
    </row>
    <row r="104" spans="2:13" x14ac:dyDescent="0.25">
      <c r="B104" s="165" t="s">
        <v>133</v>
      </c>
      <c r="C104" s="166">
        <v>61</v>
      </c>
      <c r="D104" s="166">
        <v>44</v>
      </c>
      <c r="E104" s="166">
        <v>103</v>
      </c>
      <c r="F104" s="166">
        <v>164</v>
      </c>
      <c r="G104" s="166">
        <v>267</v>
      </c>
      <c r="H104" s="166">
        <v>149</v>
      </c>
      <c r="I104" s="181">
        <f t="shared" si="56"/>
        <v>-0.44194756554307113</v>
      </c>
      <c r="J104" s="167">
        <f t="shared" si="53"/>
        <v>2.3863636363636362</v>
      </c>
      <c r="K104" s="166">
        <f t="shared" si="54"/>
        <v>-118</v>
      </c>
      <c r="L104" s="166">
        <f t="shared" si="55"/>
        <v>105</v>
      </c>
      <c r="M104" s="167">
        <f t="shared" si="52"/>
        <v>4.7241253472152864E-5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1792</v>
      </c>
      <c r="E105" s="171">
        <f t="shared" si="58"/>
        <v>3475</v>
      </c>
      <c r="F105" s="171">
        <f t="shared" ref="F105:H105" si="59">F97-SUM(F98:F104)</f>
        <v>4596</v>
      </c>
      <c r="G105" s="171">
        <f t="shared" si="59"/>
        <v>4974</v>
      </c>
      <c r="H105" s="171">
        <f t="shared" si="59"/>
        <v>5212</v>
      </c>
      <c r="I105" s="182">
        <f t="shared" si="56"/>
        <v>4.7848813831925963E-2</v>
      </c>
      <c r="J105" s="172">
        <f t="shared" si="53"/>
        <v>1.9084821428571428</v>
      </c>
      <c r="K105" s="171">
        <f>H105-G105</f>
        <v>238</v>
      </c>
      <c r="L105" s="171">
        <f t="shared" si="55"/>
        <v>3420</v>
      </c>
      <c r="M105" s="172">
        <f t="shared" si="52"/>
        <v>1.6524927053480586E-3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43336</v>
      </c>
      <c r="E107" s="178">
        <v>107595</v>
      </c>
      <c r="F107" s="178">
        <v>148504</v>
      </c>
      <c r="G107" s="178">
        <v>138865</v>
      </c>
      <c r="H107" s="178">
        <v>154252</v>
      </c>
      <c r="I107" s="179">
        <f>IFERROR(H107/G107-1,"-")</f>
        <v>0.1108054585388687</v>
      </c>
      <c r="J107" s="179">
        <f>IFERROR(H107/D107-1,"-")</f>
        <v>2.5594424958464095</v>
      </c>
      <c r="K107" s="178">
        <f>H107-G107</f>
        <v>15387</v>
      </c>
      <c r="L107" s="178">
        <f>H107-D107</f>
        <v>110916</v>
      </c>
      <c r="M107" s="179">
        <f t="shared" ref="M107:M119" si="60">H107/H$9</f>
        <v>4.8906428393198149E-2</v>
      </c>
    </row>
    <row r="108" spans="2:13" x14ac:dyDescent="0.25">
      <c r="B108" s="161" t="s">
        <v>99</v>
      </c>
      <c r="C108" s="162">
        <v>7208</v>
      </c>
      <c r="D108" s="162">
        <v>25544</v>
      </c>
      <c r="E108" s="162">
        <v>24458</v>
      </c>
      <c r="F108" s="162">
        <v>31500</v>
      </c>
      <c r="G108" s="162">
        <v>28196</v>
      </c>
      <c r="H108" s="162">
        <v>33627</v>
      </c>
      <c r="I108" s="180">
        <f>IFERROR(H108/G108-1,"-")</f>
        <v>0.19261597389700658</v>
      </c>
      <c r="J108" s="163">
        <f t="shared" ref="J108:J119" si="61">IFERROR(H108/D108-1,"-")</f>
        <v>0.31643438772314436</v>
      </c>
      <c r="K108" s="162">
        <f t="shared" ref="K108:K118" si="62">H108-G108</f>
        <v>5431</v>
      </c>
      <c r="L108" s="162">
        <f t="shared" ref="L108:L119" si="63">H108-D108</f>
        <v>8083</v>
      </c>
      <c r="M108" s="163">
        <f t="shared" si="60"/>
        <v>1.0661621681262312E-2</v>
      </c>
    </row>
    <row r="109" spans="2:13" x14ac:dyDescent="0.25">
      <c r="B109" s="165" t="s">
        <v>105</v>
      </c>
      <c r="C109" s="166">
        <v>1451</v>
      </c>
      <c r="D109" s="166">
        <v>16373</v>
      </c>
      <c r="E109" s="166">
        <v>8840</v>
      </c>
      <c r="F109" s="166">
        <v>12945</v>
      </c>
      <c r="G109" s="166">
        <v>8706</v>
      </c>
      <c r="H109" s="166">
        <v>12973</v>
      </c>
      <c r="I109" s="181">
        <f>IFERROR(H109/G109-1,"-")</f>
        <v>0.49012175511141742</v>
      </c>
      <c r="J109" s="167">
        <f t="shared" si="61"/>
        <v>-0.20765895071153728</v>
      </c>
      <c r="K109" s="166">
        <f t="shared" si="62"/>
        <v>4267</v>
      </c>
      <c r="L109" s="166">
        <f t="shared" si="63"/>
        <v>-3400</v>
      </c>
      <c r="M109" s="167">
        <f t="shared" si="60"/>
        <v>4.1131596060016047E-3</v>
      </c>
    </row>
    <row r="110" spans="2:13" x14ac:dyDescent="0.25">
      <c r="B110" s="165" t="s">
        <v>102</v>
      </c>
      <c r="C110" s="166">
        <v>5757</v>
      </c>
      <c r="D110" s="166">
        <v>9171</v>
      </c>
      <c r="E110" s="166">
        <v>15618</v>
      </c>
      <c r="F110" s="166">
        <v>18555</v>
      </c>
      <c r="G110" s="166">
        <v>19490</v>
      </c>
      <c r="H110" s="166">
        <v>20654</v>
      </c>
      <c r="I110" s="181">
        <f>IFERROR(H110/G110-1,"-")</f>
        <v>5.9722934838378761E-2</v>
      </c>
      <c r="J110" s="167">
        <f t="shared" si="61"/>
        <v>1.2520990077417946</v>
      </c>
      <c r="K110" s="166">
        <f t="shared" si="62"/>
        <v>1164</v>
      </c>
      <c r="L110" s="166">
        <f t="shared" si="63"/>
        <v>11483</v>
      </c>
      <c r="M110" s="167">
        <f t="shared" si="60"/>
        <v>6.5484620752607071E-3</v>
      </c>
    </row>
    <row r="111" spans="2:13" x14ac:dyDescent="0.25">
      <c r="B111" s="161" t="s">
        <v>109</v>
      </c>
      <c r="C111" s="162">
        <v>28801</v>
      </c>
      <c r="D111" s="162">
        <v>17792</v>
      </c>
      <c r="E111" s="162">
        <v>83137</v>
      </c>
      <c r="F111" s="162">
        <v>117004</v>
      </c>
      <c r="G111" s="162">
        <v>110669</v>
      </c>
      <c r="H111" s="162">
        <v>120625</v>
      </c>
      <c r="I111" s="180">
        <f>IFERROR(H111/G111-1,"-")</f>
        <v>8.9961958633402395E-2</v>
      </c>
      <c r="J111" s="163">
        <f t="shared" si="61"/>
        <v>5.7797324640287773</v>
      </c>
      <c r="K111" s="162">
        <f t="shared" si="62"/>
        <v>9956</v>
      </c>
      <c r="L111" s="162">
        <f t="shared" si="63"/>
        <v>102833</v>
      </c>
      <c r="M111" s="163">
        <f t="shared" si="60"/>
        <v>3.8244806711935836E-2</v>
      </c>
    </row>
    <row r="112" spans="2:13" x14ac:dyDescent="0.25">
      <c r="B112" s="165" t="s">
        <v>112</v>
      </c>
      <c r="C112" s="166">
        <v>15739</v>
      </c>
      <c r="D112" s="166">
        <v>2735</v>
      </c>
      <c r="E112" s="166">
        <v>48464</v>
      </c>
      <c r="F112" s="166">
        <v>75563</v>
      </c>
      <c r="G112" s="166">
        <v>67792</v>
      </c>
      <c r="H112" s="166">
        <v>72023</v>
      </c>
      <c r="I112" s="181">
        <f t="shared" ref="I112:I119" si="64">IFERROR(H112/G112-1,"-")</f>
        <v>6.2411493981590738E-2</v>
      </c>
      <c r="J112" s="167">
        <f t="shared" si="61"/>
        <v>25.33382084095064</v>
      </c>
      <c r="K112" s="166">
        <f t="shared" si="62"/>
        <v>4231</v>
      </c>
      <c r="L112" s="166">
        <f t="shared" si="63"/>
        <v>69288</v>
      </c>
      <c r="M112" s="167">
        <f t="shared" si="60"/>
        <v>2.2835280529025944E-2</v>
      </c>
    </row>
    <row r="113" spans="2:13" x14ac:dyDescent="0.25">
      <c r="B113" s="165" t="s">
        <v>115</v>
      </c>
      <c r="C113" s="166">
        <v>1827</v>
      </c>
      <c r="D113" s="166">
        <v>4176</v>
      </c>
      <c r="E113" s="166">
        <v>3868</v>
      </c>
      <c r="F113" s="166">
        <v>5363</v>
      </c>
      <c r="G113" s="166">
        <v>4954</v>
      </c>
      <c r="H113" s="166">
        <v>5679</v>
      </c>
      <c r="I113" s="181">
        <f t="shared" si="64"/>
        <v>0.14634638675817513</v>
      </c>
      <c r="J113" s="167">
        <f t="shared" si="61"/>
        <v>0.35991379310344818</v>
      </c>
      <c r="K113" s="166">
        <f t="shared" si="62"/>
        <v>725</v>
      </c>
      <c r="L113" s="166">
        <f t="shared" si="63"/>
        <v>1503</v>
      </c>
      <c r="M113" s="167">
        <f t="shared" si="60"/>
        <v>1.8005575736131283E-3</v>
      </c>
    </row>
    <row r="114" spans="2:13" x14ac:dyDescent="0.25">
      <c r="B114" s="165" t="s">
        <v>118</v>
      </c>
      <c r="C114" s="166">
        <v>1518</v>
      </c>
      <c r="D114" s="166">
        <v>3382</v>
      </c>
      <c r="E114" s="166">
        <v>5029</v>
      </c>
      <c r="F114" s="166">
        <v>9203</v>
      </c>
      <c r="G114" s="166">
        <v>7511</v>
      </c>
      <c r="H114" s="166">
        <v>9223</v>
      </c>
      <c r="I114" s="181">
        <f t="shared" si="64"/>
        <v>0.22793236586340027</v>
      </c>
      <c r="J114" s="167">
        <f t="shared" si="61"/>
        <v>1.7270845653459492</v>
      </c>
      <c r="K114" s="166">
        <f t="shared" si="62"/>
        <v>1712</v>
      </c>
      <c r="L114" s="166">
        <f t="shared" si="63"/>
        <v>5841</v>
      </c>
      <c r="M114" s="167">
        <f t="shared" si="60"/>
        <v>2.9242018843870193E-3</v>
      </c>
    </row>
    <row r="115" spans="2:13" x14ac:dyDescent="0.25">
      <c r="B115" s="165" t="s">
        <v>125</v>
      </c>
      <c r="C115" s="166">
        <v>586</v>
      </c>
      <c r="D115" s="166">
        <v>1156</v>
      </c>
      <c r="E115" s="166">
        <v>3931</v>
      </c>
      <c r="F115" s="166">
        <v>3495</v>
      </c>
      <c r="G115" s="166">
        <v>3811</v>
      </c>
      <c r="H115" s="166">
        <v>4357</v>
      </c>
      <c r="I115" s="181">
        <f t="shared" si="64"/>
        <v>0.14326948307530829</v>
      </c>
      <c r="J115" s="167">
        <f t="shared" si="61"/>
        <v>2.7690311418685121</v>
      </c>
      <c r="K115" s="166">
        <f t="shared" si="62"/>
        <v>546</v>
      </c>
      <c r="L115" s="166">
        <f t="shared" si="63"/>
        <v>3201</v>
      </c>
      <c r="M115" s="167">
        <f t="shared" si="60"/>
        <v>1.381410344819933E-3</v>
      </c>
    </row>
    <row r="116" spans="2:13" x14ac:dyDescent="0.25">
      <c r="B116" s="165" t="s">
        <v>121</v>
      </c>
      <c r="C116" s="166">
        <v>875</v>
      </c>
      <c r="D116" s="166">
        <v>1565</v>
      </c>
      <c r="E116" s="166">
        <v>2948</v>
      </c>
      <c r="F116" s="166">
        <v>3386</v>
      </c>
      <c r="G116" s="166">
        <v>2969</v>
      </c>
      <c r="H116" s="166">
        <v>3037</v>
      </c>
      <c r="I116" s="181">
        <f t="shared" si="64"/>
        <v>2.2903334456045865E-2</v>
      </c>
      <c r="J116" s="167">
        <f t="shared" si="61"/>
        <v>0.94057507987220457</v>
      </c>
      <c r="K116" s="166">
        <f t="shared" si="62"/>
        <v>68</v>
      </c>
      <c r="L116" s="166">
        <f t="shared" si="63"/>
        <v>1472</v>
      </c>
      <c r="M116" s="167">
        <f t="shared" si="60"/>
        <v>9.6289722681159901E-4</v>
      </c>
    </row>
    <row r="117" spans="2:13" x14ac:dyDescent="0.25">
      <c r="B117" s="165" t="s">
        <v>130</v>
      </c>
      <c r="C117" s="166">
        <v>386</v>
      </c>
      <c r="D117" s="166">
        <v>40</v>
      </c>
      <c r="E117" s="166">
        <v>495</v>
      </c>
      <c r="F117" s="166">
        <v>853</v>
      </c>
      <c r="G117" s="166">
        <v>894</v>
      </c>
      <c r="H117" s="166">
        <v>876</v>
      </c>
      <c r="I117" s="181">
        <f t="shared" si="64"/>
        <v>-2.0134228187919434E-2</v>
      </c>
      <c r="J117" s="167">
        <f t="shared" si="61"/>
        <v>20.9</v>
      </c>
      <c r="K117" s="166">
        <f t="shared" si="62"/>
        <v>-18</v>
      </c>
      <c r="L117" s="166">
        <f t="shared" si="63"/>
        <v>836</v>
      </c>
      <c r="M117" s="167">
        <f t="shared" si="60"/>
        <v>2.7774052376916721E-4</v>
      </c>
    </row>
    <row r="118" spans="2:13" x14ac:dyDescent="0.25">
      <c r="B118" s="165" t="s">
        <v>133</v>
      </c>
      <c r="C118" s="166">
        <v>909</v>
      </c>
      <c r="D118" s="166">
        <v>21</v>
      </c>
      <c r="E118" s="166">
        <v>708</v>
      </c>
      <c r="F118" s="166">
        <v>455</v>
      </c>
      <c r="G118" s="166">
        <v>1131</v>
      </c>
      <c r="H118" s="166">
        <v>732</v>
      </c>
      <c r="I118" s="181">
        <f t="shared" si="64"/>
        <v>-0.35278514588859411</v>
      </c>
      <c r="J118" s="167">
        <f t="shared" si="61"/>
        <v>33.857142857142854</v>
      </c>
      <c r="K118" s="166">
        <f t="shared" si="62"/>
        <v>-399</v>
      </c>
      <c r="L118" s="166">
        <f t="shared" si="63"/>
        <v>711</v>
      </c>
      <c r="M118" s="167">
        <f t="shared" si="60"/>
        <v>2.320845472591671E-4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4717</v>
      </c>
      <c r="E119" s="171">
        <f t="shared" si="66"/>
        <v>17694</v>
      </c>
      <c r="F119" s="171">
        <f t="shared" ref="F119:H119" si="67">F111-SUM(F112:F118)</f>
        <v>18686</v>
      </c>
      <c r="G119" s="171">
        <f t="shared" si="67"/>
        <v>21607</v>
      </c>
      <c r="H119" s="171">
        <f t="shared" si="67"/>
        <v>24698</v>
      </c>
      <c r="I119" s="182">
        <f t="shared" si="64"/>
        <v>0.14305549127597539</v>
      </c>
      <c r="J119" s="172">
        <f t="shared" si="61"/>
        <v>4.2359550561797752</v>
      </c>
      <c r="K119" s="171">
        <f>H119-G119</f>
        <v>3091</v>
      </c>
      <c r="L119" s="171">
        <f t="shared" si="63"/>
        <v>19981</v>
      </c>
      <c r="M119" s="172">
        <f t="shared" si="60"/>
        <v>7.8306340822498766E-3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73201</v>
      </c>
      <c r="E121" s="178">
        <v>122504</v>
      </c>
      <c r="F121" s="178">
        <v>143386</v>
      </c>
      <c r="G121" s="178">
        <v>147042</v>
      </c>
      <c r="H121" s="178">
        <v>164634</v>
      </c>
      <c r="I121" s="179">
        <f>IFERROR(H121/G121-1,"-")</f>
        <v>0.11963928673440249</v>
      </c>
      <c r="J121" s="179">
        <f>IFERROR(H121/D121-1,"-")</f>
        <v>1.249067635688037</v>
      </c>
      <c r="K121" s="178">
        <f>H121-G121</f>
        <v>17592</v>
      </c>
      <c r="L121" s="178">
        <f>H121-D121</f>
        <v>91433</v>
      </c>
      <c r="M121" s="179">
        <f t="shared" ref="M121:M133" si="68">H121/H$9</f>
        <v>5.2198097477412178E-2</v>
      </c>
    </row>
    <row r="122" spans="2:13" x14ac:dyDescent="0.25">
      <c r="B122" s="161" t="s">
        <v>99</v>
      </c>
      <c r="C122" s="162">
        <v>26940</v>
      </c>
      <c r="D122" s="162">
        <v>48582</v>
      </c>
      <c r="E122" s="162">
        <v>75501</v>
      </c>
      <c r="F122" s="162">
        <v>88192</v>
      </c>
      <c r="G122" s="162">
        <v>92234</v>
      </c>
      <c r="H122" s="162">
        <v>105634</v>
      </c>
      <c r="I122" s="180">
        <f>IFERROR(H122/G122-1,"-")</f>
        <v>0.14528265064943513</v>
      </c>
      <c r="J122" s="163">
        <f t="shared" ref="J122:J133" si="69">IFERROR(H122/D122-1,"-")</f>
        <v>1.1743444073936851</v>
      </c>
      <c r="K122" s="162">
        <f t="shared" ref="K122:K132" si="70">H122-G122</f>
        <v>13400</v>
      </c>
      <c r="L122" s="162">
        <f t="shared" ref="L122:L133" si="71">H122-D122</f>
        <v>57052</v>
      </c>
      <c r="M122" s="163">
        <f t="shared" si="68"/>
        <v>3.3491829324009369E-2</v>
      </c>
    </row>
    <row r="123" spans="2:13" x14ac:dyDescent="0.25">
      <c r="B123" s="165" t="s">
        <v>105</v>
      </c>
      <c r="C123" s="166">
        <v>13715</v>
      </c>
      <c r="D123" s="166">
        <v>25464</v>
      </c>
      <c r="E123" s="166">
        <v>38799</v>
      </c>
      <c r="F123" s="166">
        <v>40048</v>
      </c>
      <c r="G123" s="166">
        <v>43987</v>
      </c>
      <c r="H123" s="166">
        <v>55226</v>
      </c>
      <c r="I123" s="181">
        <f>IFERROR(H123/G123-1,"-")</f>
        <v>0.2555073089776525</v>
      </c>
      <c r="J123" s="167">
        <f t="shared" si="69"/>
        <v>1.1687873075714736</v>
      </c>
      <c r="K123" s="166">
        <f t="shared" si="70"/>
        <v>11239</v>
      </c>
      <c r="L123" s="166">
        <f t="shared" si="71"/>
        <v>29762</v>
      </c>
      <c r="M123" s="167">
        <f t="shared" si="68"/>
        <v>1.7509701102369893E-2</v>
      </c>
    </row>
    <row r="124" spans="2:13" x14ac:dyDescent="0.25">
      <c r="B124" s="165" t="s">
        <v>102</v>
      </c>
      <c r="C124" s="166">
        <v>13225</v>
      </c>
      <c r="D124" s="166">
        <v>23118</v>
      </c>
      <c r="E124" s="166">
        <v>36702</v>
      </c>
      <c r="F124" s="166">
        <v>48144</v>
      </c>
      <c r="G124" s="166">
        <v>48247</v>
      </c>
      <c r="H124" s="166">
        <v>50408</v>
      </c>
      <c r="I124" s="181">
        <f>IFERROR(H124/G124-1,"-")</f>
        <v>4.4790349659046269E-2</v>
      </c>
      <c r="J124" s="167">
        <f t="shared" si="69"/>
        <v>1.1804654381866944</v>
      </c>
      <c r="K124" s="166">
        <f t="shared" si="70"/>
        <v>2161</v>
      </c>
      <c r="L124" s="166">
        <f t="shared" si="71"/>
        <v>27290</v>
      </c>
      <c r="M124" s="167">
        <f t="shared" si="68"/>
        <v>1.5982128221639476E-2</v>
      </c>
    </row>
    <row r="125" spans="2:13" x14ac:dyDescent="0.25">
      <c r="B125" s="161" t="s">
        <v>109</v>
      </c>
      <c r="C125" s="162">
        <v>25913</v>
      </c>
      <c r="D125" s="162">
        <v>24619</v>
      </c>
      <c r="E125" s="162">
        <v>47003</v>
      </c>
      <c r="F125" s="162">
        <v>55194</v>
      </c>
      <c r="G125" s="162">
        <v>54808</v>
      </c>
      <c r="H125" s="162">
        <v>59000</v>
      </c>
      <c r="I125" s="180">
        <f>IFERROR(H125/G125-1,"-")</f>
        <v>7.6485184644577542E-2</v>
      </c>
      <c r="J125" s="163">
        <f t="shared" si="69"/>
        <v>1.3965230106828059</v>
      </c>
      <c r="K125" s="162">
        <f t="shared" si="70"/>
        <v>4192</v>
      </c>
      <c r="L125" s="162">
        <f t="shared" si="71"/>
        <v>34381</v>
      </c>
      <c r="M125" s="163">
        <f t="shared" si="68"/>
        <v>1.8706268153402813E-2</v>
      </c>
    </row>
    <row r="126" spans="2:13" x14ac:dyDescent="0.25">
      <c r="B126" s="165" t="s">
        <v>112</v>
      </c>
      <c r="C126" s="166">
        <v>2810</v>
      </c>
      <c r="D126" s="166">
        <v>789</v>
      </c>
      <c r="E126" s="166">
        <v>4796</v>
      </c>
      <c r="F126" s="166">
        <v>6695</v>
      </c>
      <c r="G126" s="166">
        <v>6643</v>
      </c>
      <c r="H126" s="166">
        <v>6109</v>
      </c>
      <c r="I126" s="181">
        <f t="shared" ref="I126:I133" si="72">IFERROR(H126/G126-1,"-")</f>
        <v>-8.0385368056600903E-2</v>
      </c>
      <c r="J126" s="167">
        <f t="shared" si="69"/>
        <v>6.7427122940430921</v>
      </c>
      <c r="K126" s="166">
        <f t="shared" si="70"/>
        <v>-534</v>
      </c>
      <c r="L126" s="166">
        <f t="shared" si="71"/>
        <v>5320</v>
      </c>
      <c r="M126" s="167">
        <f t="shared" si="68"/>
        <v>1.9368913923582675E-3</v>
      </c>
    </row>
    <row r="127" spans="2:13" x14ac:dyDescent="0.25">
      <c r="B127" s="165" t="s">
        <v>115</v>
      </c>
      <c r="C127" s="166">
        <v>2894</v>
      </c>
      <c r="D127" s="166">
        <v>2583</v>
      </c>
      <c r="E127" s="166">
        <v>5107</v>
      </c>
      <c r="F127" s="166">
        <v>8113</v>
      </c>
      <c r="G127" s="166">
        <v>7662</v>
      </c>
      <c r="H127" s="166">
        <v>8533</v>
      </c>
      <c r="I127" s="181">
        <f t="shared" si="72"/>
        <v>0.11367789089010705</v>
      </c>
      <c r="J127" s="167">
        <f t="shared" si="69"/>
        <v>2.3035230352303522</v>
      </c>
      <c r="K127" s="166">
        <f t="shared" si="70"/>
        <v>871</v>
      </c>
      <c r="L127" s="166">
        <f t="shared" si="71"/>
        <v>5950</v>
      </c>
      <c r="M127" s="167">
        <f t="shared" si="68"/>
        <v>2.7054336636099358E-3</v>
      </c>
    </row>
    <row r="128" spans="2:13" x14ac:dyDescent="0.25">
      <c r="B128" s="165" t="s">
        <v>118</v>
      </c>
      <c r="C128" s="166">
        <v>1950</v>
      </c>
      <c r="D128" s="166">
        <v>3475</v>
      </c>
      <c r="E128" s="166">
        <v>4441</v>
      </c>
      <c r="F128" s="166">
        <v>4955</v>
      </c>
      <c r="G128" s="166">
        <v>4582</v>
      </c>
      <c r="H128" s="166">
        <v>5028</v>
      </c>
      <c r="I128" s="181">
        <f t="shared" si="72"/>
        <v>9.7337407245744245E-2</v>
      </c>
      <c r="J128" s="167">
        <f t="shared" si="69"/>
        <v>0.4469064748201439</v>
      </c>
      <c r="K128" s="166">
        <f t="shared" si="70"/>
        <v>446</v>
      </c>
      <c r="L128" s="166">
        <f t="shared" si="71"/>
        <v>1553</v>
      </c>
      <c r="M128" s="167">
        <f t="shared" si="68"/>
        <v>1.5941545131408362E-3</v>
      </c>
    </row>
    <row r="129" spans="2:13" x14ac:dyDescent="0.25">
      <c r="B129" s="165" t="s">
        <v>125</v>
      </c>
      <c r="C129" s="166">
        <v>527</v>
      </c>
      <c r="D129" s="166">
        <v>444</v>
      </c>
      <c r="E129" s="166">
        <v>1275</v>
      </c>
      <c r="F129" s="166">
        <v>1516</v>
      </c>
      <c r="G129" s="166">
        <v>1395</v>
      </c>
      <c r="H129" s="166">
        <v>1505</v>
      </c>
      <c r="I129" s="181">
        <f t="shared" si="72"/>
        <v>7.8853046594982157E-2</v>
      </c>
      <c r="J129" s="167">
        <f t="shared" si="69"/>
        <v>2.3896396396396398</v>
      </c>
      <c r="K129" s="166">
        <f t="shared" si="70"/>
        <v>110</v>
      </c>
      <c r="L129" s="166">
        <f t="shared" si="71"/>
        <v>1061</v>
      </c>
      <c r="M129" s="167">
        <f t="shared" si="68"/>
        <v>4.7716836560798701E-4</v>
      </c>
    </row>
    <row r="130" spans="2:13" x14ac:dyDescent="0.25">
      <c r="B130" s="165" t="s">
        <v>121</v>
      </c>
      <c r="C130" s="166">
        <v>455</v>
      </c>
      <c r="D130" s="166">
        <v>388</v>
      </c>
      <c r="E130" s="166">
        <v>986</v>
      </c>
      <c r="F130" s="166">
        <v>1075</v>
      </c>
      <c r="G130" s="166">
        <v>1136</v>
      </c>
      <c r="H130" s="166">
        <v>1313</v>
      </c>
      <c r="I130" s="181">
        <f t="shared" si="72"/>
        <v>0.15580985915492951</v>
      </c>
      <c r="J130" s="167">
        <f t="shared" si="69"/>
        <v>2.384020618556701</v>
      </c>
      <c r="K130" s="166">
        <f t="shared" si="70"/>
        <v>177</v>
      </c>
      <c r="L130" s="166">
        <f t="shared" si="71"/>
        <v>925</v>
      </c>
      <c r="M130" s="167">
        <f t="shared" si="68"/>
        <v>4.162937302613202E-4</v>
      </c>
    </row>
    <row r="131" spans="2:13" x14ac:dyDescent="0.25">
      <c r="B131" s="165" t="s">
        <v>130</v>
      </c>
      <c r="C131" s="166">
        <v>630</v>
      </c>
      <c r="D131" s="166">
        <v>61</v>
      </c>
      <c r="E131" s="166">
        <v>602</v>
      </c>
      <c r="F131" s="166">
        <v>800</v>
      </c>
      <c r="G131" s="166">
        <v>904</v>
      </c>
      <c r="H131" s="166">
        <v>707</v>
      </c>
      <c r="I131" s="181">
        <f t="shared" si="72"/>
        <v>-0.21792035398230092</v>
      </c>
      <c r="J131" s="167">
        <f t="shared" si="69"/>
        <v>10.590163934426229</v>
      </c>
      <c r="K131" s="166">
        <f t="shared" si="70"/>
        <v>-197</v>
      </c>
      <c r="L131" s="166">
        <f t="shared" si="71"/>
        <v>646</v>
      </c>
      <c r="M131" s="167">
        <f t="shared" si="68"/>
        <v>2.2415816244840319E-4</v>
      </c>
    </row>
    <row r="132" spans="2:13" x14ac:dyDescent="0.25">
      <c r="B132" s="165" t="s">
        <v>133</v>
      </c>
      <c r="C132" s="166">
        <v>970</v>
      </c>
      <c r="D132" s="166">
        <v>166</v>
      </c>
      <c r="E132" s="166">
        <v>1056</v>
      </c>
      <c r="F132" s="166">
        <v>1493</v>
      </c>
      <c r="G132" s="166">
        <v>1365</v>
      </c>
      <c r="H132" s="166">
        <v>1418</v>
      </c>
      <c r="I132" s="181">
        <f t="shared" si="72"/>
        <v>3.8827838827838912E-2</v>
      </c>
      <c r="J132" s="167">
        <f t="shared" si="69"/>
        <v>7.5421686746987948</v>
      </c>
      <c r="K132" s="166">
        <f t="shared" si="70"/>
        <v>53</v>
      </c>
      <c r="L132" s="166">
        <f t="shared" si="71"/>
        <v>1252</v>
      </c>
      <c r="M132" s="167">
        <f t="shared" si="68"/>
        <v>4.495845464665286E-4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16713</v>
      </c>
      <c r="E133" s="171">
        <f t="shared" si="74"/>
        <v>28740</v>
      </c>
      <c r="F133" s="171">
        <f t="shared" ref="F133:H133" si="75">F125-SUM(F126:F132)</f>
        <v>30547</v>
      </c>
      <c r="G133" s="171">
        <f t="shared" si="75"/>
        <v>31121</v>
      </c>
      <c r="H133" s="171">
        <f t="shared" si="75"/>
        <v>34387</v>
      </c>
      <c r="I133" s="182">
        <f t="shared" si="72"/>
        <v>0.10494521384274291</v>
      </c>
      <c r="J133" s="172">
        <f t="shared" si="69"/>
        <v>1.0575001495841558</v>
      </c>
      <c r="K133" s="171">
        <f>H133-G133</f>
        <v>3266</v>
      </c>
      <c r="L133" s="171">
        <f t="shared" si="71"/>
        <v>17674</v>
      </c>
      <c r="M133" s="172">
        <f t="shared" si="68"/>
        <v>1.0902583779509534E-2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44078</v>
      </c>
      <c r="E135" s="178">
        <v>145637</v>
      </c>
      <c r="F135" s="178">
        <v>157637</v>
      </c>
      <c r="G135" s="178">
        <v>167315</v>
      </c>
      <c r="H135" s="178">
        <v>162934</v>
      </c>
      <c r="I135" s="179">
        <f>IFERROR(H135/G135-1,"-")</f>
        <v>-2.6184143681080574E-2</v>
      </c>
      <c r="J135" s="179">
        <f>IFERROR(H135/D135-1,"-")</f>
        <v>2.6964925813330916</v>
      </c>
      <c r="K135" s="178">
        <f>H135-G135</f>
        <v>-4381</v>
      </c>
      <c r="L135" s="178">
        <f>H135-D135</f>
        <v>118856</v>
      </c>
      <c r="M135" s="179">
        <f t="shared" ref="M135:M147" si="76">H135/H$9</f>
        <v>5.1659103310280237E-2</v>
      </c>
    </row>
    <row r="136" spans="2:13" x14ac:dyDescent="0.25">
      <c r="B136" s="161" t="s">
        <v>99</v>
      </c>
      <c r="C136" s="162">
        <v>2629</v>
      </c>
      <c r="D136" s="162">
        <v>23814</v>
      </c>
      <c r="E136" s="162">
        <v>15534</v>
      </c>
      <c r="F136" s="162">
        <v>18834</v>
      </c>
      <c r="G136" s="162">
        <v>15150</v>
      </c>
      <c r="H136" s="162">
        <v>14655</v>
      </c>
      <c r="I136" s="180">
        <f>IFERROR(H136/G136-1,"-")</f>
        <v>-3.2673267326732702E-2</v>
      </c>
      <c r="J136" s="163">
        <f t="shared" ref="J136:J147" si="77">IFERROR(H136/D136-1,"-")</f>
        <v>-0.38460569412950363</v>
      </c>
      <c r="K136" s="162">
        <f t="shared" ref="K136:K146" si="78">H136-G136</f>
        <v>-495</v>
      </c>
      <c r="L136" s="162">
        <f t="shared" ref="L136:L147" si="79">H136-D136</f>
        <v>-9159</v>
      </c>
      <c r="M136" s="163">
        <f t="shared" si="76"/>
        <v>4.6464467760698007E-3</v>
      </c>
    </row>
    <row r="137" spans="2:13" x14ac:dyDescent="0.25">
      <c r="B137" s="165" t="s">
        <v>105</v>
      </c>
      <c r="C137" s="166">
        <v>1763</v>
      </c>
      <c r="D137" s="166">
        <v>18780</v>
      </c>
      <c r="E137" s="166">
        <v>10551</v>
      </c>
      <c r="F137" s="166">
        <v>12385</v>
      </c>
      <c r="G137" s="166">
        <v>10024</v>
      </c>
      <c r="H137" s="166">
        <v>8568</v>
      </c>
      <c r="I137" s="181">
        <f>IFERROR(H137/G137-1,"-")</f>
        <v>-0.14525139664804465</v>
      </c>
      <c r="J137" s="167">
        <f t="shared" si="77"/>
        <v>-0.54376996805111821</v>
      </c>
      <c r="K137" s="166">
        <f t="shared" si="78"/>
        <v>-1456</v>
      </c>
      <c r="L137" s="166">
        <f t="shared" si="79"/>
        <v>-10212</v>
      </c>
      <c r="M137" s="167">
        <f t="shared" si="76"/>
        <v>2.716530602345005E-3</v>
      </c>
    </row>
    <row r="138" spans="2:13" x14ac:dyDescent="0.25">
      <c r="B138" s="165" t="s">
        <v>102</v>
      </c>
      <c r="C138" s="166">
        <v>866</v>
      </c>
      <c r="D138" s="166">
        <v>5034</v>
      </c>
      <c r="E138" s="166">
        <v>4983</v>
      </c>
      <c r="F138" s="166">
        <v>6449</v>
      </c>
      <c r="G138" s="166">
        <v>5126</v>
      </c>
      <c r="H138" s="166">
        <v>6087</v>
      </c>
      <c r="I138" s="181">
        <f>IFERROR(H138/G138-1,"-")</f>
        <v>0.18747561451424111</v>
      </c>
      <c r="J138" s="167">
        <f t="shared" si="77"/>
        <v>0.20917759237187128</v>
      </c>
      <c r="K138" s="166">
        <f t="shared" si="78"/>
        <v>961</v>
      </c>
      <c r="L138" s="166">
        <f t="shared" si="79"/>
        <v>1053</v>
      </c>
      <c r="M138" s="167">
        <f t="shared" si="76"/>
        <v>1.9299161737247952E-3</v>
      </c>
    </row>
    <row r="139" spans="2:13" x14ac:dyDescent="0.25">
      <c r="B139" s="161" t="s">
        <v>109</v>
      </c>
      <c r="C139" s="162">
        <v>49670</v>
      </c>
      <c r="D139" s="162">
        <v>20264</v>
      </c>
      <c r="E139" s="162">
        <v>130103</v>
      </c>
      <c r="F139" s="162">
        <v>138803</v>
      </c>
      <c r="G139" s="162">
        <v>152165</v>
      </c>
      <c r="H139" s="162">
        <v>148279</v>
      </c>
      <c r="I139" s="180">
        <f>IFERROR(H139/G139-1,"-")</f>
        <v>-2.5538067229652017E-2</v>
      </c>
      <c r="J139" s="163">
        <f t="shared" si="77"/>
        <v>6.3173608369522309</v>
      </c>
      <c r="K139" s="162">
        <f t="shared" si="78"/>
        <v>-3886</v>
      </c>
      <c r="L139" s="162">
        <f t="shared" si="79"/>
        <v>128015</v>
      </c>
      <c r="M139" s="163">
        <f t="shared" si="76"/>
        <v>4.7012656534210433E-2</v>
      </c>
    </row>
    <row r="140" spans="2:13" x14ac:dyDescent="0.25">
      <c r="B140" s="165" t="s">
        <v>112</v>
      </c>
      <c r="C140" s="166">
        <v>21732</v>
      </c>
      <c r="D140" s="166">
        <v>1117</v>
      </c>
      <c r="E140" s="166">
        <v>53836</v>
      </c>
      <c r="F140" s="166">
        <v>57454</v>
      </c>
      <c r="G140" s="166">
        <v>67114</v>
      </c>
      <c r="H140" s="166">
        <v>66583</v>
      </c>
      <c r="I140" s="181">
        <f t="shared" ref="I140:I147" si="80">IFERROR(H140/G140-1,"-")</f>
        <v>-7.9119110766755485E-3</v>
      </c>
      <c r="J140" s="167">
        <f t="shared" si="77"/>
        <v>58.608773500447626</v>
      </c>
      <c r="K140" s="166">
        <f t="shared" si="78"/>
        <v>-531</v>
      </c>
      <c r="L140" s="166">
        <f t="shared" si="79"/>
        <v>65466</v>
      </c>
      <c r="M140" s="167">
        <f t="shared" si="76"/>
        <v>2.111049919420372E-2</v>
      </c>
    </row>
    <row r="141" spans="2:13" x14ac:dyDescent="0.25">
      <c r="B141" s="165" t="s">
        <v>115</v>
      </c>
      <c r="C141" s="166">
        <v>3339</v>
      </c>
      <c r="D141" s="166">
        <v>2184</v>
      </c>
      <c r="E141" s="166">
        <v>8757</v>
      </c>
      <c r="F141" s="166">
        <v>11684</v>
      </c>
      <c r="G141" s="166">
        <v>12889</v>
      </c>
      <c r="H141" s="166">
        <v>12375</v>
      </c>
      <c r="I141" s="181">
        <f t="shared" si="80"/>
        <v>-3.9878966560633056E-2</v>
      </c>
      <c r="J141" s="167">
        <f t="shared" si="77"/>
        <v>4.6662087912087911</v>
      </c>
      <c r="K141" s="166">
        <f t="shared" si="78"/>
        <v>-514</v>
      </c>
      <c r="L141" s="166">
        <f t="shared" si="79"/>
        <v>10191</v>
      </c>
      <c r="M141" s="167">
        <f t="shared" si="76"/>
        <v>3.9235604813281323E-3</v>
      </c>
    </row>
    <row r="142" spans="2:13" x14ac:dyDescent="0.25">
      <c r="B142" s="165" t="s">
        <v>118</v>
      </c>
      <c r="C142" s="166">
        <v>3563</v>
      </c>
      <c r="D142" s="166">
        <v>5600</v>
      </c>
      <c r="E142" s="166">
        <v>16478</v>
      </c>
      <c r="F142" s="166">
        <v>14890</v>
      </c>
      <c r="G142" s="166">
        <v>15236</v>
      </c>
      <c r="H142" s="166">
        <v>13630</v>
      </c>
      <c r="I142" s="181">
        <f t="shared" si="80"/>
        <v>-0.10540824363349965</v>
      </c>
      <c r="J142" s="167">
        <f t="shared" si="77"/>
        <v>1.4339285714285714</v>
      </c>
      <c r="K142" s="166">
        <f t="shared" si="78"/>
        <v>-1606</v>
      </c>
      <c r="L142" s="166">
        <f t="shared" si="79"/>
        <v>8030</v>
      </c>
      <c r="M142" s="167">
        <f t="shared" si="76"/>
        <v>4.3214649988284805E-3</v>
      </c>
    </row>
    <row r="143" spans="2:13" x14ac:dyDescent="0.25">
      <c r="B143" s="165" t="s">
        <v>125</v>
      </c>
      <c r="C143" s="166">
        <v>765</v>
      </c>
      <c r="D143" s="166">
        <v>364</v>
      </c>
      <c r="E143" s="166">
        <v>5965</v>
      </c>
      <c r="F143" s="166">
        <v>4950</v>
      </c>
      <c r="G143" s="166">
        <v>3776</v>
      </c>
      <c r="H143" s="166">
        <v>3574</v>
      </c>
      <c r="I143" s="181">
        <f t="shared" si="80"/>
        <v>-5.3495762711864403E-2</v>
      </c>
      <c r="J143" s="167">
        <f t="shared" si="77"/>
        <v>8.8186813186813193</v>
      </c>
      <c r="K143" s="166">
        <f t="shared" si="78"/>
        <v>-202</v>
      </c>
      <c r="L143" s="166">
        <f t="shared" si="79"/>
        <v>3210</v>
      </c>
      <c r="M143" s="167">
        <f t="shared" si="76"/>
        <v>1.1331559725468077E-3</v>
      </c>
    </row>
    <row r="144" spans="2:13" x14ac:dyDescent="0.25">
      <c r="B144" s="165" t="s">
        <v>121</v>
      </c>
      <c r="C144" s="166">
        <v>861</v>
      </c>
      <c r="D144" s="166">
        <v>654</v>
      </c>
      <c r="E144" s="166">
        <v>2707</v>
      </c>
      <c r="F144" s="166">
        <v>3057</v>
      </c>
      <c r="G144" s="166">
        <v>3589</v>
      </c>
      <c r="H144" s="166">
        <v>2805</v>
      </c>
      <c r="I144" s="181">
        <f t="shared" si="80"/>
        <v>-0.2184452493730844</v>
      </c>
      <c r="J144" s="167">
        <f t="shared" si="77"/>
        <v>3.2889908256880735</v>
      </c>
      <c r="K144" s="166">
        <f t="shared" si="78"/>
        <v>-784</v>
      </c>
      <c r="L144" s="166">
        <f t="shared" si="79"/>
        <v>2151</v>
      </c>
      <c r="M144" s="167">
        <f t="shared" si="76"/>
        <v>8.8934037576770999E-4</v>
      </c>
    </row>
    <row r="145" spans="2:13" x14ac:dyDescent="0.25">
      <c r="B145" s="165" t="s">
        <v>130</v>
      </c>
      <c r="C145" s="166">
        <v>1961</v>
      </c>
      <c r="D145" s="166">
        <v>64</v>
      </c>
      <c r="E145" s="166">
        <v>1870</v>
      </c>
      <c r="F145" s="166">
        <v>2245</v>
      </c>
      <c r="G145" s="166">
        <v>2001</v>
      </c>
      <c r="H145" s="166">
        <v>2294</v>
      </c>
      <c r="I145" s="181">
        <f t="shared" si="80"/>
        <v>0.14642678660669661</v>
      </c>
      <c r="J145" s="167">
        <f t="shared" si="77"/>
        <v>34.84375</v>
      </c>
      <c r="K145" s="166">
        <f t="shared" si="78"/>
        <v>293</v>
      </c>
      <c r="L145" s="166">
        <f t="shared" si="79"/>
        <v>2230</v>
      </c>
      <c r="M145" s="167">
        <f t="shared" si="76"/>
        <v>7.2732507023569586E-4</v>
      </c>
    </row>
    <row r="146" spans="2:13" x14ac:dyDescent="0.25">
      <c r="B146" s="165" t="s">
        <v>133</v>
      </c>
      <c r="C146" s="166">
        <v>3933</v>
      </c>
      <c r="D146" s="166">
        <v>53</v>
      </c>
      <c r="E146" s="166">
        <v>917</v>
      </c>
      <c r="F146" s="166">
        <v>1598</v>
      </c>
      <c r="G146" s="166">
        <v>1484</v>
      </c>
      <c r="H146" s="166">
        <v>1109</v>
      </c>
      <c r="I146" s="181">
        <f t="shared" si="80"/>
        <v>-0.25269541778975746</v>
      </c>
      <c r="J146" s="167">
        <f t="shared" si="77"/>
        <v>19.924528301886792</v>
      </c>
      <c r="K146" s="166">
        <f t="shared" si="78"/>
        <v>-375</v>
      </c>
      <c r="L146" s="166">
        <f t="shared" si="79"/>
        <v>1056</v>
      </c>
      <c r="M146" s="167">
        <f t="shared" si="76"/>
        <v>3.5161443020548678E-4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10228</v>
      </c>
      <c r="E147" s="171">
        <f t="shared" si="82"/>
        <v>39573</v>
      </c>
      <c r="F147" s="171">
        <f t="shared" ref="F147:H147" si="83">F139-SUM(F140:F146)</f>
        <v>42925</v>
      </c>
      <c r="G147" s="171">
        <f t="shared" si="83"/>
        <v>46076</v>
      </c>
      <c r="H147" s="171">
        <f t="shared" si="83"/>
        <v>45909</v>
      </c>
      <c r="I147" s="182">
        <f t="shared" si="80"/>
        <v>-3.6244465665422609E-3</v>
      </c>
      <c r="J147" s="172">
        <f t="shared" si="77"/>
        <v>3.4885608134532653</v>
      </c>
      <c r="K147" s="171">
        <f>H147-G147</f>
        <v>-167</v>
      </c>
      <c r="L147" s="171">
        <f t="shared" si="79"/>
        <v>35681</v>
      </c>
      <c r="M147" s="172">
        <f t="shared" si="76"/>
        <v>1.4555696011094403E-2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27544</v>
      </c>
      <c r="E149" s="178">
        <v>61917</v>
      </c>
      <c r="F149" s="178">
        <v>68546</v>
      </c>
      <c r="G149" s="178">
        <v>73521</v>
      </c>
      <c r="H149" s="178">
        <v>70739</v>
      </c>
      <c r="I149" s="179">
        <f>IFERROR(H149/G149-1,"-")</f>
        <v>-3.7839528842099512E-2</v>
      </c>
      <c r="J149" s="179">
        <f>IFERROR(H149/D149-1,"-")</f>
        <v>1.5682181237293058</v>
      </c>
      <c r="K149" s="178">
        <f>H149-G149</f>
        <v>-2782</v>
      </c>
      <c r="L149" s="178">
        <f>H149-D149</f>
        <v>43195</v>
      </c>
      <c r="M149" s="179">
        <f t="shared" ref="M149:M161" si="84">H149/H$9</f>
        <v>2.242818140514511E-2</v>
      </c>
    </row>
    <row r="150" spans="2:13" x14ac:dyDescent="0.25">
      <c r="B150" s="161" t="s">
        <v>99</v>
      </c>
      <c r="C150" s="162">
        <v>8081</v>
      </c>
      <c r="D150" s="162">
        <v>18768</v>
      </c>
      <c r="E150" s="162">
        <v>32941</v>
      </c>
      <c r="F150" s="162">
        <v>34724</v>
      </c>
      <c r="G150" s="162">
        <v>33119</v>
      </c>
      <c r="H150" s="162">
        <v>29966</v>
      </c>
      <c r="I150" s="180">
        <f>IFERROR(H150/G150-1,"-")</f>
        <v>-9.5202149823364279E-2</v>
      </c>
      <c r="J150" s="163">
        <f t="shared" ref="J150:J161" si="85">IFERROR(H150/D150-1,"-")</f>
        <v>0.59665387894288147</v>
      </c>
      <c r="K150" s="162">
        <f t="shared" ref="K150:K160" si="86">H150-G150</f>
        <v>-3153</v>
      </c>
      <c r="L150" s="162">
        <f t="shared" ref="L150:L161" si="87">H150-D150</f>
        <v>11198</v>
      </c>
      <c r="M150" s="163">
        <f t="shared" si="84"/>
        <v>9.5008818895740456E-3</v>
      </c>
    </row>
    <row r="151" spans="2:13" x14ac:dyDescent="0.25">
      <c r="B151" s="165" t="s">
        <v>105</v>
      </c>
      <c r="C151" s="166">
        <v>4041</v>
      </c>
      <c r="D151" s="166">
        <v>15882</v>
      </c>
      <c r="E151" s="166">
        <v>23300</v>
      </c>
      <c r="F151" s="166">
        <v>24578</v>
      </c>
      <c r="G151" s="166">
        <v>22604</v>
      </c>
      <c r="H151" s="166">
        <v>18773</v>
      </c>
      <c r="I151" s="181">
        <f>IFERROR(H151/G151-1,"-")</f>
        <v>-0.16948327729605384</v>
      </c>
      <c r="J151" s="167">
        <f t="shared" si="85"/>
        <v>0.18202997103639351</v>
      </c>
      <c r="K151" s="166">
        <f t="shared" si="86"/>
        <v>-3831</v>
      </c>
      <c r="L151" s="166">
        <f t="shared" si="87"/>
        <v>2891</v>
      </c>
      <c r="M151" s="167">
        <f t="shared" si="84"/>
        <v>5.9520808820988308E-3</v>
      </c>
    </row>
    <row r="152" spans="2:13" x14ac:dyDescent="0.25">
      <c r="B152" s="165" t="s">
        <v>102</v>
      </c>
      <c r="C152" s="166">
        <v>4040</v>
      </c>
      <c r="D152" s="166">
        <v>2886</v>
      </c>
      <c r="E152" s="166">
        <v>9641</v>
      </c>
      <c r="F152" s="166">
        <v>10146</v>
      </c>
      <c r="G152" s="166">
        <v>10515</v>
      </c>
      <c r="H152" s="166">
        <v>11193</v>
      </c>
      <c r="I152" s="181">
        <f>IFERROR(H152/G152-1,"-")</f>
        <v>6.447931526390871E-2</v>
      </c>
      <c r="J152" s="167">
        <f t="shared" si="85"/>
        <v>2.8783783783783785</v>
      </c>
      <c r="K152" s="166">
        <f t="shared" si="86"/>
        <v>678</v>
      </c>
      <c r="L152" s="166">
        <f t="shared" si="87"/>
        <v>8307</v>
      </c>
      <c r="M152" s="167">
        <f t="shared" si="84"/>
        <v>3.5488010074752152E-3</v>
      </c>
    </row>
    <row r="153" spans="2:13" x14ac:dyDescent="0.25">
      <c r="B153" s="161" t="s">
        <v>109</v>
      </c>
      <c r="C153" s="162">
        <v>15488</v>
      </c>
      <c r="D153" s="162">
        <v>8776</v>
      </c>
      <c r="E153" s="162">
        <v>28976</v>
      </c>
      <c r="F153" s="162">
        <v>33822</v>
      </c>
      <c r="G153" s="162">
        <v>40402</v>
      </c>
      <c r="H153" s="162">
        <v>40773</v>
      </c>
      <c r="I153" s="180">
        <f>IFERROR(H153/G153-1,"-")</f>
        <v>9.1827137270432679E-3</v>
      </c>
      <c r="J153" s="163">
        <f t="shared" si="85"/>
        <v>3.6459662716499546</v>
      </c>
      <c r="K153" s="162">
        <f t="shared" si="86"/>
        <v>371</v>
      </c>
      <c r="L153" s="162">
        <f t="shared" si="87"/>
        <v>31997</v>
      </c>
      <c r="M153" s="163">
        <f t="shared" si="84"/>
        <v>1.2927299515571066E-2</v>
      </c>
    </row>
    <row r="154" spans="2:13" x14ac:dyDescent="0.25">
      <c r="B154" s="165" t="s">
        <v>112</v>
      </c>
      <c r="C154" s="166">
        <v>4925</v>
      </c>
      <c r="D154" s="166">
        <v>388</v>
      </c>
      <c r="E154" s="166">
        <v>10516</v>
      </c>
      <c r="F154" s="166">
        <v>10757</v>
      </c>
      <c r="G154" s="166">
        <v>12042</v>
      </c>
      <c r="H154" s="166">
        <v>10409</v>
      </c>
      <c r="I154" s="181">
        <f t="shared" ref="I154:I161" si="88">IFERROR(H154/G154-1,"-")</f>
        <v>-0.13560870287327687</v>
      </c>
      <c r="J154" s="167">
        <f t="shared" si="85"/>
        <v>25.827319587628867</v>
      </c>
      <c r="K154" s="166">
        <f t="shared" si="86"/>
        <v>-1633</v>
      </c>
      <c r="L154" s="166">
        <f t="shared" si="87"/>
        <v>10021</v>
      </c>
      <c r="M154" s="167">
        <f t="shared" si="84"/>
        <v>3.3002295798096591E-3</v>
      </c>
    </row>
    <row r="155" spans="2:13" x14ac:dyDescent="0.25">
      <c r="B155" s="165" t="s">
        <v>115</v>
      </c>
      <c r="C155" s="166">
        <v>4219</v>
      </c>
      <c r="D155" s="166">
        <v>1693</v>
      </c>
      <c r="E155" s="166">
        <v>6295</v>
      </c>
      <c r="F155" s="166">
        <v>6753</v>
      </c>
      <c r="G155" s="166">
        <v>7392</v>
      </c>
      <c r="H155" s="166">
        <v>7172</v>
      </c>
      <c r="I155" s="181">
        <f t="shared" si="88"/>
        <v>-2.9761904761904767E-2</v>
      </c>
      <c r="J155" s="167">
        <f t="shared" si="85"/>
        <v>3.236266981689309</v>
      </c>
      <c r="K155" s="166">
        <f t="shared" si="86"/>
        <v>-220</v>
      </c>
      <c r="L155" s="166">
        <f t="shared" si="87"/>
        <v>5479</v>
      </c>
      <c r="M155" s="167">
        <f t="shared" si="84"/>
        <v>2.2739212745119487E-3</v>
      </c>
    </row>
    <row r="156" spans="2:13" x14ac:dyDescent="0.25">
      <c r="B156" s="165" t="s">
        <v>118</v>
      </c>
      <c r="C156" s="166">
        <v>1723</v>
      </c>
      <c r="D156" s="166">
        <v>2444</v>
      </c>
      <c r="E156" s="166">
        <v>3313</v>
      </c>
      <c r="F156" s="166">
        <v>5233</v>
      </c>
      <c r="G156" s="166">
        <v>6589</v>
      </c>
      <c r="H156" s="166">
        <v>9586</v>
      </c>
      <c r="I156" s="181">
        <f t="shared" si="88"/>
        <v>0.45484899074214602</v>
      </c>
      <c r="J156" s="167">
        <f t="shared" si="85"/>
        <v>2.9222585924713584</v>
      </c>
      <c r="K156" s="166">
        <f t="shared" si="86"/>
        <v>2997</v>
      </c>
      <c r="L156" s="166">
        <f t="shared" si="87"/>
        <v>7142</v>
      </c>
      <c r="M156" s="167">
        <f t="shared" si="84"/>
        <v>3.0392929918393111E-3</v>
      </c>
    </row>
    <row r="157" spans="2:13" x14ac:dyDescent="0.25">
      <c r="B157" s="165" t="s">
        <v>125</v>
      </c>
      <c r="C157" s="166">
        <v>517</v>
      </c>
      <c r="D157" s="166">
        <v>274</v>
      </c>
      <c r="E157" s="166">
        <v>920</v>
      </c>
      <c r="F157" s="166">
        <v>1078</v>
      </c>
      <c r="G157" s="166">
        <v>1631</v>
      </c>
      <c r="H157" s="166">
        <v>1503</v>
      </c>
      <c r="I157" s="181">
        <f t="shared" si="88"/>
        <v>-7.8479460453709349E-2</v>
      </c>
      <c r="J157" s="167">
        <f t="shared" si="85"/>
        <v>4.4854014598540148</v>
      </c>
      <c r="K157" s="166">
        <f t="shared" si="86"/>
        <v>-128</v>
      </c>
      <c r="L157" s="166">
        <f t="shared" si="87"/>
        <v>1229</v>
      </c>
      <c r="M157" s="167">
        <f t="shared" si="84"/>
        <v>4.765342548231259E-4</v>
      </c>
    </row>
    <row r="158" spans="2:13" x14ac:dyDescent="0.25">
      <c r="B158" s="165" t="s">
        <v>121</v>
      </c>
      <c r="C158" s="166">
        <v>514</v>
      </c>
      <c r="D158" s="166">
        <v>490</v>
      </c>
      <c r="E158" s="166">
        <v>1585</v>
      </c>
      <c r="F158" s="166">
        <v>1642</v>
      </c>
      <c r="G158" s="166">
        <v>1855</v>
      </c>
      <c r="H158" s="166">
        <v>1511</v>
      </c>
      <c r="I158" s="181">
        <f t="shared" si="88"/>
        <v>-0.18544474393530996</v>
      </c>
      <c r="J158" s="167">
        <f t="shared" si="85"/>
        <v>2.083673469387755</v>
      </c>
      <c r="K158" s="166">
        <f t="shared" si="86"/>
        <v>-344</v>
      </c>
      <c r="L158" s="166">
        <f t="shared" si="87"/>
        <v>1021</v>
      </c>
      <c r="M158" s="167">
        <f t="shared" si="84"/>
        <v>4.7907069796257034E-4</v>
      </c>
    </row>
    <row r="159" spans="2:13" x14ac:dyDescent="0.25">
      <c r="B159" s="165" t="s">
        <v>130</v>
      </c>
      <c r="C159" s="166">
        <v>331</v>
      </c>
      <c r="D159" s="166">
        <v>28</v>
      </c>
      <c r="E159" s="166">
        <v>270</v>
      </c>
      <c r="F159" s="166">
        <v>405</v>
      </c>
      <c r="G159" s="166">
        <v>284</v>
      </c>
      <c r="H159" s="166">
        <v>287</v>
      </c>
      <c r="I159" s="181">
        <f t="shared" si="88"/>
        <v>1.0563380281690238E-2</v>
      </c>
      <c r="J159" s="167">
        <f t="shared" si="85"/>
        <v>9.25</v>
      </c>
      <c r="K159" s="166">
        <f t="shared" si="86"/>
        <v>3</v>
      </c>
      <c r="L159" s="166">
        <f t="shared" si="87"/>
        <v>259</v>
      </c>
      <c r="M159" s="167">
        <f t="shared" si="84"/>
        <v>9.0994897627569621E-5</v>
      </c>
    </row>
    <row r="160" spans="2:13" x14ac:dyDescent="0.25">
      <c r="B160" s="165" t="s">
        <v>133</v>
      </c>
      <c r="C160" s="166">
        <v>420</v>
      </c>
      <c r="D160" s="166">
        <v>68</v>
      </c>
      <c r="E160" s="166">
        <v>395</v>
      </c>
      <c r="F160" s="166">
        <v>536</v>
      </c>
      <c r="G160" s="166">
        <v>481</v>
      </c>
      <c r="H160" s="166">
        <v>380</v>
      </c>
      <c r="I160" s="181">
        <f t="shared" si="88"/>
        <v>-0.20997920997920994</v>
      </c>
      <c r="J160" s="167">
        <f t="shared" si="85"/>
        <v>4.5882352941176467</v>
      </c>
      <c r="K160" s="166">
        <f t="shared" si="86"/>
        <v>-101</v>
      </c>
      <c r="L160" s="166">
        <f t="shared" si="87"/>
        <v>312</v>
      </c>
      <c r="M160" s="167">
        <f t="shared" si="84"/>
        <v>1.2048104912361133E-4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3391</v>
      </c>
      <c r="E161" s="171">
        <f t="shared" si="90"/>
        <v>5682</v>
      </c>
      <c r="F161" s="171">
        <f t="shared" ref="F161:H161" si="91">F153-SUM(F154:F160)</f>
        <v>7418</v>
      </c>
      <c r="G161" s="171">
        <f t="shared" si="91"/>
        <v>10128</v>
      </c>
      <c r="H161" s="171">
        <f t="shared" si="91"/>
        <v>9925</v>
      </c>
      <c r="I161" s="182">
        <f t="shared" si="88"/>
        <v>-2.0043443917851511E-2</v>
      </c>
      <c r="J161" s="172">
        <f t="shared" si="85"/>
        <v>1.926865231495134</v>
      </c>
      <c r="K161" s="171">
        <f>H161-G161</f>
        <v>-203</v>
      </c>
      <c r="L161" s="171">
        <f t="shared" si="87"/>
        <v>6534</v>
      </c>
      <c r="M161" s="172">
        <f t="shared" si="84"/>
        <v>3.1467747698732699E-3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15323-21C1-47ED-AED6-411181B7BD57}">
  <sheetPr>
    <tabColor theme="7" tint="0.79998168889431442"/>
    <pageSetUpPr fitToPage="1"/>
  </sheetPr>
  <dimension ref="A1:W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271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265</v>
      </c>
      <c r="P7" s="174" t="s">
        <v>266</v>
      </c>
      <c r="Q7" s="174" t="s">
        <v>267</v>
      </c>
      <c r="R7" s="174" t="s">
        <v>268</v>
      </c>
      <c r="S7" s="174" t="s">
        <v>269</v>
      </c>
      <c r="T7" s="174" t="s">
        <v>270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50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794875</v>
      </c>
      <c r="D9" s="178">
        <f t="shared" si="0"/>
        <v>578416</v>
      </c>
      <c r="E9" s="178">
        <f t="shared" si="0"/>
        <v>2111099</v>
      </c>
      <c r="F9" s="178">
        <f t="shared" si="0"/>
        <v>2351203</v>
      </c>
      <c r="G9" s="178">
        <f t="shared" si="0"/>
        <v>2473077</v>
      </c>
      <c r="H9" s="178">
        <f t="shared" si="0"/>
        <v>2432547</v>
      </c>
      <c r="I9" s="179">
        <f>IFERROR(H9/G9-1,"-")</f>
        <v>-1.6388490936594335E-2</v>
      </c>
      <c r="J9" s="178">
        <f t="shared" ref="J9:J21" si="1">H9-G9</f>
        <v>-40530</v>
      </c>
      <c r="K9" s="179">
        <f t="shared" ref="K9:K21" si="2">H9/H$9</f>
        <v>1</v>
      </c>
      <c r="N9" s="158" t="s">
        <v>70</v>
      </c>
      <c r="O9" s="178">
        <f t="shared" ref="O9:T9" si="3">O10+O13</f>
        <v>116219</v>
      </c>
      <c r="P9" s="178">
        <f t="shared" si="3"/>
        <v>85300</v>
      </c>
      <c r="Q9" s="178">
        <f t="shared" si="3"/>
        <v>319384</v>
      </c>
      <c r="R9" s="178">
        <f t="shared" si="3"/>
        <v>367814</v>
      </c>
      <c r="S9" s="178">
        <f t="shared" si="3"/>
        <v>425017</v>
      </c>
      <c r="T9" s="178">
        <f t="shared" si="3"/>
        <v>424894</v>
      </c>
      <c r="U9" s="179">
        <f>IFERROR(T9/S9-1,"-")</f>
        <v>-2.8940018869838546E-4</v>
      </c>
      <c r="V9" s="178">
        <f>T9-S9</f>
        <v>-123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158244</v>
      </c>
      <c r="D10" s="162">
        <v>310051</v>
      </c>
      <c r="E10" s="162">
        <v>493482</v>
      </c>
      <c r="F10" s="162">
        <v>518737</v>
      </c>
      <c r="G10" s="162">
        <v>505554</v>
      </c>
      <c r="H10" s="162">
        <v>506562</v>
      </c>
      <c r="I10" s="180">
        <f>IFERROR(H10/G10-1,"-")</f>
        <v>1.9938522887763543E-3</v>
      </c>
      <c r="J10" s="161">
        <f t="shared" si="1"/>
        <v>1008</v>
      </c>
      <c r="K10" s="163">
        <f t="shared" si="2"/>
        <v>0.20824345839977604</v>
      </c>
      <c r="N10" s="161" t="s">
        <v>99</v>
      </c>
      <c r="O10" s="162">
        <v>40712</v>
      </c>
      <c r="P10" s="162">
        <v>51558</v>
      </c>
      <c r="Q10" s="162">
        <v>160048</v>
      </c>
      <c r="R10" s="162">
        <v>167037</v>
      </c>
      <c r="S10" s="162">
        <v>174809</v>
      </c>
      <c r="T10" s="162">
        <v>179196</v>
      </c>
      <c r="U10" s="180">
        <f>IFERROR(T10/S10-1,"-")</f>
        <v>2.5095961878393025E-2</v>
      </c>
      <c r="V10" s="161">
        <f t="shared" ref="V10:V20" si="5">T10-S10</f>
        <v>4387</v>
      </c>
      <c r="W10" s="163">
        <f t="shared" si="4"/>
        <v>0.42174283468347401</v>
      </c>
    </row>
    <row r="11" spans="1:23" x14ac:dyDescent="0.25">
      <c r="A11" s="164" t="s">
        <v>102</v>
      </c>
      <c r="B11" s="165" t="s">
        <v>105</v>
      </c>
      <c r="C11" s="166">
        <v>56618</v>
      </c>
      <c r="D11" s="166">
        <v>173338</v>
      </c>
      <c r="E11" s="166">
        <v>199899</v>
      </c>
      <c r="F11" s="166">
        <v>203366</v>
      </c>
      <c r="G11" s="166">
        <v>195185</v>
      </c>
      <c r="H11" s="166">
        <v>190221</v>
      </c>
      <c r="I11" s="181">
        <f>IFERROR(H11/G11-1,"-")</f>
        <v>-2.5432282193816103E-2</v>
      </c>
      <c r="J11" s="165">
        <f t="shared" si="1"/>
        <v>-4964</v>
      </c>
      <c r="K11" s="167">
        <f t="shared" si="2"/>
        <v>7.8198283527512527E-2</v>
      </c>
      <c r="N11" s="165" t="s">
        <v>105</v>
      </c>
      <c r="O11" s="166">
        <v>6804</v>
      </c>
      <c r="P11" s="166">
        <v>19409</v>
      </c>
      <c r="Q11" s="166">
        <v>39526</v>
      </c>
      <c r="R11" s="166">
        <v>35133</v>
      </c>
      <c r="S11" s="166">
        <v>44104</v>
      </c>
      <c r="T11" s="166">
        <v>38727</v>
      </c>
      <c r="U11" s="181">
        <f>IFERROR(T11/S11-1,"-")</f>
        <v>-0.12191637946671507</v>
      </c>
      <c r="V11" s="165">
        <f t="shared" si="5"/>
        <v>-5377</v>
      </c>
      <c r="W11" s="167">
        <f>T11/T$9</f>
        <v>9.1145085597819697E-2</v>
      </c>
    </row>
    <row r="12" spans="1:23" x14ac:dyDescent="0.25">
      <c r="A12" s="1"/>
      <c r="B12" s="165" t="s">
        <v>102</v>
      </c>
      <c r="C12" s="166">
        <v>101626</v>
      </c>
      <c r="D12" s="166">
        <v>136713</v>
      </c>
      <c r="E12" s="166">
        <v>293583</v>
      </c>
      <c r="F12" s="166">
        <v>315371</v>
      </c>
      <c r="G12" s="166">
        <v>310369</v>
      </c>
      <c r="H12" s="166">
        <v>316341</v>
      </c>
      <c r="I12" s="181">
        <f>IFERROR(H12/G12-1,"-")</f>
        <v>1.9241612403300579E-2</v>
      </c>
      <c r="J12" s="165">
        <f t="shared" si="1"/>
        <v>5972</v>
      </c>
      <c r="K12" s="167">
        <f t="shared" si="2"/>
        <v>0.13004517487226352</v>
      </c>
      <c r="N12" s="165" t="s">
        <v>102</v>
      </c>
      <c r="O12" s="166">
        <v>33908</v>
      </c>
      <c r="P12" s="166">
        <v>32149</v>
      </c>
      <c r="Q12" s="166">
        <v>120522</v>
      </c>
      <c r="R12" s="166">
        <v>131904</v>
      </c>
      <c r="S12" s="166">
        <v>130705</v>
      </c>
      <c r="T12" s="166">
        <v>140469</v>
      </c>
      <c r="U12" s="181">
        <f>IFERROR(T12/S12-1,"-")</f>
        <v>7.4702574499827756E-2</v>
      </c>
      <c r="V12" s="165">
        <f t="shared" si="5"/>
        <v>9764</v>
      </c>
      <c r="W12" s="167">
        <f t="shared" si="4"/>
        <v>0.33059774908565431</v>
      </c>
    </row>
    <row r="13" spans="1:23" s="57" customFormat="1" x14ac:dyDescent="0.25">
      <c r="B13" s="161" t="s">
        <v>109</v>
      </c>
      <c r="C13" s="162">
        <v>636631</v>
      </c>
      <c r="D13" s="162">
        <v>268365</v>
      </c>
      <c r="E13" s="162">
        <v>1617617</v>
      </c>
      <c r="F13" s="162">
        <v>1832466</v>
      </c>
      <c r="G13" s="162">
        <v>1967523</v>
      </c>
      <c r="H13" s="162">
        <v>1925985</v>
      </c>
      <c r="I13" s="180">
        <f>IFERROR(H13/G13-1,"-")</f>
        <v>-2.1111824359867692E-2</v>
      </c>
      <c r="J13" s="161">
        <f t="shared" si="1"/>
        <v>-41538</v>
      </c>
      <c r="K13" s="163">
        <f t="shared" si="2"/>
        <v>0.79175654160022402</v>
      </c>
      <c r="N13" s="161" t="s">
        <v>109</v>
      </c>
      <c r="O13" s="162">
        <v>75507</v>
      </c>
      <c r="P13" s="162">
        <v>33742</v>
      </c>
      <c r="Q13" s="162">
        <v>159336</v>
      </c>
      <c r="R13" s="162">
        <v>200777</v>
      </c>
      <c r="S13" s="162">
        <v>250208</v>
      </c>
      <c r="T13" s="162">
        <v>245698</v>
      </c>
      <c r="U13" s="180">
        <f>IFERROR(T13/S13-1,"-")</f>
        <v>-1.8025003197339795E-2</v>
      </c>
      <c r="V13" s="161">
        <f t="shared" si="5"/>
        <v>-4510</v>
      </c>
      <c r="W13" s="163">
        <f t="shared" si="4"/>
        <v>0.57825716531652605</v>
      </c>
    </row>
    <row r="14" spans="1:23" s="57" customFormat="1" x14ac:dyDescent="0.25">
      <c r="B14" s="165" t="s">
        <v>112</v>
      </c>
      <c r="C14" s="166">
        <v>252485</v>
      </c>
      <c r="D14" s="166">
        <v>21857</v>
      </c>
      <c r="E14" s="166">
        <v>728704</v>
      </c>
      <c r="F14" s="166">
        <v>826359</v>
      </c>
      <c r="G14" s="166">
        <v>882815</v>
      </c>
      <c r="H14" s="166">
        <v>871588</v>
      </c>
      <c r="I14" s="181">
        <f t="shared" ref="I14:I21" si="6">IFERROR(H14/G14-1,"-")</f>
        <v>-1.2717273720994737E-2</v>
      </c>
      <c r="J14" s="165">
        <f t="shared" si="1"/>
        <v>-11227</v>
      </c>
      <c r="K14" s="167">
        <f t="shared" si="2"/>
        <v>0.35830263505699994</v>
      </c>
      <c r="N14" s="165" t="s">
        <v>112</v>
      </c>
      <c r="O14" s="166">
        <v>14988</v>
      </c>
      <c r="P14" s="166">
        <v>2518</v>
      </c>
      <c r="Q14" s="166">
        <v>32465</v>
      </c>
      <c r="R14" s="166">
        <v>42613</v>
      </c>
      <c r="S14" s="166">
        <v>53396</v>
      </c>
      <c r="T14" s="166">
        <v>56193</v>
      </c>
      <c r="U14" s="181">
        <f t="shared" ref="U14:U21" si="7">IFERROR(T14/S14-1,"-")</f>
        <v>5.2382200913926091E-2</v>
      </c>
      <c r="V14" s="165">
        <f t="shared" si="5"/>
        <v>2797</v>
      </c>
      <c r="W14" s="167">
        <f t="shared" si="4"/>
        <v>0.13225180868640179</v>
      </c>
    </row>
    <row r="15" spans="1:23" x14ac:dyDescent="0.25">
      <c r="A15" s="1"/>
      <c r="B15" s="165" t="s">
        <v>115</v>
      </c>
      <c r="C15" s="166">
        <v>93070</v>
      </c>
      <c r="D15" s="166">
        <v>47079</v>
      </c>
      <c r="E15" s="166">
        <v>184566</v>
      </c>
      <c r="F15" s="166">
        <v>215544</v>
      </c>
      <c r="G15" s="166">
        <v>225329</v>
      </c>
      <c r="H15" s="166">
        <v>216339</v>
      </c>
      <c r="I15" s="181">
        <f t="shared" si="6"/>
        <v>-3.9897216958314274E-2</v>
      </c>
      <c r="J15" s="165">
        <f t="shared" si="1"/>
        <v>-8990</v>
      </c>
      <c r="K15" s="167">
        <f t="shared" si="2"/>
        <v>8.893517781979135E-2</v>
      </c>
      <c r="N15" s="165" t="s">
        <v>115</v>
      </c>
      <c r="O15" s="166">
        <v>28410</v>
      </c>
      <c r="P15" s="166">
        <v>7487</v>
      </c>
      <c r="Q15" s="166">
        <v>51981</v>
      </c>
      <c r="R15" s="166">
        <v>62476</v>
      </c>
      <c r="S15" s="166">
        <v>70967</v>
      </c>
      <c r="T15" s="166">
        <v>67629</v>
      </c>
      <c r="U15" s="181">
        <f t="shared" si="7"/>
        <v>-4.7035946284892938E-2</v>
      </c>
      <c r="V15" s="165">
        <f t="shared" si="5"/>
        <v>-3338</v>
      </c>
      <c r="W15" s="167">
        <f t="shared" si="4"/>
        <v>0.15916675688524667</v>
      </c>
    </row>
    <row r="16" spans="1:23" x14ac:dyDescent="0.25">
      <c r="A16" s="1"/>
      <c r="B16" s="165" t="s">
        <v>118</v>
      </c>
      <c r="C16" s="166">
        <v>33244</v>
      </c>
      <c r="D16" s="166">
        <v>44007</v>
      </c>
      <c r="E16" s="166">
        <v>92891</v>
      </c>
      <c r="F16" s="166">
        <v>104830</v>
      </c>
      <c r="G16" s="166">
        <v>112724</v>
      </c>
      <c r="H16" s="166">
        <v>106186</v>
      </c>
      <c r="I16" s="181">
        <f t="shared" si="6"/>
        <v>-5.8000070969802309E-2</v>
      </c>
      <c r="J16" s="165">
        <f t="shared" si="1"/>
        <v>-6538</v>
      </c>
      <c r="K16" s="167">
        <f t="shared" si="2"/>
        <v>4.3652188426369559E-2</v>
      </c>
      <c r="N16" s="165" t="s">
        <v>118</v>
      </c>
      <c r="O16" s="166">
        <v>5054</v>
      </c>
      <c r="P16" s="166">
        <v>6161</v>
      </c>
      <c r="Q16" s="166">
        <v>14878</v>
      </c>
      <c r="R16" s="166">
        <v>19882</v>
      </c>
      <c r="S16" s="166">
        <v>31004</v>
      </c>
      <c r="T16" s="166">
        <v>27502</v>
      </c>
      <c r="U16" s="181">
        <f t="shared" si="7"/>
        <v>-0.11295316733324734</v>
      </c>
      <c r="V16" s="165">
        <f t="shared" si="5"/>
        <v>-3502</v>
      </c>
      <c r="W16" s="167">
        <f t="shared" si="4"/>
        <v>6.4726731843706906E-2</v>
      </c>
    </row>
    <row r="17" spans="1:23" x14ac:dyDescent="0.25">
      <c r="A17" s="1"/>
      <c r="B17" s="165" t="s">
        <v>125</v>
      </c>
      <c r="C17" s="166">
        <v>21193</v>
      </c>
      <c r="D17" s="166">
        <v>11933</v>
      </c>
      <c r="E17" s="166">
        <v>73751</v>
      </c>
      <c r="F17" s="166">
        <v>65136</v>
      </c>
      <c r="G17" s="166">
        <v>73540</v>
      </c>
      <c r="H17" s="166">
        <v>67765</v>
      </c>
      <c r="I17" s="181">
        <f t="shared" si="6"/>
        <v>-7.852869186837097E-2</v>
      </c>
      <c r="J17" s="165">
        <f t="shared" si="1"/>
        <v>-5775</v>
      </c>
      <c r="K17" s="167">
        <f t="shared" si="2"/>
        <v>2.7857632349960762E-2</v>
      </c>
      <c r="N17" s="165" t="s">
        <v>125</v>
      </c>
      <c r="O17" s="166">
        <v>1174</v>
      </c>
      <c r="P17" s="166">
        <v>702</v>
      </c>
      <c r="Q17" s="166">
        <v>3235</v>
      </c>
      <c r="R17" s="166">
        <v>3449</v>
      </c>
      <c r="S17" s="166">
        <v>6719</v>
      </c>
      <c r="T17" s="166">
        <v>6866</v>
      </c>
      <c r="U17" s="181">
        <f t="shared" si="7"/>
        <v>2.1878255692811432E-2</v>
      </c>
      <c r="V17" s="165">
        <f t="shared" si="5"/>
        <v>147</v>
      </c>
      <c r="W17" s="167">
        <f t="shared" si="4"/>
        <v>1.6159324443272911E-2</v>
      </c>
    </row>
    <row r="18" spans="1:23" x14ac:dyDescent="0.25">
      <c r="A18" s="1"/>
      <c r="B18" s="165" t="s">
        <v>121</v>
      </c>
      <c r="C18" s="166">
        <v>29431</v>
      </c>
      <c r="D18" s="166">
        <v>18875</v>
      </c>
      <c r="E18" s="166">
        <v>76451</v>
      </c>
      <c r="F18" s="166">
        <v>76856</v>
      </c>
      <c r="G18" s="166">
        <v>81399</v>
      </c>
      <c r="H18" s="166">
        <v>74015</v>
      </c>
      <c r="I18" s="181">
        <f t="shared" si="6"/>
        <v>-9.0713645130775511E-2</v>
      </c>
      <c r="J18" s="165">
        <f t="shared" si="1"/>
        <v>-7384</v>
      </c>
      <c r="K18" s="167">
        <f t="shared" si="2"/>
        <v>3.0426955779271684E-2</v>
      </c>
      <c r="N18" s="165" t="s">
        <v>121</v>
      </c>
      <c r="O18" s="166">
        <v>993</v>
      </c>
      <c r="P18" s="166">
        <v>940</v>
      </c>
      <c r="Q18" s="166">
        <v>2928</v>
      </c>
      <c r="R18" s="166">
        <v>3211</v>
      </c>
      <c r="S18" s="166">
        <v>4342</v>
      </c>
      <c r="T18" s="166">
        <v>4247</v>
      </c>
      <c r="U18" s="181">
        <f t="shared" si="7"/>
        <v>-2.1879318286503913E-2</v>
      </c>
      <c r="V18" s="165">
        <f t="shared" si="5"/>
        <v>-95</v>
      </c>
      <c r="W18" s="167">
        <f t="shared" si="4"/>
        <v>9.995434155342273E-3</v>
      </c>
    </row>
    <row r="19" spans="1:23" x14ac:dyDescent="0.25">
      <c r="A19" s="164" t="s">
        <v>146</v>
      </c>
      <c r="B19" s="165" t="s">
        <v>130</v>
      </c>
      <c r="C19" s="166">
        <v>18029</v>
      </c>
      <c r="D19" s="166">
        <v>1064</v>
      </c>
      <c r="E19" s="166">
        <v>22861</v>
      </c>
      <c r="F19" s="166">
        <v>29099</v>
      </c>
      <c r="G19" s="166">
        <v>26307</v>
      </c>
      <c r="H19" s="166">
        <v>25170</v>
      </c>
      <c r="I19" s="181">
        <f t="shared" si="6"/>
        <v>-4.3220435625498932E-2</v>
      </c>
      <c r="J19" s="165">
        <f t="shared" si="1"/>
        <v>-1137</v>
      </c>
      <c r="K19" s="167">
        <f t="shared" si="2"/>
        <v>1.0347179314520952E-2</v>
      </c>
      <c r="N19" s="165" t="s">
        <v>130</v>
      </c>
      <c r="O19" s="166">
        <v>1688</v>
      </c>
      <c r="P19" s="166">
        <v>113</v>
      </c>
      <c r="Q19" s="166">
        <v>1856</v>
      </c>
      <c r="R19" s="166">
        <v>2471</v>
      </c>
      <c r="S19" s="166">
        <v>2464</v>
      </c>
      <c r="T19" s="166">
        <v>2549</v>
      </c>
      <c r="U19" s="181">
        <f t="shared" si="7"/>
        <v>3.4496753246753276E-2</v>
      </c>
      <c r="V19" s="165">
        <f t="shared" si="5"/>
        <v>85</v>
      </c>
      <c r="W19" s="167">
        <f t="shared" si="4"/>
        <v>5.9991433157446329E-3</v>
      </c>
    </row>
    <row r="20" spans="1:23" x14ac:dyDescent="0.25">
      <c r="A20" s="169" t="s">
        <v>147</v>
      </c>
      <c r="B20" s="165" t="s">
        <v>133</v>
      </c>
      <c r="C20" s="166">
        <v>24132</v>
      </c>
      <c r="D20" s="166">
        <v>1464</v>
      </c>
      <c r="E20" s="166">
        <v>16018</v>
      </c>
      <c r="F20" s="166">
        <v>25339</v>
      </c>
      <c r="G20" s="166">
        <v>24199</v>
      </c>
      <c r="H20" s="166">
        <v>20768</v>
      </c>
      <c r="I20" s="181">
        <f t="shared" si="6"/>
        <v>-0.14178271829414435</v>
      </c>
      <c r="J20" s="165">
        <f t="shared" si="1"/>
        <v>-3431</v>
      </c>
      <c r="K20" s="167">
        <f t="shared" si="2"/>
        <v>8.5375534367886832E-3</v>
      </c>
      <c r="N20" s="165" t="s">
        <v>133</v>
      </c>
      <c r="O20" s="166">
        <v>2253</v>
      </c>
      <c r="P20" s="166">
        <v>219</v>
      </c>
      <c r="Q20" s="166">
        <v>1540</v>
      </c>
      <c r="R20" s="166">
        <v>2515</v>
      </c>
      <c r="S20" s="166">
        <v>2950</v>
      </c>
      <c r="T20" s="166">
        <v>2101</v>
      </c>
      <c r="U20" s="181">
        <f t="shared" si="7"/>
        <v>-0.28779661016949154</v>
      </c>
      <c r="V20" s="165">
        <f t="shared" si="5"/>
        <v>-849</v>
      </c>
      <c r="W20" s="167">
        <f t="shared" si="4"/>
        <v>4.944762693754207E-3</v>
      </c>
    </row>
    <row r="21" spans="1:23" x14ac:dyDescent="0.25">
      <c r="B21" s="170" t="s">
        <v>147</v>
      </c>
      <c r="C21" s="171">
        <f t="shared" ref="C21" si="8">C13-SUM(C14:C20)</f>
        <v>165047</v>
      </c>
      <c r="D21" s="171">
        <f t="shared" ref="D21:H21" si="9">D13-SUM(D14:D20)</f>
        <v>122086</v>
      </c>
      <c r="E21" s="171">
        <f t="shared" si="9"/>
        <v>422375</v>
      </c>
      <c r="F21" s="171">
        <f t="shared" si="9"/>
        <v>489303</v>
      </c>
      <c r="G21" s="171">
        <f t="shared" si="9"/>
        <v>541210</v>
      </c>
      <c r="H21" s="171">
        <f t="shared" si="9"/>
        <v>544154</v>
      </c>
      <c r="I21" s="182">
        <f t="shared" si="6"/>
        <v>5.439662977402504E-3</v>
      </c>
      <c r="J21" s="170">
        <f t="shared" si="1"/>
        <v>2944</v>
      </c>
      <c r="K21" s="172">
        <f t="shared" si="2"/>
        <v>0.22369721941652104</v>
      </c>
      <c r="N21" s="170" t="s">
        <v>147</v>
      </c>
      <c r="O21" s="171">
        <f t="shared" ref="O21:T21" si="10">O13-SUM(O14:O20)</f>
        <v>20947</v>
      </c>
      <c r="P21" s="171">
        <f t="shared" si="10"/>
        <v>15602</v>
      </c>
      <c r="Q21" s="171">
        <f t="shared" si="10"/>
        <v>50453</v>
      </c>
      <c r="R21" s="171">
        <f t="shared" si="10"/>
        <v>64160</v>
      </c>
      <c r="S21" s="171">
        <f t="shared" si="10"/>
        <v>78366</v>
      </c>
      <c r="T21" s="171">
        <f t="shared" si="10"/>
        <v>78611</v>
      </c>
      <c r="U21" s="182">
        <f t="shared" si="7"/>
        <v>3.1263558175740336E-3</v>
      </c>
      <c r="V21" s="170">
        <f>T21-S21</f>
        <v>245</v>
      </c>
      <c r="W21" s="172">
        <f t="shared" si="4"/>
        <v>0.18501320329305662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232111</v>
      </c>
      <c r="E23" s="178">
        <f t="shared" si="11"/>
        <v>852329</v>
      </c>
      <c r="F23" s="178">
        <f t="shared" si="11"/>
        <v>884801</v>
      </c>
      <c r="G23" s="178">
        <f t="shared" si="11"/>
        <v>915684</v>
      </c>
      <c r="H23" s="178">
        <f t="shared" si="11"/>
        <v>859383</v>
      </c>
      <c r="I23" s="179">
        <f>IFERROR(H23/G23-1,"-")</f>
        <v>-6.1485184845426977E-2</v>
      </c>
      <c r="J23" s="178">
        <f>H23-G23</f>
        <v>-56301</v>
      </c>
      <c r="K23" s="179">
        <f t="shared" ref="K23:K35" si="12">H23/H$9</f>
        <v>0.35328526026424156</v>
      </c>
    </row>
    <row r="24" spans="1:23" x14ac:dyDescent="0.25">
      <c r="B24" s="161" t="s">
        <v>99</v>
      </c>
      <c r="C24" s="162">
        <v>16647</v>
      </c>
      <c r="D24" s="162">
        <v>111704</v>
      </c>
      <c r="E24" s="162">
        <v>101020</v>
      </c>
      <c r="F24" s="162">
        <v>81576</v>
      </c>
      <c r="G24" s="162">
        <v>69290</v>
      </c>
      <c r="H24" s="162">
        <v>61980</v>
      </c>
      <c r="I24" s="180">
        <f>IFERROR(H24/G24-1,"-")</f>
        <v>-0.10549862895078654</v>
      </c>
      <c r="J24" s="161">
        <f t="shared" ref="J24:J34" si="13">H24-G24</f>
        <v>-7310</v>
      </c>
      <c r="K24" s="163">
        <f t="shared" si="12"/>
        <v>2.5479466583790571E-2</v>
      </c>
    </row>
    <row r="25" spans="1:23" x14ac:dyDescent="0.25">
      <c r="B25" s="165" t="s">
        <v>105</v>
      </c>
      <c r="C25" s="166">
        <v>6472</v>
      </c>
      <c r="D25" s="166">
        <v>60038</v>
      </c>
      <c r="E25" s="166">
        <v>42281</v>
      </c>
      <c r="F25" s="166">
        <v>32711</v>
      </c>
      <c r="G25" s="166">
        <v>24554</v>
      </c>
      <c r="H25" s="166">
        <v>27727</v>
      </c>
      <c r="I25" s="181">
        <f>IFERROR(H25/G25-1,"-")</f>
        <v>0.12922538079335344</v>
      </c>
      <c r="J25" s="165">
        <f t="shared" si="13"/>
        <v>3173</v>
      </c>
      <c r="K25" s="167">
        <f t="shared" si="12"/>
        <v>1.1398340915920638E-2</v>
      </c>
    </row>
    <row r="26" spans="1:23" x14ac:dyDescent="0.25">
      <c r="B26" s="165" t="s">
        <v>102</v>
      </c>
      <c r="C26" s="166">
        <v>10175</v>
      </c>
      <c r="D26" s="166">
        <v>51666</v>
      </c>
      <c r="E26" s="166">
        <v>58739</v>
      </c>
      <c r="F26" s="166">
        <v>48865</v>
      </c>
      <c r="G26" s="166">
        <v>44736</v>
      </c>
      <c r="H26" s="166">
        <v>34253</v>
      </c>
      <c r="I26" s="181">
        <f>IFERROR(H26/G26-1,"-")</f>
        <v>-0.23433029327610877</v>
      </c>
      <c r="J26" s="165">
        <f t="shared" si="13"/>
        <v>-10483</v>
      </c>
      <c r="K26" s="167">
        <f t="shared" si="12"/>
        <v>1.4081125667869933E-2</v>
      </c>
    </row>
    <row r="27" spans="1:23" x14ac:dyDescent="0.25">
      <c r="B27" s="161" t="s">
        <v>109</v>
      </c>
      <c r="C27" s="162">
        <v>263177</v>
      </c>
      <c r="D27" s="162">
        <v>120407</v>
      </c>
      <c r="E27" s="162">
        <v>751309</v>
      </c>
      <c r="F27" s="162">
        <v>803225</v>
      </c>
      <c r="G27" s="162">
        <v>846394</v>
      </c>
      <c r="H27" s="162">
        <v>797403</v>
      </c>
      <c r="I27" s="180">
        <f>IFERROR(H27/G27-1,"-")</f>
        <v>-5.7882026573912393E-2</v>
      </c>
      <c r="J27" s="161">
        <f t="shared" si="13"/>
        <v>-48991</v>
      </c>
      <c r="K27" s="163">
        <f t="shared" si="12"/>
        <v>0.32780579368045099</v>
      </c>
    </row>
    <row r="28" spans="1:23" x14ac:dyDescent="0.25">
      <c r="B28" s="165" t="s">
        <v>112</v>
      </c>
      <c r="C28" s="166">
        <v>115594</v>
      </c>
      <c r="D28" s="166">
        <v>10707</v>
      </c>
      <c r="E28" s="166">
        <v>372541</v>
      </c>
      <c r="F28" s="166">
        <v>402472</v>
      </c>
      <c r="G28" s="166">
        <v>425838</v>
      </c>
      <c r="H28" s="166">
        <v>405424</v>
      </c>
      <c r="I28" s="181">
        <f t="shared" ref="I28:I35" si="14">IFERROR(H28/G28-1,"-")</f>
        <v>-4.793841789600739E-2</v>
      </c>
      <c r="J28" s="165">
        <f t="shared" si="13"/>
        <v>-20414</v>
      </c>
      <c r="K28" s="167">
        <f t="shared" si="12"/>
        <v>0.16666646112079231</v>
      </c>
    </row>
    <row r="29" spans="1:23" x14ac:dyDescent="0.25">
      <c r="B29" s="165" t="s">
        <v>115</v>
      </c>
      <c r="C29" s="166">
        <v>34149</v>
      </c>
      <c r="D29" s="166">
        <v>23499</v>
      </c>
      <c r="E29" s="166">
        <v>86025</v>
      </c>
      <c r="F29" s="166">
        <v>95050</v>
      </c>
      <c r="G29" s="166">
        <v>95777</v>
      </c>
      <c r="H29" s="166">
        <v>88086</v>
      </c>
      <c r="I29" s="181">
        <f t="shared" si="14"/>
        <v>-8.0301116134353756E-2</v>
      </c>
      <c r="J29" s="165">
        <f t="shared" si="13"/>
        <v>-7691</v>
      </c>
      <c r="K29" s="167">
        <f t="shared" si="12"/>
        <v>3.6211427775085125E-2</v>
      </c>
    </row>
    <row r="30" spans="1:23" x14ac:dyDescent="0.25">
      <c r="B30" s="165" t="s">
        <v>118</v>
      </c>
      <c r="C30" s="166">
        <v>11026</v>
      </c>
      <c r="D30" s="166">
        <v>16608</v>
      </c>
      <c r="E30" s="166">
        <v>30711</v>
      </c>
      <c r="F30" s="166">
        <v>28639</v>
      </c>
      <c r="G30" s="166">
        <v>25839</v>
      </c>
      <c r="H30" s="166">
        <v>23987</v>
      </c>
      <c r="I30" s="181">
        <f t="shared" si="14"/>
        <v>-7.1674600410232547E-2</v>
      </c>
      <c r="J30" s="165">
        <f t="shared" si="13"/>
        <v>-1852</v>
      </c>
      <c r="K30" s="167">
        <f t="shared" si="12"/>
        <v>9.860857775820981E-3</v>
      </c>
    </row>
    <row r="31" spans="1:23" x14ac:dyDescent="0.25">
      <c r="B31" s="165" t="s">
        <v>125</v>
      </c>
      <c r="C31" s="166">
        <v>10228</v>
      </c>
      <c r="D31" s="166">
        <v>6368</v>
      </c>
      <c r="E31" s="166">
        <v>39966</v>
      </c>
      <c r="F31" s="166">
        <v>32831</v>
      </c>
      <c r="G31" s="166">
        <v>35787</v>
      </c>
      <c r="H31" s="166">
        <v>32500</v>
      </c>
      <c r="I31" s="181">
        <f t="shared" si="14"/>
        <v>-9.1848995445273474E-2</v>
      </c>
      <c r="J31" s="165">
        <f t="shared" si="13"/>
        <v>-3287</v>
      </c>
      <c r="K31" s="167">
        <f t="shared" si="12"/>
        <v>1.3360481832416804E-2</v>
      </c>
    </row>
    <row r="32" spans="1:23" x14ac:dyDescent="0.25">
      <c r="B32" s="165" t="s">
        <v>121</v>
      </c>
      <c r="C32" s="166">
        <v>14676</v>
      </c>
      <c r="D32" s="166">
        <v>11357</v>
      </c>
      <c r="E32" s="166">
        <v>46524</v>
      </c>
      <c r="F32" s="166">
        <v>42822</v>
      </c>
      <c r="G32" s="166">
        <v>44261</v>
      </c>
      <c r="H32" s="166">
        <v>41897</v>
      </c>
      <c r="I32" s="181">
        <f t="shared" si="14"/>
        <v>-5.3410451639140599E-2</v>
      </c>
      <c r="J32" s="165">
        <f t="shared" si="13"/>
        <v>-2364</v>
      </c>
      <c r="K32" s="167">
        <f t="shared" si="12"/>
        <v>1.7223510994854363E-2</v>
      </c>
    </row>
    <row r="33" spans="2:11" x14ac:dyDescent="0.25">
      <c r="B33" s="165" t="s">
        <v>130</v>
      </c>
      <c r="C33" s="166">
        <v>9525</v>
      </c>
      <c r="D33" s="166">
        <v>279</v>
      </c>
      <c r="E33" s="166">
        <v>12058</v>
      </c>
      <c r="F33" s="166">
        <v>13318</v>
      </c>
      <c r="G33" s="166">
        <v>13054</v>
      </c>
      <c r="H33" s="166">
        <v>11520</v>
      </c>
      <c r="I33" s="181">
        <f t="shared" si="14"/>
        <v>-0.1175118737551708</v>
      </c>
      <c r="J33" s="165">
        <f t="shared" si="13"/>
        <v>-1534</v>
      </c>
      <c r="K33" s="167">
        <f t="shared" si="12"/>
        <v>4.7357769449058945E-3</v>
      </c>
    </row>
    <row r="34" spans="2:11" x14ac:dyDescent="0.25">
      <c r="B34" s="165" t="s">
        <v>133</v>
      </c>
      <c r="C34" s="166">
        <v>11099</v>
      </c>
      <c r="D34" s="166">
        <v>258</v>
      </c>
      <c r="E34" s="166">
        <v>7316</v>
      </c>
      <c r="F34" s="166">
        <v>12088</v>
      </c>
      <c r="G34" s="166">
        <v>11397</v>
      </c>
      <c r="H34" s="166">
        <v>9762</v>
      </c>
      <c r="I34" s="181">
        <f t="shared" si="14"/>
        <v>-0.14345880494867069</v>
      </c>
      <c r="J34" s="165">
        <f t="shared" si="13"/>
        <v>-1635</v>
      </c>
      <c r="K34" s="167">
        <f t="shared" si="12"/>
        <v>4.0130776507093183E-3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51331</v>
      </c>
      <c r="E35" s="171">
        <f t="shared" si="16"/>
        <v>156168</v>
      </c>
      <c r="F35" s="171">
        <f t="shared" si="16"/>
        <v>176005</v>
      </c>
      <c r="G35" s="171">
        <f t="shared" si="16"/>
        <v>194441</v>
      </c>
      <c r="H35" s="171">
        <f t="shared" si="16"/>
        <v>184227</v>
      </c>
      <c r="I35" s="182">
        <f t="shared" si="14"/>
        <v>-5.2530073389871479E-2</v>
      </c>
      <c r="J35" s="170">
        <f>H35-G35</f>
        <v>-10214</v>
      </c>
      <c r="K35" s="172">
        <f t="shared" si="12"/>
        <v>7.5734199585866177E-2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42517</v>
      </c>
      <c r="E37" s="178">
        <f t="shared" si="17"/>
        <v>411014</v>
      </c>
      <c r="F37" s="178">
        <f t="shared" si="17"/>
        <v>461407</v>
      </c>
      <c r="G37" s="178">
        <f t="shared" si="17"/>
        <v>489154</v>
      </c>
      <c r="H37" s="178">
        <f t="shared" si="17"/>
        <v>506756</v>
      </c>
      <c r="I37" s="179">
        <f>IFERROR(H37/G37-1,"-")</f>
        <v>3.5984577454135191E-2</v>
      </c>
      <c r="J37" s="178">
        <f>H37-G37</f>
        <v>17602</v>
      </c>
      <c r="K37" s="179">
        <f t="shared" ref="K37:K49" si="18">H37/H$9</f>
        <v>0.20832321019902184</v>
      </c>
    </row>
    <row r="38" spans="2:11" x14ac:dyDescent="0.25">
      <c r="B38" s="161" t="s">
        <v>99</v>
      </c>
      <c r="C38" s="162">
        <v>9666</v>
      </c>
      <c r="D38" s="162">
        <v>13071</v>
      </c>
      <c r="E38" s="162">
        <v>45684</v>
      </c>
      <c r="F38" s="162">
        <v>44408</v>
      </c>
      <c r="G38" s="162">
        <v>43010</v>
      </c>
      <c r="H38" s="162">
        <v>43695</v>
      </c>
      <c r="I38" s="180">
        <f>IFERROR(H38/G38-1,"-")</f>
        <v>1.5926528714252486E-2</v>
      </c>
      <c r="J38" s="161">
        <f t="shared" ref="J38:J48" si="19">H38-G38</f>
        <v>685</v>
      </c>
      <c r="K38" s="163">
        <f t="shared" si="18"/>
        <v>1.7962653958998532E-2</v>
      </c>
    </row>
    <row r="39" spans="2:11" x14ac:dyDescent="0.25">
      <c r="B39" s="165" t="s">
        <v>105</v>
      </c>
      <c r="C39" s="166">
        <v>2065</v>
      </c>
      <c r="D39" s="166">
        <v>4340</v>
      </c>
      <c r="E39" s="166">
        <v>11126</v>
      </c>
      <c r="F39" s="166">
        <v>14836</v>
      </c>
      <c r="G39" s="166">
        <v>17196</v>
      </c>
      <c r="H39" s="166">
        <v>15973</v>
      </c>
      <c r="I39" s="181">
        <f>IFERROR(H39/G39-1,"-")</f>
        <v>-7.112119097464531E-2</v>
      </c>
      <c r="J39" s="165">
        <f t="shared" si="19"/>
        <v>-1223</v>
      </c>
      <c r="K39" s="167">
        <f t="shared" si="18"/>
        <v>6.5663685018213418E-3</v>
      </c>
    </row>
    <row r="40" spans="2:11" x14ac:dyDescent="0.25">
      <c r="B40" s="165" t="s">
        <v>102</v>
      </c>
      <c r="C40" s="166">
        <v>7601</v>
      </c>
      <c r="D40" s="166">
        <v>8731</v>
      </c>
      <c r="E40" s="166">
        <v>34558</v>
      </c>
      <c r="F40" s="166">
        <v>29572</v>
      </c>
      <c r="G40" s="166">
        <v>25814</v>
      </c>
      <c r="H40" s="166">
        <v>27722</v>
      </c>
      <c r="I40" s="181">
        <f>IFERROR(H40/G40-1,"-")</f>
        <v>7.3913380336251722E-2</v>
      </c>
      <c r="J40" s="165">
        <f t="shared" si="19"/>
        <v>1908</v>
      </c>
      <c r="K40" s="167">
        <f t="shared" si="18"/>
        <v>1.1396285457177189E-2</v>
      </c>
    </row>
    <row r="41" spans="2:11" x14ac:dyDescent="0.25">
      <c r="B41" s="161" t="s">
        <v>109</v>
      </c>
      <c r="C41" s="162">
        <v>137440</v>
      </c>
      <c r="D41" s="162">
        <v>29446</v>
      </c>
      <c r="E41" s="162">
        <v>365330</v>
      </c>
      <c r="F41" s="162">
        <v>416999</v>
      </c>
      <c r="G41" s="162">
        <v>446144</v>
      </c>
      <c r="H41" s="162">
        <v>463061</v>
      </c>
      <c r="I41" s="180">
        <f>IFERROR(H41/G41-1,"-")</f>
        <v>3.7918250609668691E-2</v>
      </c>
      <c r="J41" s="161">
        <f t="shared" si="19"/>
        <v>16917</v>
      </c>
      <c r="K41" s="163">
        <f t="shared" si="18"/>
        <v>0.19036055624002332</v>
      </c>
    </row>
    <row r="42" spans="2:11" x14ac:dyDescent="0.25">
      <c r="B42" s="165" t="s">
        <v>112</v>
      </c>
      <c r="C42" s="166">
        <v>66259</v>
      </c>
      <c r="D42" s="166">
        <v>2761</v>
      </c>
      <c r="E42" s="166">
        <v>187188</v>
      </c>
      <c r="F42" s="166">
        <v>212560</v>
      </c>
      <c r="G42" s="166">
        <v>234149</v>
      </c>
      <c r="H42" s="166">
        <v>238841</v>
      </c>
      <c r="I42" s="181">
        <f t="shared" ref="I42:I49" si="20">IFERROR(H42/G42-1,"-")</f>
        <v>2.0038522479276066E-2</v>
      </c>
      <c r="J42" s="165">
        <f t="shared" si="19"/>
        <v>4692</v>
      </c>
      <c r="K42" s="167">
        <f t="shared" si="18"/>
        <v>9.8185564348808055E-2</v>
      </c>
    </row>
    <row r="43" spans="2:11" x14ac:dyDescent="0.25">
      <c r="B43" s="165" t="s">
        <v>115</v>
      </c>
      <c r="C43" s="166">
        <v>8479</v>
      </c>
      <c r="D43" s="166">
        <v>2229</v>
      </c>
      <c r="E43" s="166">
        <v>14523</v>
      </c>
      <c r="F43" s="166">
        <v>19137</v>
      </c>
      <c r="G43" s="166">
        <v>17749</v>
      </c>
      <c r="H43" s="166">
        <v>18812</v>
      </c>
      <c r="I43" s="181">
        <f t="shared" si="20"/>
        <v>5.9890698067496695E-2</v>
      </c>
      <c r="J43" s="165">
        <f t="shared" si="19"/>
        <v>1063</v>
      </c>
      <c r="K43" s="167">
        <f t="shared" si="18"/>
        <v>7.7334579763515361E-3</v>
      </c>
    </row>
    <row r="44" spans="2:11" x14ac:dyDescent="0.25">
      <c r="B44" s="165" t="s">
        <v>118</v>
      </c>
      <c r="C44" s="166">
        <v>4192</v>
      </c>
      <c r="D44" s="166">
        <v>3259</v>
      </c>
      <c r="E44" s="166">
        <v>9594</v>
      </c>
      <c r="F44" s="166">
        <v>11611</v>
      </c>
      <c r="G44" s="166">
        <v>11210</v>
      </c>
      <c r="H44" s="166">
        <v>12126</v>
      </c>
      <c r="I44" s="181">
        <f t="shared" si="20"/>
        <v>8.1712756467439807E-2</v>
      </c>
      <c r="J44" s="165">
        <f t="shared" si="19"/>
        <v>916</v>
      </c>
      <c r="K44" s="167">
        <f t="shared" si="18"/>
        <v>4.9848985446118823E-3</v>
      </c>
    </row>
    <row r="45" spans="2:11" x14ac:dyDescent="0.25">
      <c r="B45" s="165" t="s">
        <v>125</v>
      </c>
      <c r="C45" s="166">
        <v>5403</v>
      </c>
      <c r="D45" s="166">
        <v>2107</v>
      </c>
      <c r="E45" s="166">
        <v>17649</v>
      </c>
      <c r="F45" s="166">
        <v>16224</v>
      </c>
      <c r="G45" s="166">
        <v>18165</v>
      </c>
      <c r="H45" s="166">
        <v>16215</v>
      </c>
      <c r="I45" s="181">
        <f t="shared" si="20"/>
        <v>-0.10734929810074323</v>
      </c>
      <c r="J45" s="165">
        <f t="shared" si="19"/>
        <v>-1950</v>
      </c>
      <c r="K45" s="167">
        <f t="shared" si="18"/>
        <v>6.6658527050042606E-3</v>
      </c>
    </row>
    <row r="46" spans="2:11" x14ac:dyDescent="0.25">
      <c r="B46" s="165" t="s">
        <v>121</v>
      </c>
      <c r="C46" s="166">
        <v>7570</v>
      </c>
      <c r="D46" s="166">
        <v>2768</v>
      </c>
      <c r="E46" s="166">
        <v>16989</v>
      </c>
      <c r="F46" s="166">
        <v>19979</v>
      </c>
      <c r="G46" s="166">
        <v>20959</v>
      </c>
      <c r="H46" s="166">
        <v>17268</v>
      </c>
      <c r="I46" s="181">
        <f t="shared" si="20"/>
        <v>-0.17610573023522114</v>
      </c>
      <c r="J46" s="165">
        <f t="shared" si="19"/>
        <v>-3691</v>
      </c>
      <c r="K46" s="167">
        <f t="shared" si="18"/>
        <v>7.0987323163745654E-3</v>
      </c>
    </row>
    <row r="47" spans="2:11" x14ac:dyDescent="0.25">
      <c r="B47" s="165" t="s">
        <v>130</v>
      </c>
      <c r="C47" s="166">
        <v>3315</v>
      </c>
      <c r="D47" s="166">
        <v>460</v>
      </c>
      <c r="E47" s="166">
        <v>4885</v>
      </c>
      <c r="F47" s="166">
        <v>6119</v>
      </c>
      <c r="G47" s="166">
        <v>5101</v>
      </c>
      <c r="H47" s="166">
        <v>6227</v>
      </c>
      <c r="I47" s="181">
        <f t="shared" si="20"/>
        <v>0.22074103117035881</v>
      </c>
      <c r="J47" s="165">
        <f t="shared" si="19"/>
        <v>1126</v>
      </c>
      <c r="K47" s="167">
        <f t="shared" si="18"/>
        <v>2.5598683190910599E-3</v>
      </c>
    </row>
    <row r="48" spans="2:11" x14ac:dyDescent="0.25">
      <c r="B48" s="165" t="s">
        <v>133</v>
      </c>
      <c r="C48" s="166">
        <v>4738</v>
      </c>
      <c r="D48" s="166">
        <v>632</v>
      </c>
      <c r="E48" s="166">
        <v>3867</v>
      </c>
      <c r="F48" s="166">
        <v>5813</v>
      </c>
      <c r="G48" s="166">
        <v>5357</v>
      </c>
      <c r="H48" s="166">
        <v>4646</v>
      </c>
      <c r="I48" s="181">
        <f t="shared" si="20"/>
        <v>-0.13272353929438119</v>
      </c>
      <c r="J48" s="165">
        <f t="shared" si="19"/>
        <v>-711</v>
      </c>
      <c r="K48" s="167">
        <f t="shared" si="18"/>
        <v>1.9099322644125685E-3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15230</v>
      </c>
      <c r="E49" s="171">
        <f t="shared" si="22"/>
        <v>110635</v>
      </c>
      <c r="F49" s="171">
        <f t="shared" si="22"/>
        <v>125556</v>
      </c>
      <c r="G49" s="171">
        <f t="shared" si="22"/>
        <v>133454</v>
      </c>
      <c r="H49" s="171">
        <f t="shared" si="22"/>
        <v>148926</v>
      </c>
      <c r="I49" s="182">
        <f t="shared" si="20"/>
        <v>0.11593507875372788</v>
      </c>
      <c r="J49" s="170">
        <f>H49-G49</f>
        <v>15472</v>
      </c>
      <c r="K49" s="172">
        <f t="shared" si="18"/>
        <v>6.1222249765369385E-2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6896</v>
      </c>
      <c r="E51" s="178">
        <f t="shared" si="23"/>
        <v>19165</v>
      </c>
      <c r="F51" s="178">
        <f t="shared" si="23"/>
        <v>29890</v>
      </c>
      <c r="G51" s="178">
        <f t="shared" si="23"/>
        <v>25396</v>
      </c>
      <c r="H51" s="178">
        <f t="shared" si="23"/>
        <v>24109</v>
      </c>
      <c r="I51" s="179">
        <f>IFERROR(H51/G51-1,"-")</f>
        <v>-5.0677272011340424E-2</v>
      </c>
      <c r="J51" s="178">
        <f>H51-G51</f>
        <v>-1287</v>
      </c>
      <c r="K51" s="179">
        <f t="shared" ref="K51:K63" si="24">H51/H$9</f>
        <v>9.9110109691611294E-3</v>
      </c>
    </row>
    <row r="52" spans="2:11" x14ac:dyDescent="0.25">
      <c r="B52" s="161" t="s">
        <v>99</v>
      </c>
      <c r="C52" s="162">
        <v>773</v>
      </c>
      <c r="D52" s="162">
        <v>2321</v>
      </c>
      <c r="E52" s="162">
        <v>2543</v>
      </c>
      <c r="F52" s="162">
        <v>13313</v>
      </c>
      <c r="G52" s="162">
        <v>7143</v>
      </c>
      <c r="H52" s="162">
        <v>4759</v>
      </c>
      <c r="I52" s="180">
        <f>IFERROR(H52/G52-1,"-")</f>
        <v>-0.33375332493350129</v>
      </c>
      <c r="J52" s="161">
        <f t="shared" ref="J52:J62" si="25">H52-G52</f>
        <v>-2384</v>
      </c>
      <c r="K52" s="163">
        <f t="shared" si="24"/>
        <v>1.9563856320145099E-3</v>
      </c>
    </row>
    <row r="53" spans="2:11" x14ac:dyDescent="0.25">
      <c r="B53" s="165" t="s">
        <v>105</v>
      </c>
      <c r="C53" s="166">
        <v>367</v>
      </c>
      <c r="D53" s="166">
        <v>1161</v>
      </c>
      <c r="E53" s="166">
        <v>1046</v>
      </c>
      <c r="F53" s="166">
        <v>9968</v>
      </c>
      <c r="G53" s="166">
        <v>4849</v>
      </c>
      <c r="H53" s="166">
        <v>2834</v>
      </c>
      <c r="I53" s="181">
        <f>IFERROR(H53/G53-1,"-")</f>
        <v>-0.41554959785522794</v>
      </c>
      <c r="J53" s="165">
        <f t="shared" si="25"/>
        <v>-2015</v>
      </c>
      <c r="K53" s="167">
        <f t="shared" si="24"/>
        <v>1.1650340157867453E-3</v>
      </c>
    </row>
    <row r="54" spans="2:11" x14ac:dyDescent="0.25">
      <c r="B54" s="165" t="s">
        <v>102</v>
      </c>
      <c r="C54" s="166">
        <v>406</v>
      </c>
      <c r="D54" s="166">
        <v>1160</v>
      </c>
      <c r="E54" s="166">
        <v>1497</v>
      </c>
      <c r="F54" s="166">
        <v>3345</v>
      </c>
      <c r="G54" s="166">
        <v>2294</v>
      </c>
      <c r="H54" s="166">
        <v>1925</v>
      </c>
      <c r="I54" s="181">
        <f>IFERROR(H54/G54-1,"-")</f>
        <v>-0.16085440278988661</v>
      </c>
      <c r="J54" s="165">
        <f t="shared" si="25"/>
        <v>-369</v>
      </c>
      <c r="K54" s="167">
        <f t="shared" si="24"/>
        <v>7.913516162277646E-4</v>
      </c>
    </row>
    <row r="55" spans="2:11" x14ac:dyDescent="0.25">
      <c r="B55" s="161" t="s">
        <v>109</v>
      </c>
      <c r="C55" s="162">
        <v>7419</v>
      </c>
      <c r="D55" s="162">
        <v>4575</v>
      </c>
      <c r="E55" s="162">
        <v>16622</v>
      </c>
      <c r="F55" s="162">
        <v>16577</v>
      </c>
      <c r="G55" s="162">
        <v>18253</v>
      </c>
      <c r="H55" s="162">
        <v>19350</v>
      </c>
      <c r="I55" s="180">
        <f>IFERROR(H55/G55-1,"-")</f>
        <v>6.0099709636772136E-2</v>
      </c>
      <c r="J55" s="161">
        <f t="shared" si="25"/>
        <v>1097</v>
      </c>
      <c r="K55" s="163">
        <f t="shared" si="24"/>
        <v>7.9546253371466195E-3</v>
      </c>
    </row>
    <row r="56" spans="2:11" x14ac:dyDescent="0.25">
      <c r="B56" s="165" t="s">
        <v>112</v>
      </c>
      <c r="C56" s="166">
        <v>2301</v>
      </c>
      <c r="D56" s="166">
        <v>148</v>
      </c>
      <c r="E56" s="166">
        <v>6041</v>
      </c>
      <c r="F56" s="166">
        <v>5224</v>
      </c>
      <c r="G56" s="166">
        <v>6355</v>
      </c>
      <c r="H56" s="166">
        <v>6935</v>
      </c>
      <c r="I56" s="181">
        <f t="shared" ref="I56:I63" si="26">IFERROR(H56/G56-1,"-")</f>
        <v>9.1266719118804129E-2</v>
      </c>
      <c r="J56" s="165">
        <f t="shared" si="25"/>
        <v>580</v>
      </c>
      <c r="K56" s="167">
        <f t="shared" si="24"/>
        <v>2.8509212771634014E-3</v>
      </c>
    </row>
    <row r="57" spans="2:11" x14ac:dyDescent="0.25">
      <c r="B57" s="165" t="s">
        <v>115</v>
      </c>
      <c r="C57" s="166">
        <v>2164</v>
      </c>
      <c r="D57" s="166">
        <v>1674</v>
      </c>
      <c r="E57" s="166">
        <v>3822</v>
      </c>
      <c r="F57" s="166">
        <v>2863</v>
      </c>
      <c r="G57" s="166">
        <v>3672</v>
      </c>
      <c r="H57" s="166">
        <v>3773</v>
      </c>
      <c r="I57" s="181">
        <f t="shared" si="26"/>
        <v>2.7505446623093732E-2</v>
      </c>
      <c r="J57" s="165">
        <f t="shared" si="25"/>
        <v>101</v>
      </c>
      <c r="K57" s="167">
        <f t="shared" si="24"/>
        <v>1.5510491678064186E-3</v>
      </c>
    </row>
    <row r="58" spans="2:11" x14ac:dyDescent="0.25">
      <c r="B58" s="165" t="s">
        <v>118</v>
      </c>
      <c r="C58" s="166">
        <v>393</v>
      </c>
      <c r="D58" s="166">
        <v>722</v>
      </c>
      <c r="E58" s="166">
        <v>1296</v>
      </c>
      <c r="F58" s="166">
        <v>1711</v>
      </c>
      <c r="G58" s="166">
        <v>1279</v>
      </c>
      <c r="H58" s="166">
        <v>1368</v>
      </c>
      <c r="I58" s="181">
        <f t="shared" si="26"/>
        <v>6.9585613760750675E-2</v>
      </c>
      <c r="J58" s="165">
        <f t="shared" si="25"/>
        <v>89</v>
      </c>
      <c r="K58" s="167">
        <f t="shared" si="24"/>
        <v>5.6237351220757498E-4</v>
      </c>
    </row>
    <row r="59" spans="2:11" x14ac:dyDescent="0.25">
      <c r="B59" s="165" t="s">
        <v>125</v>
      </c>
      <c r="C59" s="166">
        <v>205</v>
      </c>
      <c r="D59" s="166">
        <v>109</v>
      </c>
      <c r="E59" s="166">
        <v>491</v>
      </c>
      <c r="F59" s="166">
        <v>384</v>
      </c>
      <c r="G59" s="166">
        <v>576</v>
      </c>
      <c r="H59" s="166">
        <v>568</v>
      </c>
      <c r="I59" s="181">
        <f t="shared" si="26"/>
        <v>-1.388888888888884E-2</v>
      </c>
      <c r="J59" s="165">
        <f t="shared" si="25"/>
        <v>-8</v>
      </c>
      <c r="K59" s="167">
        <f t="shared" si="24"/>
        <v>2.3350011325577676E-4</v>
      </c>
    </row>
    <row r="60" spans="2:11" x14ac:dyDescent="0.25">
      <c r="B60" s="165" t="s">
        <v>121</v>
      </c>
      <c r="C60" s="166">
        <v>135</v>
      </c>
      <c r="D60" s="166">
        <v>164</v>
      </c>
      <c r="E60" s="166">
        <v>436</v>
      </c>
      <c r="F60" s="166">
        <v>372</v>
      </c>
      <c r="G60" s="166">
        <v>395</v>
      </c>
      <c r="H60" s="166">
        <v>535</v>
      </c>
      <c r="I60" s="181">
        <f t="shared" si="26"/>
        <v>0.35443037974683533</v>
      </c>
      <c r="J60" s="165">
        <f t="shared" si="25"/>
        <v>140</v>
      </c>
      <c r="K60" s="167">
        <f t="shared" si="24"/>
        <v>2.1993408554901508E-4</v>
      </c>
    </row>
    <row r="61" spans="2:11" x14ac:dyDescent="0.25">
      <c r="B61" s="165" t="s">
        <v>130</v>
      </c>
      <c r="C61" s="166">
        <v>76</v>
      </c>
      <c r="D61" s="166">
        <v>39</v>
      </c>
      <c r="E61" s="166">
        <v>57</v>
      </c>
      <c r="F61" s="166">
        <v>154</v>
      </c>
      <c r="G61" s="166">
        <v>84</v>
      </c>
      <c r="H61" s="166">
        <v>170</v>
      </c>
      <c r="I61" s="181">
        <f t="shared" si="26"/>
        <v>1.0238095238095237</v>
      </c>
      <c r="J61" s="165">
        <f t="shared" si="25"/>
        <v>86</v>
      </c>
      <c r="K61" s="167">
        <f t="shared" si="24"/>
        <v>6.9885597277257125E-5</v>
      </c>
    </row>
    <row r="62" spans="2:11" x14ac:dyDescent="0.25">
      <c r="B62" s="165" t="s">
        <v>133</v>
      </c>
      <c r="C62" s="166">
        <v>105</v>
      </c>
      <c r="D62" s="166">
        <v>17</v>
      </c>
      <c r="E62" s="166">
        <v>95</v>
      </c>
      <c r="F62" s="166">
        <v>138</v>
      </c>
      <c r="G62" s="166">
        <v>84</v>
      </c>
      <c r="H62" s="166">
        <v>415</v>
      </c>
      <c r="I62" s="181">
        <f t="shared" si="26"/>
        <v>3.9404761904761907</v>
      </c>
      <c r="J62" s="165">
        <f t="shared" si="25"/>
        <v>331</v>
      </c>
      <c r="K62" s="167">
        <f t="shared" si="24"/>
        <v>1.7060307570624536E-4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1702</v>
      </c>
      <c r="E63" s="171">
        <f t="shared" si="28"/>
        <v>4384</v>
      </c>
      <c r="F63" s="171">
        <f t="shared" si="28"/>
        <v>5731</v>
      </c>
      <c r="G63" s="171">
        <f t="shared" si="28"/>
        <v>5808</v>
      </c>
      <c r="H63" s="171">
        <f t="shared" si="28"/>
        <v>5586</v>
      </c>
      <c r="I63" s="182">
        <f t="shared" si="26"/>
        <v>-3.8223140495867725E-2</v>
      </c>
      <c r="J63" s="170">
        <f>H63-G63</f>
        <v>-222</v>
      </c>
      <c r="K63" s="172">
        <f t="shared" si="24"/>
        <v>2.2963585081809314E-3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18908</v>
      </c>
      <c r="E65" s="178">
        <f t="shared" si="29"/>
        <v>85891</v>
      </c>
      <c r="F65" s="178">
        <f t="shared" si="29"/>
        <v>104931</v>
      </c>
      <c r="G65" s="178">
        <f t="shared" si="29"/>
        <v>110305</v>
      </c>
      <c r="H65" s="178">
        <f t="shared" si="29"/>
        <v>89955</v>
      </c>
      <c r="I65" s="179">
        <f>IFERROR(H65/G65-1,"-")</f>
        <v>-0.18448846380490458</v>
      </c>
      <c r="J65" s="178">
        <f>H65-G65</f>
        <v>-20350</v>
      </c>
      <c r="K65" s="179">
        <f t="shared" ref="K65:K77" si="30">H65/H$9</f>
        <v>3.6979758253386265E-2</v>
      </c>
    </row>
    <row r="66" spans="2:11" x14ac:dyDescent="0.25">
      <c r="B66" s="161" t="s">
        <v>99</v>
      </c>
      <c r="C66" s="162">
        <v>5481</v>
      </c>
      <c r="D66" s="162">
        <v>10843</v>
      </c>
      <c r="E66" s="162">
        <v>26332</v>
      </c>
      <c r="F66" s="162">
        <v>26747</v>
      </c>
      <c r="G66" s="162">
        <v>31284</v>
      </c>
      <c r="H66" s="162">
        <v>24581</v>
      </c>
      <c r="I66" s="180">
        <f>IFERROR(H66/G66-1,"-")</f>
        <v>-0.21426288198440102</v>
      </c>
      <c r="J66" s="161">
        <f t="shared" ref="J66:J76" si="31">H66-G66</f>
        <v>-6703</v>
      </c>
      <c r="K66" s="163">
        <f t="shared" si="30"/>
        <v>1.0105046274542692E-2</v>
      </c>
    </row>
    <row r="67" spans="2:11" x14ac:dyDescent="0.25">
      <c r="B67" s="165" t="s">
        <v>105</v>
      </c>
      <c r="C67" s="166">
        <v>2199</v>
      </c>
      <c r="D67" s="166">
        <v>10492</v>
      </c>
      <c r="E67" s="166">
        <v>21697</v>
      </c>
      <c r="F67" s="166">
        <v>20684</v>
      </c>
      <c r="G67" s="166">
        <v>18174</v>
      </c>
      <c r="H67" s="166">
        <v>9049</v>
      </c>
      <c r="I67" s="181">
        <f>IFERROR(H67/G67-1,"-")</f>
        <v>-0.50209089908660731</v>
      </c>
      <c r="J67" s="165">
        <f t="shared" si="31"/>
        <v>-9125</v>
      </c>
      <c r="K67" s="167">
        <f t="shared" si="30"/>
        <v>3.7199692338935279E-3</v>
      </c>
    </row>
    <row r="68" spans="2:11" x14ac:dyDescent="0.25">
      <c r="B68" s="165" t="s">
        <v>102</v>
      </c>
      <c r="C68" s="166">
        <v>3282</v>
      </c>
      <c r="D68" s="166">
        <v>351</v>
      </c>
      <c r="E68" s="166">
        <v>4635</v>
      </c>
      <c r="F68" s="166">
        <v>6063</v>
      </c>
      <c r="G68" s="166">
        <v>13110</v>
      </c>
      <c r="H68" s="166">
        <v>15532</v>
      </c>
      <c r="I68" s="181">
        <f>IFERROR(H68/G68-1,"-")</f>
        <v>0.184744469870328</v>
      </c>
      <c r="J68" s="165">
        <f t="shared" si="31"/>
        <v>2422</v>
      </c>
      <c r="K68" s="167">
        <f t="shared" si="30"/>
        <v>6.3850770406491631E-3</v>
      </c>
    </row>
    <row r="69" spans="2:11" x14ac:dyDescent="0.25">
      <c r="B69" s="161" t="s">
        <v>109</v>
      </c>
      <c r="C69" s="162">
        <v>17854</v>
      </c>
      <c r="D69" s="162">
        <v>8065</v>
      </c>
      <c r="E69" s="162">
        <v>59559</v>
      </c>
      <c r="F69" s="162">
        <v>78184</v>
      </c>
      <c r="G69" s="162">
        <v>79021</v>
      </c>
      <c r="H69" s="162">
        <v>65374</v>
      </c>
      <c r="I69" s="180">
        <f>IFERROR(H69/G69-1,"-")</f>
        <v>-0.17270092760152367</v>
      </c>
      <c r="J69" s="161">
        <f t="shared" si="31"/>
        <v>-13647</v>
      </c>
      <c r="K69" s="163">
        <f t="shared" si="30"/>
        <v>2.6874711978843575E-2</v>
      </c>
    </row>
    <row r="70" spans="2:11" x14ac:dyDescent="0.25">
      <c r="B70" s="165" t="s">
        <v>112</v>
      </c>
      <c r="C70" s="166">
        <v>7112</v>
      </c>
      <c r="D70" s="166">
        <v>869</v>
      </c>
      <c r="E70" s="166">
        <v>26221</v>
      </c>
      <c r="F70" s="166">
        <v>28594</v>
      </c>
      <c r="G70" s="166">
        <v>26510</v>
      </c>
      <c r="H70" s="166">
        <v>27977</v>
      </c>
      <c r="I70" s="181">
        <f t="shared" ref="I70:I77" si="32">IFERROR(H70/G70-1,"-")</f>
        <v>5.5337608449641751E-2</v>
      </c>
      <c r="J70" s="165">
        <f t="shared" si="31"/>
        <v>1467</v>
      </c>
      <c r="K70" s="167">
        <f t="shared" si="30"/>
        <v>1.1501113853093076E-2</v>
      </c>
    </row>
    <row r="71" spans="2:11" x14ac:dyDescent="0.25">
      <c r="B71" s="165" t="s">
        <v>115</v>
      </c>
      <c r="C71" s="166">
        <v>2067</v>
      </c>
      <c r="D71" s="166">
        <v>1213</v>
      </c>
      <c r="E71" s="166">
        <v>5231</v>
      </c>
      <c r="F71" s="166">
        <v>5346</v>
      </c>
      <c r="G71" s="166">
        <v>5749</v>
      </c>
      <c r="H71" s="166">
        <v>6004</v>
      </c>
      <c r="I71" s="181">
        <f t="shared" si="32"/>
        <v>4.435554009392928E-2</v>
      </c>
      <c r="J71" s="165">
        <f t="shared" si="31"/>
        <v>255</v>
      </c>
      <c r="K71" s="167">
        <f t="shared" si="30"/>
        <v>2.4681948591332458E-3</v>
      </c>
    </row>
    <row r="72" spans="2:11" x14ac:dyDescent="0.25">
      <c r="B72" s="165" t="s">
        <v>118</v>
      </c>
      <c r="C72" s="166">
        <v>2431</v>
      </c>
      <c r="D72" s="166">
        <v>1335</v>
      </c>
      <c r="E72" s="166">
        <v>8134</v>
      </c>
      <c r="F72" s="166">
        <v>10063</v>
      </c>
      <c r="G72" s="166">
        <v>10964</v>
      </c>
      <c r="H72" s="166">
        <v>5823</v>
      </c>
      <c r="I72" s="181">
        <f t="shared" si="32"/>
        <v>-0.46889821233126594</v>
      </c>
      <c r="J72" s="165">
        <f t="shared" si="31"/>
        <v>-5141</v>
      </c>
      <c r="K72" s="167">
        <f t="shared" si="30"/>
        <v>2.3937872526204017E-3</v>
      </c>
    </row>
    <row r="73" spans="2:11" x14ac:dyDescent="0.25">
      <c r="B73" s="165" t="s">
        <v>125</v>
      </c>
      <c r="C73" s="166">
        <v>204</v>
      </c>
      <c r="D73" s="166">
        <v>415</v>
      </c>
      <c r="E73" s="166">
        <v>982</v>
      </c>
      <c r="F73" s="166">
        <v>2041</v>
      </c>
      <c r="G73" s="166">
        <v>2589</v>
      </c>
      <c r="H73" s="166">
        <v>1590</v>
      </c>
      <c r="I73" s="181">
        <f t="shared" si="32"/>
        <v>-0.38586326767091539</v>
      </c>
      <c r="J73" s="165">
        <f t="shared" si="31"/>
        <v>-999</v>
      </c>
      <c r="K73" s="167">
        <f t="shared" si="30"/>
        <v>6.5363588041669903E-4</v>
      </c>
    </row>
    <row r="74" spans="2:11" x14ac:dyDescent="0.25">
      <c r="B74" s="165" t="s">
        <v>121</v>
      </c>
      <c r="C74" s="166">
        <v>442</v>
      </c>
      <c r="D74" s="166">
        <v>436</v>
      </c>
      <c r="E74" s="166">
        <v>1715</v>
      </c>
      <c r="F74" s="166">
        <v>1829</v>
      </c>
      <c r="G74" s="166">
        <v>2185</v>
      </c>
      <c r="H74" s="166">
        <v>1749</v>
      </c>
      <c r="I74" s="181">
        <f t="shared" si="32"/>
        <v>-0.19954233409610989</v>
      </c>
      <c r="J74" s="165">
        <f t="shared" si="31"/>
        <v>-436</v>
      </c>
      <c r="K74" s="167">
        <f t="shared" si="30"/>
        <v>7.18999468458369E-4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884</v>
      </c>
      <c r="F75" s="166">
        <v>3203</v>
      </c>
      <c r="G75" s="166">
        <v>1641</v>
      </c>
      <c r="H75" s="166">
        <v>823</v>
      </c>
      <c r="I75" s="181">
        <f t="shared" si="32"/>
        <v>-0.49847653869591713</v>
      </c>
      <c r="J75" s="165">
        <f t="shared" si="31"/>
        <v>-818</v>
      </c>
      <c r="K75" s="167">
        <f t="shared" si="30"/>
        <v>3.3832850917166245E-4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284</v>
      </c>
      <c r="F76" s="166">
        <v>929</v>
      </c>
      <c r="G76" s="166">
        <v>203</v>
      </c>
      <c r="H76" s="166">
        <v>523</v>
      </c>
      <c r="I76" s="181">
        <f t="shared" si="32"/>
        <v>1.5763546798029555</v>
      </c>
      <c r="J76" s="165">
        <f t="shared" si="31"/>
        <v>320</v>
      </c>
      <c r="K76" s="167">
        <f t="shared" si="30"/>
        <v>2.1500098456473811E-4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3797</v>
      </c>
      <c r="E77" s="171">
        <f t="shared" si="34"/>
        <v>16108</v>
      </c>
      <c r="F77" s="171">
        <f t="shared" si="34"/>
        <v>26179</v>
      </c>
      <c r="G77" s="171">
        <f t="shared" si="34"/>
        <v>29180</v>
      </c>
      <c r="H77" s="171">
        <f t="shared" si="34"/>
        <v>20885</v>
      </c>
      <c r="I77" s="182">
        <f t="shared" si="32"/>
        <v>-0.28427004797806721</v>
      </c>
      <c r="J77" s="170">
        <f>H77-G77</f>
        <v>-8295</v>
      </c>
      <c r="K77" s="172">
        <f t="shared" si="30"/>
        <v>8.585651171385383E-3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85300</v>
      </c>
      <c r="E79" s="178">
        <f t="shared" si="35"/>
        <v>319384</v>
      </c>
      <c r="F79" s="178">
        <f t="shared" si="35"/>
        <v>367814</v>
      </c>
      <c r="G79" s="178">
        <f t="shared" si="35"/>
        <v>425017</v>
      </c>
      <c r="H79" s="178">
        <f t="shared" si="35"/>
        <v>424894</v>
      </c>
      <c r="I79" s="179">
        <f>IFERROR(H79/G79-1,"-")</f>
        <v>-2.8940018869838546E-4</v>
      </c>
      <c r="J79" s="178">
        <f>H79-G79</f>
        <v>-123</v>
      </c>
      <c r="K79" s="179">
        <f t="shared" ref="K79:K91" si="36">H79/H$9</f>
        <v>0.17467041746778172</v>
      </c>
    </row>
    <row r="80" spans="2:11" x14ac:dyDescent="0.25">
      <c r="B80" s="161" t="s">
        <v>99</v>
      </c>
      <c r="C80" s="162">
        <v>40712</v>
      </c>
      <c r="D80" s="162">
        <v>51558</v>
      </c>
      <c r="E80" s="162">
        <v>160048</v>
      </c>
      <c r="F80" s="162">
        <v>167037</v>
      </c>
      <c r="G80" s="162">
        <v>174809</v>
      </c>
      <c r="H80" s="162">
        <v>179196</v>
      </c>
      <c r="I80" s="180">
        <f>IFERROR(H80/G80-1,"-")</f>
        <v>2.5095961878393025E-2</v>
      </c>
      <c r="J80" s="161">
        <f t="shared" ref="J80:J90" si="37">H80-G80</f>
        <v>4387</v>
      </c>
      <c r="K80" s="163">
        <f t="shared" si="36"/>
        <v>7.3665996998208055E-2</v>
      </c>
    </row>
    <row r="81" spans="2:11" x14ac:dyDescent="0.25">
      <c r="B81" s="165" t="s">
        <v>105</v>
      </c>
      <c r="C81" s="166">
        <v>6804</v>
      </c>
      <c r="D81" s="166">
        <v>19409</v>
      </c>
      <c r="E81" s="166">
        <v>39526</v>
      </c>
      <c r="F81" s="166">
        <v>35133</v>
      </c>
      <c r="G81" s="166">
        <v>44104</v>
      </c>
      <c r="H81" s="166">
        <v>38727</v>
      </c>
      <c r="I81" s="181">
        <f>IFERROR(H81/G81-1,"-")</f>
        <v>-0.12191637946671507</v>
      </c>
      <c r="J81" s="165">
        <f t="shared" si="37"/>
        <v>-5377</v>
      </c>
      <c r="K81" s="167">
        <f t="shared" si="36"/>
        <v>1.5920350151507865E-2</v>
      </c>
    </row>
    <row r="82" spans="2:11" x14ac:dyDescent="0.25">
      <c r="B82" s="165" t="s">
        <v>102</v>
      </c>
      <c r="C82" s="166">
        <v>33908</v>
      </c>
      <c r="D82" s="166">
        <v>32149</v>
      </c>
      <c r="E82" s="166">
        <v>120522</v>
      </c>
      <c r="F82" s="166">
        <v>131904</v>
      </c>
      <c r="G82" s="166">
        <v>130705</v>
      </c>
      <c r="H82" s="166">
        <v>140469</v>
      </c>
      <c r="I82" s="181">
        <f>IFERROR(H82/G82-1,"-")</f>
        <v>7.4702574499827756E-2</v>
      </c>
      <c r="J82" s="165">
        <f t="shared" si="37"/>
        <v>9764</v>
      </c>
      <c r="K82" s="167">
        <f t="shared" si="36"/>
        <v>5.7745646846700187E-2</v>
      </c>
    </row>
    <row r="83" spans="2:11" x14ac:dyDescent="0.25">
      <c r="B83" s="161" t="s">
        <v>109</v>
      </c>
      <c r="C83" s="162">
        <v>75507</v>
      </c>
      <c r="D83" s="162">
        <v>33742</v>
      </c>
      <c r="E83" s="162">
        <v>159336</v>
      </c>
      <c r="F83" s="162">
        <v>200777</v>
      </c>
      <c r="G83" s="162">
        <v>250208</v>
      </c>
      <c r="H83" s="162">
        <v>245698</v>
      </c>
      <c r="I83" s="180">
        <f>IFERROR(H83/G83-1,"-")</f>
        <v>-1.8025003197339795E-2</v>
      </c>
      <c r="J83" s="161">
        <f t="shared" si="37"/>
        <v>-4510</v>
      </c>
      <c r="K83" s="163">
        <f t="shared" si="36"/>
        <v>0.10100442046957366</v>
      </c>
    </row>
    <row r="84" spans="2:11" x14ac:dyDescent="0.25">
      <c r="B84" s="165" t="s">
        <v>112</v>
      </c>
      <c r="C84" s="166">
        <v>14988</v>
      </c>
      <c r="D84" s="166">
        <v>2518</v>
      </c>
      <c r="E84" s="166">
        <v>32465</v>
      </c>
      <c r="F84" s="166">
        <v>42613</v>
      </c>
      <c r="G84" s="166">
        <v>53396</v>
      </c>
      <c r="H84" s="166">
        <v>56193</v>
      </c>
      <c r="I84" s="181">
        <f t="shared" ref="I84:I91" si="38">IFERROR(H84/G84-1,"-")</f>
        <v>5.2382200913926091E-2</v>
      </c>
      <c r="J84" s="165">
        <f t="shared" si="37"/>
        <v>2797</v>
      </c>
      <c r="K84" s="167">
        <f t="shared" si="36"/>
        <v>2.3100478634122998E-2</v>
      </c>
    </row>
    <row r="85" spans="2:11" x14ac:dyDescent="0.25">
      <c r="B85" s="165" t="s">
        <v>115</v>
      </c>
      <c r="C85" s="166">
        <v>28410</v>
      </c>
      <c r="D85" s="166">
        <v>7487</v>
      </c>
      <c r="E85" s="166">
        <v>51981</v>
      </c>
      <c r="F85" s="166">
        <v>62476</v>
      </c>
      <c r="G85" s="166">
        <v>70967</v>
      </c>
      <c r="H85" s="166">
        <v>67629</v>
      </c>
      <c r="I85" s="181">
        <f t="shared" si="38"/>
        <v>-4.7035946284892938E-2</v>
      </c>
      <c r="J85" s="165">
        <f t="shared" si="37"/>
        <v>-3338</v>
      </c>
      <c r="K85" s="167">
        <f t="shared" si="36"/>
        <v>2.7801723872138955E-2</v>
      </c>
    </row>
    <row r="86" spans="2:11" x14ac:dyDescent="0.25">
      <c r="B86" s="165" t="s">
        <v>118</v>
      </c>
      <c r="C86" s="166">
        <v>5054</v>
      </c>
      <c r="D86" s="166">
        <v>6161</v>
      </c>
      <c r="E86" s="166">
        <v>14878</v>
      </c>
      <c r="F86" s="166">
        <v>19882</v>
      </c>
      <c r="G86" s="166">
        <v>31004</v>
      </c>
      <c r="H86" s="166">
        <v>27502</v>
      </c>
      <c r="I86" s="181">
        <f t="shared" si="38"/>
        <v>-0.11295316733324734</v>
      </c>
      <c r="J86" s="165">
        <f t="shared" si="37"/>
        <v>-3502</v>
      </c>
      <c r="K86" s="167">
        <f t="shared" si="36"/>
        <v>1.1305845272465444E-2</v>
      </c>
    </row>
    <row r="87" spans="2:11" x14ac:dyDescent="0.25">
      <c r="B87" s="165" t="s">
        <v>125</v>
      </c>
      <c r="C87" s="166">
        <v>1174</v>
      </c>
      <c r="D87" s="166">
        <v>702</v>
      </c>
      <c r="E87" s="166">
        <v>3235</v>
      </c>
      <c r="F87" s="166">
        <v>3449</v>
      </c>
      <c r="G87" s="166">
        <v>6719</v>
      </c>
      <c r="H87" s="166">
        <v>6866</v>
      </c>
      <c r="I87" s="181">
        <f t="shared" si="38"/>
        <v>2.1878255692811432E-2</v>
      </c>
      <c r="J87" s="165">
        <f t="shared" si="37"/>
        <v>147</v>
      </c>
      <c r="K87" s="167">
        <f t="shared" si="36"/>
        <v>2.8225559465038085E-3</v>
      </c>
    </row>
    <row r="88" spans="2:11" x14ac:dyDescent="0.25">
      <c r="B88" s="165" t="s">
        <v>121</v>
      </c>
      <c r="C88" s="166">
        <v>993</v>
      </c>
      <c r="D88" s="166">
        <v>940</v>
      </c>
      <c r="E88" s="166">
        <v>2928</v>
      </c>
      <c r="F88" s="166">
        <v>3211</v>
      </c>
      <c r="G88" s="166">
        <v>4342</v>
      </c>
      <c r="H88" s="166">
        <v>4247</v>
      </c>
      <c r="I88" s="181">
        <f t="shared" si="38"/>
        <v>-2.1879318286503913E-2</v>
      </c>
      <c r="J88" s="165">
        <f t="shared" si="37"/>
        <v>-95</v>
      </c>
      <c r="K88" s="167">
        <f t="shared" si="36"/>
        <v>1.7459066566853591E-3</v>
      </c>
    </row>
    <row r="89" spans="2:11" x14ac:dyDescent="0.25">
      <c r="B89" s="165" t="s">
        <v>130</v>
      </c>
      <c r="C89" s="166">
        <v>1688</v>
      </c>
      <c r="D89" s="166">
        <v>113</v>
      </c>
      <c r="E89" s="166">
        <v>1856</v>
      </c>
      <c r="F89" s="166">
        <v>2471</v>
      </c>
      <c r="G89" s="166">
        <v>2464</v>
      </c>
      <c r="H89" s="166">
        <v>2549</v>
      </c>
      <c r="I89" s="181">
        <f t="shared" si="38"/>
        <v>3.4496753246753276E-2</v>
      </c>
      <c r="J89" s="165">
        <f t="shared" si="37"/>
        <v>85</v>
      </c>
      <c r="K89" s="167">
        <f t="shared" si="36"/>
        <v>1.0478728674101672E-3</v>
      </c>
    </row>
    <row r="90" spans="2:11" x14ac:dyDescent="0.25">
      <c r="B90" s="165" t="s">
        <v>133</v>
      </c>
      <c r="C90" s="166">
        <v>2253</v>
      </c>
      <c r="D90" s="166">
        <v>219</v>
      </c>
      <c r="E90" s="166">
        <v>1540</v>
      </c>
      <c r="F90" s="166">
        <v>2515</v>
      </c>
      <c r="G90" s="166">
        <v>2950</v>
      </c>
      <c r="H90" s="166">
        <v>2101</v>
      </c>
      <c r="I90" s="181">
        <f t="shared" si="38"/>
        <v>-0.28779661016949154</v>
      </c>
      <c r="J90" s="165">
        <f t="shared" si="37"/>
        <v>-849</v>
      </c>
      <c r="K90" s="167">
        <f t="shared" si="36"/>
        <v>8.6370376399716019E-4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15602</v>
      </c>
      <c r="E91" s="171">
        <f t="shared" si="40"/>
        <v>50453</v>
      </c>
      <c r="F91" s="171">
        <f t="shared" si="40"/>
        <v>64160</v>
      </c>
      <c r="G91" s="171">
        <f t="shared" si="40"/>
        <v>78366</v>
      </c>
      <c r="H91" s="171">
        <f t="shared" si="40"/>
        <v>78611</v>
      </c>
      <c r="I91" s="182">
        <f t="shared" si="38"/>
        <v>3.1263558175740336E-3</v>
      </c>
      <c r="J91" s="170">
        <f>H91-G91</f>
        <v>245</v>
      </c>
      <c r="K91" s="172">
        <f t="shared" si="36"/>
        <v>3.2316333456249763E-2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14230</v>
      </c>
      <c r="E93" s="178">
        <f t="shared" si="41"/>
        <v>28946</v>
      </c>
      <c r="F93" s="178">
        <f t="shared" si="41"/>
        <v>35023</v>
      </c>
      <c r="G93" s="178">
        <f t="shared" si="41"/>
        <v>33791</v>
      </c>
      <c r="H93" s="178">
        <f t="shared" si="41"/>
        <v>31909</v>
      </c>
      <c r="I93" s="179">
        <f>IFERROR(H93/G93-1,"-")</f>
        <v>-5.5695303483175973E-2</v>
      </c>
      <c r="J93" s="178">
        <f>H93-G93</f>
        <v>-1882</v>
      </c>
      <c r="K93" s="179">
        <f t="shared" ref="K93:K105" si="42">H93/H$9</f>
        <v>1.3117526608941164E-2</v>
      </c>
    </row>
    <row r="94" spans="2:11" x14ac:dyDescent="0.25">
      <c r="B94" s="161" t="s">
        <v>99</v>
      </c>
      <c r="C94" s="162">
        <v>7454</v>
      </c>
      <c r="D94" s="162">
        <v>9042</v>
      </c>
      <c r="E94" s="162">
        <v>18683</v>
      </c>
      <c r="F94" s="162">
        <v>23106</v>
      </c>
      <c r="G94" s="162">
        <v>20343</v>
      </c>
      <c r="H94" s="162">
        <v>19090</v>
      </c>
      <c r="I94" s="180">
        <f>IFERROR(H94/G94-1,"-")</f>
        <v>-6.1593668583788008E-2</v>
      </c>
      <c r="J94" s="161">
        <f t="shared" ref="J94:J104" si="43">H94-G94</f>
        <v>-1253</v>
      </c>
      <c r="K94" s="163">
        <f t="shared" si="42"/>
        <v>7.8477414824872863E-3</v>
      </c>
    </row>
    <row r="95" spans="2:11" x14ac:dyDescent="0.25">
      <c r="B95" s="165" t="s">
        <v>105</v>
      </c>
      <c r="C95" s="166">
        <v>4239</v>
      </c>
      <c r="D95" s="166">
        <v>4883</v>
      </c>
      <c r="E95" s="166">
        <v>9207</v>
      </c>
      <c r="F95" s="166">
        <v>7164</v>
      </c>
      <c r="G95" s="166">
        <v>6280</v>
      </c>
      <c r="H95" s="166">
        <v>6212</v>
      </c>
      <c r="I95" s="181">
        <f>IFERROR(H95/G95-1,"-")</f>
        <v>-1.0828025477707004E-2</v>
      </c>
      <c r="J95" s="165">
        <f t="shared" si="43"/>
        <v>-68</v>
      </c>
      <c r="K95" s="167">
        <f t="shared" si="42"/>
        <v>2.5537019428607134E-3</v>
      </c>
    </row>
    <row r="96" spans="2:11" x14ac:dyDescent="0.25">
      <c r="B96" s="165" t="s">
        <v>102</v>
      </c>
      <c r="C96" s="166">
        <v>3215</v>
      </c>
      <c r="D96" s="166">
        <v>4159</v>
      </c>
      <c r="E96" s="166">
        <v>9476</v>
      </c>
      <c r="F96" s="166">
        <v>15942</v>
      </c>
      <c r="G96" s="166">
        <v>14063</v>
      </c>
      <c r="H96" s="166">
        <v>12878</v>
      </c>
      <c r="I96" s="181">
        <f>IFERROR(H96/G96-1,"-")</f>
        <v>-8.4263670625044473E-2</v>
      </c>
      <c r="J96" s="165">
        <f t="shared" si="43"/>
        <v>-1185</v>
      </c>
      <c r="K96" s="167">
        <f t="shared" si="42"/>
        <v>5.2940395396265721E-3</v>
      </c>
    </row>
    <row r="97" spans="2:11" x14ac:dyDescent="0.25">
      <c r="B97" s="161" t="s">
        <v>109</v>
      </c>
      <c r="C97" s="162">
        <v>5300</v>
      </c>
      <c r="D97" s="162">
        <v>5188</v>
      </c>
      <c r="E97" s="162">
        <v>10263</v>
      </c>
      <c r="F97" s="162">
        <v>11917</v>
      </c>
      <c r="G97" s="162">
        <v>13448</v>
      </c>
      <c r="H97" s="162">
        <v>12819</v>
      </c>
      <c r="I97" s="180">
        <f>IFERROR(H97/G97-1,"-")</f>
        <v>-4.6772754312908948E-2</v>
      </c>
      <c r="J97" s="161">
        <f t="shared" si="43"/>
        <v>-629</v>
      </c>
      <c r="K97" s="163">
        <f t="shared" si="42"/>
        <v>5.2697851264538777E-3</v>
      </c>
    </row>
    <row r="98" spans="2:11" x14ac:dyDescent="0.25">
      <c r="B98" s="165" t="s">
        <v>112</v>
      </c>
      <c r="C98" s="166">
        <v>994</v>
      </c>
      <c r="D98" s="166">
        <v>194</v>
      </c>
      <c r="E98" s="166">
        <v>1389</v>
      </c>
      <c r="F98" s="166">
        <v>1721</v>
      </c>
      <c r="G98" s="166">
        <v>2001</v>
      </c>
      <c r="H98" s="166">
        <v>1690</v>
      </c>
      <c r="I98" s="181">
        <f t="shared" ref="I98:I105" si="44">IFERROR(H98/G98-1,"-")</f>
        <v>-0.15542228885557219</v>
      </c>
      <c r="J98" s="165">
        <f t="shared" si="43"/>
        <v>-311</v>
      </c>
      <c r="K98" s="167">
        <f t="shared" si="42"/>
        <v>6.947450552856738E-4</v>
      </c>
    </row>
    <row r="99" spans="2:11" x14ac:dyDescent="0.25">
      <c r="B99" s="165" t="s">
        <v>115</v>
      </c>
      <c r="C99" s="166">
        <v>1071</v>
      </c>
      <c r="D99" s="166">
        <v>779</v>
      </c>
      <c r="E99" s="166">
        <v>1979</v>
      </c>
      <c r="F99" s="166">
        <v>2132</v>
      </c>
      <c r="G99" s="166">
        <v>2613</v>
      </c>
      <c r="H99" s="166">
        <v>2297</v>
      </c>
      <c r="I99" s="181">
        <f t="shared" si="44"/>
        <v>-0.12093379257558357</v>
      </c>
      <c r="J99" s="165">
        <f t="shared" si="43"/>
        <v>-316</v>
      </c>
      <c r="K99" s="167">
        <f t="shared" si="42"/>
        <v>9.4427774674035075E-4</v>
      </c>
    </row>
    <row r="100" spans="2:11" x14ac:dyDescent="0.25">
      <c r="B100" s="165" t="s">
        <v>118</v>
      </c>
      <c r="C100" s="166">
        <v>1161</v>
      </c>
      <c r="D100" s="166">
        <v>2064</v>
      </c>
      <c r="E100" s="166">
        <v>1979</v>
      </c>
      <c r="F100" s="166">
        <v>2303</v>
      </c>
      <c r="G100" s="166">
        <v>2266</v>
      </c>
      <c r="H100" s="166">
        <v>2173</v>
      </c>
      <c r="I100" s="181">
        <f t="shared" si="44"/>
        <v>-4.1041482789055617E-2</v>
      </c>
      <c r="J100" s="165">
        <f t="shared" si="43"/>
        <v>-93</v>
      </c>
      <c r="K100" s="167">
        <f t="shared" si="42"/>
        <v>8.9330236990282203E-4</v>
      </c>
    </row>
    <row r="101" spans="2:11" x14ac:dyDescent="0.25">
      <c r="B101" s="165" t="s">
        <v>125</v>
      </c>
      <c r="C101" s="166">
        <v>265</v>
      </c>
      <c r="D101" s="166">
        <v>99</v>
      </c>
      <c r="E101" s="166">
        <v>714</v>
      </c>
      <c r="F101" s="166">
        <v>569</v>
      </c>
      <c r="G101" s="166">
        <v>627</v>
      </c>
      <c r="H101" s="166">
        <v>622</v>
      </c>
      <c r="I101" s="181">
        <f t="shared" si="44"/>
        <v>-7.9744816586921896E-3</v>
      </c>
      <c r="J101" s="165">
        <f t="shared" si="43"/>
        <v>-5</v>
      </c>
      <c r="K101" s="167">
        <f t="shared" si="42"/>
        <v>2.5569906768502313E-4</v>
      </c>
    </row>
    <row r="102" spans="2:11" x14ac:dyDescent="0.25">
      <c r="B102" s="165" t="s">
        <v>121</v>
      </c>
      <c r="C102" s="166">
        <v>132</v>
      </c>
      <c r="D102" s="166">
        <v>197</v>
      </c>
      <c r="E102" s="166">
        <v>434</v>
      </c>
      <c r="F102" s="166">
        <v>336</v>
      </c>
      <c r="G102" s="166">
        <v>539</v>
      </c>
      <c r="H102" s="166">
        <v>523</v>
      </c>
      <c r="I102" s="181">
        <f t="shared" si="44"/>
        <v>-2.9684601113172504E-2</v>
      </c>
      <c r="J102" s="165">
        <f t="shared" si="43"/>
        <v>-16</v>
      </c>
      <c r="K102" s="167">
        <f t="shared" si="42"/>
        <v>2.1500098456473811E-4</v>
      </c>
    </row>
    <row r="103" spans="2:11" x14ac:dyDescent="0.25">
      <c r="B103" s="165" t="s">
        <v>130</v>
      </c>
      <c r="C103" s="166">
        <v>112</v>
      </c>
      <c r="D103" s="166">
        <v>19</v>
      </c>
      <c r="E103" s="166">
        <v>190</v>
      </c>
      <c r="F103" s="166">
        <v>96</v>
      </c>
      <c r="G103" s="166">
        <v>161</v>
      </c>
      <c r="H103" s="166">
        <v>153</v>
      </c>
      <c r="I103" s="181">
        <f t="shared" si="44"/>
        <v>-4.9689440993788803E-2</v>
      </c>
      <c r="J103" s="165">
        <f t="shared" si="43"/>
        <v>-8</v>
      </c>
      <c r="K103" s="167">
        <f t="shared" si="42"/>
        <v>6.2897037549531414E-5</v>
      </c>
    </row>
    <row r="104" spans="2:11" x14ac:dyDescent="0.25">
      <c r="B104" s="165" t="s">
        <v>133</v>
      </c>
      <c r="C104" s="166">
        <v>61</v>
      </c>
      <c r="D104" s="166">
        <v>44</v>
      </c>
      <c r="E104" s="166">
        <v>103</v>
      </c>
      <c r="F104" s="166">
        <v>164</v>
      </c>
      <c r="G104" s="166">
        <v>267</v>
      </c>
      <c r="H104" s="166">
        <v>149</v>
      </c>
      <c r="I104" s="181">
        <f t="shared" si="44"/>
        <v>-0.44194756554307113</v>
      </c>
      <c r="J104" s="165">
        <f t="shared" si="43"/>
        <v>-118</v>
      </c>
      <c r="K104" s="167">
        <f t="shared" si="42"/>
        <v>6.1252670554772423E-5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1792</v>
      </c>
      <c r="E105" s="171">
        <f t="shared" si="46"/>
        <v>3475</v>
      </c>
      <c r="F105" s="171">
        <f t="shared" si="46"/>
        <v>4596</v>
      </c>
      <c r="G105" s="171">
        <f t="shared" si="46"/>
        <v>4974</v>
      </c>
      <c r="H105" s="171">
        <f t="shared" si="46"/>
        <v>5212</v>
      </c>
      <c r="I105" s="182">
        <f t="shared" si="44"/>
        <v>4.7848813831925963E-2</v>
      </c>
      <c r="J105" s="170">
        <f>H105-G105</f>
        <v>238</v>
      </c>
      <c r="K105" s="172">
        <f t="shared" si="42"/>
        <v>2.1426101941709659E-3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40119</v>
      </c>
      <c r="E107" s="178">
        <f t="shared" si="47"/>
        <v>91892</v>
      </c>
      <c r="F107" s="178">
        <f t="shared" si="47"/>
        <v>130179</v>
      </c>
      <c r="G107" s="178">
        <f t="shared" si="47"/>
        <v>120964</v>
      </c>
      <c r="H107" s="178">
        <f t="shared" si="47"/>
        <v>134965</v>
      </c>
      <c r="I107" s="179">
        <f>IFERROR(H107/G107-1,"-")</f>
        <v>0.11574518038424664</v>
      </c>
      <c r="J107" s="178">
        <f>H107-G107</f>
        <v>14001</v>
      </c>
      <c r="K107" s="179">
        <f t="shared" ref="K107:K119" si="48">H107/H$9</f>
        <v>5.5482997861911812E-2</v>
      </c>
    </row>
    <row r="108" spans="2:11" x14ac:dyDescent="0.25">
      <c r="B108" s="161" t="s">
        <v>99</v>
      </c>
      <c r="C108" s="162">
        <v>5441</v>
      </c>
      <c r="D108" s="162">
        <v>23621</v>
      </c>
      <c r="E108" s="162">
        <v>20119</v>
      </c>
      <c r="F108" s="162">
        <v>27482</v>
      </c>
      <c r="G108" s="162">
        <v>25067</v>
      </c>
      <c r="H108" s="162">
        <v>29902</v>
      </c>
      <c r="I108" s="180">
        <f>IFERROR(H108/G108-1,"-")</f>
        <v>0.19288307336338617</v>
      </c>
      <c r="J108" s="161">
        <f t="shared" ref="J108:J118" si="49">H108-G108</f>
        <v>4835</v>
      </c>
      <c r="K108" s="163">
        <f t="shared" si="48"/>
        <v>1.229246546932084E-2</v>
      </c>
    </row>
    <row r="109" spans="2:11" x14ac:dyDescent="0.25">
      <c r="B109" s="165" t="s">
        <v>105</v>
      </c>
      <c r="C109" s="166">
        <v>273</v>
      </c>
      <c r="D109" s="166">
        <v>14663</v>
      </c>
      <c r="E109" s="166">
        <v>5588</v>
      </c>
      <c r="F109" s="166">
        <v>10100</v>
      </c>
      <c r="G109" s="166">
        <v>6918</v>
      </c>
      <c r="H109" s="166">
        <v>10796</v>
      </c>
      <c r="I109" s="181">
        <f>IFERROR(H109/G109-1,"-")</f>
        <v>0.560566637756577</v>
      </c>
      <c r="J109" s="165">
        <f t="shared" si="49"/>
        <v>3878</v>
      </c>
      <c r="K109" s="167">
        <f t="shared" si="48"/>
        <v>4.4381465188545171E-3</v>
      </c>
    </row>
    <row r="110" spans="2:11" x14ac:dyDescent="0.25">
      <c r="B110" s="165" t="s">
        <v>102</v>
      </c>
      <c r="C110" s="166">
        <v>5168</v>
      </c>
      <c r="D110" s="166">
        <v>8958</v>
      </c>
      <c r="E110" s="166">
        <v>14531</v>
      </c>
      <c r="F110" s="166">
        <v>17382</v>
      </c>
      <c r="G110" s="166">
        <v>18149</v>
      </c>
      <c r="H110" s="166">
        <v>19106</v>
      </c>
      <c r="I110" s="181">
        <f>IFERROR(H110/G110-1,"-")</f>
        <v>5.2730177971238135E-2</v>
      </c>
      <c r="J110" s="165">
        <f t="shared" si="49"/>
        <v>957</v>
      </c>
      <c r="K110" s="167">
        <f t="shared" si="48"/>
        <v>7.8543189504663227E-3</v>
      </c>
    </row>
    <row r="111" spans="2:11" x14ac:dyDescent="0.25">
      <c r="B111" s="161" t="s">
        <v>109</v>
      </c>
      <c r="C111" s="162">
        <v>17186</v>
      </c>
      <c r="D111" s="162">
        <v>16498</v>
      </c>
      <c r="E111" s="162">
        <v>71773</v>
      </c>
      <c r="F111" s="162">
        <v>102697</v>
      </c>
      <c r="G111" s="162">
        <v>95897</v>
      </c>
      <c r="H111" s="162">
        <v>105063</v>
      </c>
      <c r="I111" s="180">
        <f>IFERROR(H111/G111-1,"-")</f>
        <v>9.5581717884813955E-2</v>
      </c>
      <c r="J111" s="161">
        <f t="shared" si="49"/>
        <v>9166</v>
      </c>
      <c r="K111" s="163">
        <f t="shared" si="48"/>
        <v>4.3190532392590977E-2</v>
      </c>
    </row>
    <row r="112" spans="2:11" x14ac:dyDescent="0.25">
      <c r="B112" s="165" t="s">
        <v>112</v>
      </c>
      <c r="C112" s="166">
        <v>9701</v>
      </c>
      <c r="D112" s="166">
        <v>2558</v>
      </c>
      <c r="E112" s="166">
        <v>41536</v>
      </c>
      <c r="F112" s="166">
        <v>67050</v>
      </c>
      <c r="G112" s="166">
        <v>59434</v>
      </c>
      <c r="H112" s="166">
        <v>63312</v>
      </c>
      <c r="I112" s="181">
        <f t="shared" ref="I112:I119" si="50">IFERROR(H112/G112-1,"-")</f>
        <v>6.5248847461049309E-2</v>
      </c>
      <c r="J112" s="165">
        <f t="shared" si="49"/>
        <v>3878</v>
      </c>
      <c r="K112" s="167">
        <f t="shared" si="48"/>
        <v>2.6027040793045315E-2</v>
      </c>
    </row>
    <row r="113" spans="2:11" x14ac:dyDescent="0.25">
      <c r="B113" s="165" t="s">
        <v>115</v>
      </c>
      <c r="C113" s="166">
        <v>1353</v>
      </c>
      <c r="D113" s="166">
        <v>4023</v>
      </c>
      <c r="E113" s="166">
        <v>3443</v>
      </c>
      <c r="F113" s="166">
        <v>4626</v>
      </c>
      <c r="G113" s="166">
        <v>4236</v>
      </c>
      <c r="H113" s="166">
        <v>4808</v>
      </c>
      <c r="I113" s="181">
        <f t="shared" si="50"/>
        <v>0.13503305004721433</v>
      </c>
      <c r="J113" s="165">
        <f t="shared" si="49"/>
        <v>572</v>
      </c>
      <c r="K113" s="167">
        <f t="shared" si="48"/>
        <v>1.9765291277003077E-3</v>
      </c>
    </row>
    <row r="114" spans="2:11" x14ac:dyDescent="0.25">
      <c r="B114" s="165" t="s">
        <v>118</v>
      </c>
      <c r="C114" s="166">
        <v>895</v>
      </c>
      <c r="D114" s="166">
        <v>3021</v>
      </c>
      <c r="E114" s="166">
        <v>4452</v>
      </c>
      <c r="F114" s="166">
        <v>8384</v>
      </c>
      <c r="G114" s="166">
        <v>6677</v>
      </c>
      <c r="H114" s="166">
        <v>8316</v>
      </c>
      <c r="I114" s="181">
        <f t="shared" si="50"/>
        <v>0.2454695222405272</v>
      </c>
      <c r="J114" s="165">
        <f t="shared" si="49"/>
        <v>1639</v>
      </c>
      <c r="K114" s="167">
        <f t="shared" si="48"/>
        <v>3.4186389821039428E-3</v>
      </c>
    </row>
    <row r="115" spans="2:11" x14ac:dyDescent="0.25">
      <c r="B115" s="165" t="s">
        <v>125</v>
      </c>
      <c r="C115" s="166">
        <v>429</v>
      </c>
      <c r="D115" s="166">
        <v>1119</v>
      </c>
      <c r="E115" s="166">
        <v>3705</v>
      </c>
      <c r="F115" s="166">
        <v>3200</v>
      </c>
      <c r="G115" s="166">
        <v>3495</v>
      </c>
      <c r="H115" s="166">
        <v>4001</v>
      </c>
      <c r="I115" s="181">
        <f t="shared" si="50"/>
        <v>0.14477825464949934</v>
      </c>
      <c r="J115" s="165">
        <f t="shared" si="49"/>
        <v>506</v>
      </c>
      <c r="K115" s="167">
        <f t="shared" si="48"/>
        <v>1.644778086507681E-3</v>
      </c>
    </row>
    <row r="116" spans="2:11" x14ac:dyDescent="0.25">
      <c r="B116" s="165" t="s">
        <v>121</v>
      </c>
      <c r="C116" s="166">
        <v>623</v>
      </c>
      <c r="D116" s="166">
        <v>1529</v>
      </c>
      <c r="E116" s="166">
        <v>2714</v>
      </c>
      <c r="F116" s="166">
        <v>3093</v>
      </c>
      <c r="G116" s="166">
        <v>2720</v>
      </c>
      <c r="H116" s="166">
        <v>2740</v>
      </c>
      <c r="I116" s="181">
        <f t="shared" si="50"/>
        <v>7.3529411764705621E-3</v>
      </c>
      <c r="J116" s="165">
        <f t="shared" si="49"/>
        <v>20</v>
      </c>
      <c r="K116" s="167">
        <f t="shared" si="48"/>
        <v>1.1263913914099091E-3</v>
      </c>
    </row>
    <row r="117" spans="2:11" x14ac:dyDescent="0.25">
      <c r="B117" s="165" t="s">
        <v>130</v>
      </c>
      <c r="C117" s="166">
        <v>206</v>
      </c>
      <c r="D117" s="166">
        <v>31</v>
      </c>
      <c r="E117" s="166">
        <v>433</v>
      </c>
      <c r="F117" s="166">
        <v>739</v>
      </c>
      <c r="G117" s="166">
        <v>822</v>
      </c>
      <c r="H117" s="166">
        <v>810</v>
      </c>
      <c r="I117" s="181">
        <f t="shared" si="50"/>
        <v>-1.4598540145985384E-2</v>
      </c>
      <c r="J117" s="165">
        <f t="shared" si="49"/>
        <v>-12</v>
      </c>
      <c r="K117" s="167">
        <f t="shared" si="48"/>
        <v>3.3298431643869576E-4</v>
      </c>
    </row>
    <row r="118" spans="2:11" x14ac:dyDescent="0.25">
      <c r="B118" s="165" t="s">
        <v>133</v>
      </c>
      <c r="C118" s="166">
        <v>526</v>
      </c>
      <c r="D118" s="166">
        <v>17</v>
      </c>
      <c r="E118" s="166">
        <v>628</v>
      </c>
      <c r="F118" s="166">
        <v>383</v>
      </c>
      <c r="G118" s="166">
        <v>1041</v>
      </c>
      <c r="H118" s="166">
        <v>664</v>
      </c>
      <c r="I118" s="181">
        <f t="shared" si="50"/>
        <v>-0.3621517771373679</v>
      </c>
      <c r="J118" s="165">
        <f t="shared" si="49"/>
        <v>-377</v>
      </c>
      <c r="K118" s="167">
        <f t="shared" si="48"/>
        <v>2.7296492112999254E-4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4200</v>
      </c>
      <c r="E119" s="171">
        <f t="shared" si="52"/>
        <v>14862</v>
      </c>
      <c r="F119" s="171">
        <f t="shared" si="52"/>
        <v>15222</v>
      </c>
      <c r="G119" s="171">
        <f t="shared" si="52"/>
        <v>17472</v>
      </c>
      <c r="H119" s="171">
        <f t="shared" si="52"/>
        <v>20412</v>
      </c>
      <c r="I119" s="182">
        <f t="shared" si="50"/>
        <v>0.16826923076923084</v>
      </c>
      <c r="J119" s="170">
        <f>H119-G119</f>
        <v>2940</v>
      </c>
      <c r="K119" s="172">
        <f t="shared" si="48"/>
        <v>8.3912047742551333E-3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73201</v>
      </c>
      <c r="E121" s="178">
        <f t="shared" si="53"/>
        <v>122504</v>
      </c>
      <c r="F121" s="178">
        <f t="shared" si="53"/>
        <v>143386</v>
      </c>
      <c r="G121" s="178">
        <f t="shared" si="53"/>
        <v>147042</v>
      </c>
      <c r="H121" s="178">
        <f t="shared" si="53"/>
        <v>164634</v>
      </c>
      <c r="I121" s="179">
        <f>IFERROR(H121/G121-1,"-")</f>
        <v>0.11963928673440249</v>
      </c>
      <c r="J121" s="178">
        <f>H121-G121</f>
        <v>17592</v>
      </c>
      <c r="K121" s="179">
        <f t="shared" ref="K121:K133" si="54">H121/H$9</f>
        <v>6.7679678953787945E-2</v>
      </c>
    </row>
    <row r="122" spans="2:11" x14ac:dyDescent="0.25">
      <c r="B122" s="161" t="s">
        <v>99</v>
      </c>
      <c r="C122" s="162">
        <v>26940</v>
      </c>
      <c r="D122" s="162">
        <v>48582</v>
      </c>
      <c r="E122" s="162">
        <v>75501</v>
      </c>
      <c r="F122" s="162">
        <v>88192</v>
      </c>
      <c r="G122" s="162">
        <v>92234</v>
      </c>
      <c r="H122" s="162">
        <v>105634</v>
      </c>
      <c r="I122" s="180">
        <f>IFERROR(H122/G122-1,"-")</f>
        <v>0.14528265064943513</v>
      </c>
      <c r="J122" s="161">
        <f t="shared" ref="J122:J132" si="55">H122-G122</f>
        <v>13400</v>
      </c>
      <c r="K122" s="163">
        <f t="shared" si="54"/>
        <v>4.342526578109282E-2</v>
      </c>
    </row>
    <row r="123" spans="2:11" x14ac:dyDescent="0.25">
      <c r="B123" s="165" t="s">
        <v>105</v>
      </c>
      <c r="C123" s="166">
        <v>13715</v>
      </c>
      <c r="D123" s="166">
        <v>25464</v>
      </c>
      <c r="E123" s="166">
        <v>38799</v>
      </c>
      <c r="F123" s="166">
        <v>40048</v>
      </c>
      <c r="G123" s="166">
        <v>43987</v>
      </c>
      <c r="H123" s="166">
        <v>55226</v>
      </c>
      <c r="I123" s="181">
        <f>IFERROR(H123/G123-1,"-")</f>
        <v>0.2555073089776525</v>
      </c>
      <c r="J123" s="165">
        <f t="shared" si="55"/>
        <v>11239</v>
      </c>
      <c r="K123" s="167">
        <f t="shared" si="54"/>
        <v>2.2702952913140013E-2</v>
      </c>
    </row>
    <row r="124" spans="2:11" x14ac:dyDescent="0.25">
      <c r="B124" s="165" t="s">
        <v>102</v>
      </c>
      <c r="C124" s="166">
        <v>13225</v>
      </c>
      <c r="D124" s="166">
        <v>23118</v>
      </c>
      <c r="E124" s="166">
        <v>36702</v>
      </c>
      <c r="F124" s="166">
        <v>48144</v>
      </c>
      <c r="G124" s="166">
        <v>48247</v>
      </c>
      <c r="H124" s="166">
        <v>50408</v>
      </c>
      <c r="I124" s="181">
        <f>IFERROR(H124/G124-1,"-")</f>
        <v>4.4790349659046269E-2</v>
      </c>
      <c r="J124" s="165">
        <f t="shared" si="55"/>
        <v>2161</v>
      </c>
      <c r="K124" s="167">
        <f t="shared" si="54"/>
        <v>2.072231286795281E-2</v>
      </c>
    </row>
    <row r="125" spans="2:11" x14ac:dyDescent="0.25">
      <c r="B125" s="161" t="s">
        <v>109</v>
      </c>
      <c r="C125" s="162">
        <v>25913</v>
      </c>
      <c r="D125" s="162">
        <v>24619</v>
      </c>
      <c r="E125" s="162">
        <v>47003</v>
      </c>
      <c r="F125" s="162">
        <v>55194</v>
      </c>
      <c r="G125" s="162">
        <v>54808</v>
      </c>
      <c r="H125" s="162">
        <v>59000</v>
      </c>
      <c r="I125" s="180">
        <f>IFERROR(H125/G125-1,"-")</f>
        <v>7.6485184644577542E-2</v>
      </c>
      <c r="J125" s="161">
        <f t="shared" si="55"/>
        <v>4192</v>
      </c>
      <c r="K125" s="163">
        <f t="shared" si="54"/>
        <v>2.4254413172695121E-2</v>
      </c>
    </row>
    <row r="126" spans="2:11" x14ac:dyDescent="0.25">
      <c r="B126" s="165" t="s">
        <v>112</v>
      </c>
      <c r="C126" s="166">
        <v>2810</v>
      </c>
      <c r="D126" s="166">
        <v>789</v>
      </c>
      <c r="E126" s="166">
        <v>4796</v>
      </c>
      <c r="F126" s="166">
        <v>6695</v>
      </c>
      <c r="G126" s="166">
        <v>6643</v>
      </c>
      <c r="H126" s="166">
        <v>6109</v>
      </c>
      <c r="I126" s="181">
        <f t="shared" ref="I126:I133" si="56">IFERROR(H126/G126-1,"-")</f>
        <v>-8.0385368056600903E-2</v>
      </c>
      <c r="J126" s="165">
        <f t="shared" si="55"/>
        <v>-534</v>
      </c>
      <c r="K126" s="167">
        <f t="shared" si="54"/>
        <v>2.5113594927456693E-3</v>
      </c>
    </row>
    <row r="127" spans="2:11" x14ac:dyDescent="0.25">
      <c r="B127" s="165" t="s">
        <v>115</v>
      </c>
      <c r="C127" s="166">
        <v>2894</v>
      </c>
      <c r="D127" s="166">
        <v>2583</v>
      </c>
      <c r="E127" s="166">
        <v>5107</v>
      </c>
      <c r="F127" s="166">
        <v>8113</v>
      </c>
      <c r="G127" s="166">
        <v>7662</v>
      </c>
      <c r="H127" s="166">
        <v>8533</v>
      </c>
      <c r="I127" s="181">
        <f t="shared" si="56"/>
        <v>0.11367789089010705</v>
      </c>
      <c r="J127" s="165">
        <f t="shared" si="55"/>
        <v>871</v>
      </c>
      <c r="K127" s="167">
        <f t="shared" si="54"/>
        <v>3.5078458915696184E-3</v>
      </c>
    </row>
    <row r="128" spans="2:11" x14ac:dyDescent="0.25">
      <c r="B128" s="165" t="s">
        <v>118</v>
      </c>
      <c r="C128" s="166">
        <v>1950</v>
      </c>
      <c r="D128" s="166">
        <v>3475</v>
      </c>
      <c r="E128" s="166">
        <v>4441</v>
      </c>
      <c r="F128" s="166">
        <v>4955</v>
      </c>
      <c r="G128" s="166">
        <v>4582</v>
      </c>
      <c r="H128" s="166">
        <v>5028</v>
      </c>
      <c r="I128" s="181">
        <f t="shared" si="56"/>
        <v>9.7337407245744245E-2</v>
      </c>
      <c r="J128" s="165">
        <f t="shared" si="55"/>
        <v>446</v>
      </c>
      <c r="K128" s="167">
        <f t="shared" si="54"/>
        <v>2.0669693124120521E-3</v>
      </c>
    </row>
    <row r="129" spans="2:11" x14ac:dyDescent="0.25">
      <c r="B129" s="165" t="s">
        <v>125</v>
      </c>
      <c r="C129" s="166">
        <v>527</v>
      </c>
      <c r="D129" s="166">
        <v>444</v>
      </c>
      <c r="E129" s="166">
        <v>1275</v>
      </c>
      <c r="F129" s="166">
        <v>1516</v>
      </c>
      <c r="G129" s="166">
        <v>1395</v>
      </c>
      <c r="H129" s="166">
        <v>1505</v>
      </c>
      <c r="I129" s="181">
        <f t="shared" si="56"/>
        <v>7.8853046594982157E-2</v>
      </c>
      <c r="J129" s="165">
        <f t="shared" si="55"/>
        <v>110</v>
      </c>
      <c r="K129" s="167">
        <f t="shared" si="54"/>
        <v>6.1869308177807045E-4</v>
      </c>
    </row>
    <row r="130" spans="2:11" x14ac:dyDescent="0.25">
      <c r="B130" s="165" t="s">
        <v>121</v>
      </c>
      <c r="C130" s="166">
        <v>455</v>
      </c>
      <c r="D130" s="166">
        <v>388</v>
      </c>
      <c r="E130" s="166">
        <v>986</v>
      </c>
      <c r="F130" s="166">
        <v>1075</v>
      </c>
      <c r="G130" s="166">
        <v>1136</v>
      </c>
      <c r="H130" s="166">
        <v>1313</v>
      </c>
      <c r="I130" s="181">
        <f t="shared" si="56"/>
        <v>0.15580985915492951</v>
      </c>
      <c r="J130" s="165">
        <f t="shared" si="55"/>
        <v>177</v>
      </c>
      <c r="K130" s="167">
        <f t="shared" si="54"/>
        <v>5.3976346602963889E-4</v>
      </c>
    </row>
    <row r="131" spans="2:11" x14ac:dyDescent="0.25">
      <c r="B131" s="165" t="s">
        <v>130</v>
      </c>
      <c r="C131" s="166">
        <v>630</v>
      </c>
      <c r="D131" s="166">
        <v>61</v>
      </c>
      <c r="E131" s="166">
        <v>602</v>
      </c>
      <c r="F131" s="166">
        <v>800</v>
      </c>
      <c r="G131" s="166">
        <v>904</v>
      </c>
      <c r="H131" s="166">
        <v>707</v>
      </c>
      <c r="I131" s="181">
        <f t="shared" si="56"/>
        <v>-0.21792035398230092</v>
      </c>
      <c r="J131" s="165">
        <f t="shared" si="55"/>
        <v>-197</v>
      </c>
      <c r="K131" s="167">
        <f t="shared" si="54"/>
        <v>2.9064186632365172E-4</v>
      </c>
    </row>
    <row r="132" spans="2:11" x14ac:dyDescent="0.25">
      <c r="B132" s="165" t="s">
        <v>133</v>
      </c>
      <c r="C132" s="166">
        <v>970</v>
      </c>
      <c r="D132" s="166">
        <v>166</v>
      </c>
      <c r="E132" s="166">
        <v>1056</v>
      </c>
      <c r="F132" s="166">
        <v>1493</v>
      </c>
      <c r="G132" s="166">
        <v>1365</v>
      </c>
      <c r="H132" s="166">
        <v>1418</v>
      </c>
      <c r="I132" s="181">
        <f t="shared" si="56"/>
        <v>3.8827838827838912E-2</v>
      </c>
      <c r="J132" s="165">
        <f t="shared" si="55"/>
        <v>53</v>
      </c>
      <c r="K132" s="167">
        <f t="shared" si="54"/>
        <v>5.8292809964206242E-4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16713</v>
      </c>
      <c r="E133" s="171">
        <f t="shared" si="58"/>
        <v>28740</v>
      </c>
      <c r="F133" s="171">
        <f t="shared" si="58"/>
        <v>30547</v>
      </c>
      <c r="G133" s="171">
        <f t="shared" si="58"/>
        <v>31121</v>
      </c>
      <c r="H133" s="171">
        <f t="shared" si="58"/>
        <v>34387</v>
      </c>
      <c r="I133" s="182">
        <f t="shared" si="56"/>
        <v>0.10494521384274291</v>
      </c>
      <c r="J133" s="170">
        <f>H133-G133</f>
        <v>3266</v>
      </c>
      <c r="K133" s="172">
        <f t="shared" si="54"/>
        <v>1.4136211962194358E-2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35882</v>
      </c>
      <c r="E135" s="178">
        <f t="shared" si="59"/>
        <v>119890</v>
      </c>
      <c r="F135" s="178">
        <f t="shared" si="59"/>
        <v>130450</v>
      </c>
      <c r="G135" s="178">
        <f t="shared" si="59"/>
        <v>138513</v>
      </c>
      <c r="H135" s="178">
        <f t="shared" si="59"/>
        <v>132273</v>
      </c>
      <c r="I135" s="179">
        <f>IFERROR(H135/G135-1,"-")</f>
        <v>-4.5049923111910029E-2</v>
      </c>
      <c r="J135" s="178">
        <f>H135-G135</f>
        <v>-6240</v>
      </c>
      <c r="K135" s="179">
        <f t="shared" ref="K135:K147" si="60">H135/H$9</f>
        <v>5.4376338874439011E-2</v>
      </c>
    </row>
    <row r="136" spans="2:11" x14ac:dyDescent="0.25">
      <c r="B136" s="161" t="s">
        <v>99</v>
      </c>
      <c r="C136" s="162">
        <v>1887</v>
      </c>
      <c r="D136" s="162">
        <v>19613</v>
      </c>
      <c r="E136" s="162">
        <v>11190</v>
      </c>
      <c r="F136" s="162">
        <v>13806</v>
      </c>
      <c r="G136" s="162">
        <v>11011</v>
      </c>
      <c r="H136" s="162">
        <v>10175</v>
      </c>
      <c r="I136" s="180">
        <f>IFERROR(H136/G136-1,"-")</f>
        <v>-7.5924075924075907E-2</v>
      </c>
      <c r="J136" s="161">
        <f t="shared" ref="J136:J146" si="61">H136-G136</f>
        <v>-836</v>
      </c>
      <c r="K136" s="163">
        <f t="shared" si="60"/>
        <v>4.1828585429181837E-3</v>
      </c>
    </row>
    <row r="137" spans="2:11" x14ac:dyDescent="0.25">
      <c r="B137" s="165" t="s">
        <v>105</v>
      </c>
      <c r="C137" s="166">
        <v>1146</v>
      </c>
      <c r="D137" s="166">
        <v>16017</v>
      </c>
      <c r="E137" s="166">
        <v>7520</v>
      </c>
      <c r="F137" s="166">
        <v>8919</v>
      </c>
      <c r="G137" s="166">
        <v>7092</v>
      </c>
      <c r="H137" s="166">
        <v>5739</v>
      </c>
      <c r="I137" s="181">
        <f>IFERROR(H137/G137-1,"-")</f>
        <v>-0.19077834179357023</v>
      </c>
      <c r="J137" s="165">
        <f t="shared" si="61"/>
        <v>-1353</v>
      </c>
      <c r="K137" s="167">
        <f t="shared" si="60"/>
        <v>2.3592555457304628E-3</v>
      </c>
    </row>
    <row r="138" spans="2:11" x14ac:dyDescent="0.25">
      <c r="B138" s="165" t="s">
        <v>102</v>
      </c>
      <c r="C138" s="166">
        <v>741</v>
      </c>
      <c r="D138" s="166">
        <v>3596</v>
      </c>
      <c r="E138" s="166">
        <v>3670</v>
      </c>
      <c r="F138" s="166">
        <v>4887</v>
      </c>
      <c r="G138" s="166">
        <v>3919</v>
      </c>
      <c r="H138" s="166">
        <v>4436</v>
      </c>
      <c r="I138" s="181">
        <f>IFERROR(H138/G138-1,"-")</f>
        <v>0.13192140852258238</v>
      </c>
      <c r="J138" s="165">
        <f t="shared" si="61"/>
        <v>517</v>
      </c>
      <c r="K138" s="167">
        <f t="shared" si="60"/>
        <v>1.8236029971877214E-3</v>
      </c>
    </row>
    <row r="139" spans="2:11" x14ac:dyDescent="0.25">
      <c r="B139" s="161" t="s">
        <v>109</v>
      </c>
      <c r="C139" s="162">
        <v>37400</v>
      </c>
      <c r="D139" s="162">
        <v>16269</v>
      </c>
      <c r="E139" s="162">
        <v>108700</v>
      </c>
      <c r="F139" s="162">
        <v>116644</v>
      </c>
      <c r="G139" s="162">
        <v>127502</v>
      </c>
      <c r="H139" s="162">
        <v>122098</v>
      </c>
      <c r="I139" s="180">
        <f>IFERROR(H139/G139-1,"-")</f>
        <v>-4.2383648883939085E-2</v>
      </c>
      <c r="J139" s="161">
        <f t="shared" si="61"/>
        <v>-5404</v>
      </c>
      <c r="K139" s="163">
        <f t="shared" si="60"/>
        <v>5.019348033152083E-2</v>
      </c>
    </row>
    <row r="140" spans="2:11" x14ac:dyDescent="0.25">
      <c r="B140" s="165" t="s">
        <v>112</v>
      </c>
      <c r="C140" s="166">
        <v>15636</v>
      </c>
      <c r="D140" s="166">
        <v>853</v>
      </c>
      <c r="E140" s="166">
        <v>46052</v>
      </c>
      <c r="F140" s="166">
        <v>48816</v>
      </c>
      <c r="G140" s="166">
        <v>56589</v>
      </c>
      <c r="H140" s="166">
        <v>54942</v>
      </c>
      <c r="I140" s="181">
        <f t="shared" ref="I140:I147" si="62">IFERROR(H140/G140-1,"-")</f>
        <v>-2.9104596299634244E-2</v>
      </c>
      <c r="J140" s="165">
        <f t="shared" si="61"/>
        <v>-1647</v>
      </c>
      <c r="K140" s="167">
        <f t="shared" si="60"/>
        <v>2.2586202856512125E-2</v>
      </c>
    </row>
    <row r="141" spans="2:11" x14ac:dyDescent="0.25">
      <c r="B141" s="165" t="s">
        <v>115</v>
      </c>
      <c r="C141" s="166">
        <v>2675</v>
      </c>
      <c r="D141" s="166">
        <v>1834</v>
      </c>
      <c r="E141" s="166">
        <v>6940</v>
      </c>
      <c r="F141" s="166">
        <v>10252</v>
      </c>
      <c r="G141" s="166">
        <v>11260</v>
      </c>
      <c r="H141" s="166">
        <v>10770</v>
      </c>
      <c r="I141" s="181">
        <f t="shared" si="62"/>
        <v>-4.3516873889875685E-2</v>
      </c>
      <c r="J141" s="165">
        <f t="shared" si="61"/>
        <v>-490</v>
      </c>
      <c r="K141" s="167">
        <f t="shared" si="60"/>
        <v>4.4274581333885845E-3</v>
      </c>
    </row>
    <row r="142" spans="2:11" x14ac:dyDescent="0.25">
      <c r="B142" s="165" t="s">
        <v>118</v>
      </c>
      <c r="C142" s="166">
        <v>3097</v>
      </c>
      <c r="D142" s="166">
        <v>4650</v>
      </c>
      <c r="E142" s="166">
        <v>14157</v>
      </c>
      <c r="F142" s="166">
        <v>12563</v>
      </c>
      <c r="G142" s="166">
        <v>12979</v>
      </c>
      <c r="H142" s="166">
        <v>11092</v>
      </c>
      <c r="I142" s="181">
        <f t="shared" si="62"/>
        <v>-0.14538870483088062</v>
      </c>
      <c r="J142" s="165">
        <f t="shared" si="61"/>
        <v>-1887</v>
      </c>
      <c r="K142" s="167">
        <f t="shared" si="60"/>
        <v>4.5598296764666826E-3</v>
      </c>
    </row>
    <row r="143" spans="2:11" x14ac:dyDescent="0.25">
      <c r="B143" s="165" t="s">
        <v>125</v>
      </c>
      <c r="C143" s="166">
        <v>406</v>
      </c>
      <c r="D143" s="166">
        <v>260</v>
      </c>
      <c r="E143" s="166">
        <v>4854</v>
      </c>
      <c r="F143" s="166">
        <v>4103</v>
      </c>
      <c r="G143" s="166">
        <v>3054</v>
      </c>
      <c r="H143" s="166">
        <v>2739</v>
      </c>
      <c r="I143" s="181">
        <f t="shared" si="62"/>
        <v>-0.10314341846758346</v>
      </c>
      <c r="J143" s="165">
        <f t="shared" si="61"/>
        <v>-315</v>
      </c>
      <c r="K143" s="167">
        <f t="shared" si="60"/>
        <v>1.1259802996612192E-3</v>
      </c>
    </row>
    <row r="144" spans="2:11" x14ac:dyDescent="0.25">
      <c r="B144" s="165" t="s">
        <v>121</v>
      </c>
      <c r="C144" s="166">
        <v>671</v>
      </c>
      <c r="D144" s="166">
        <v>583</v>
      </c>
      <c r="E144" s="166">
        <v>2150</v>
      </c>
      <c r="F144" s="166">
        <v>2651</v>
      </c>
      <c r="G144" s="166">
        <v>3118</v>
      </c>
      <c r="H144" s="166">
        <v>2311</v>
      </c>
      <c r="I144" s="181">
        <f t="shared" si="62"/>
        <v>-0.25881975625400899</v>
      </c>
      <c r="J144" s="165">
        <f t="shared" si="61"/>
        <v>-807</v>
      </c>
      <c r="K144" s="167">
        <f t="shared" si="60"/>
        <v>9.5003303122200727E-4</v>
      </c>
    </row>
    <row r="145" spans="2:11" x14ac:dyDescent="0.25">
      <c r="B145" s="165" t="s">
        <v>130</v>
      </c>
      <c r="C145" s="166">
        <v>1581</v>
      </c>
      <c r="D145" s="166">
        <v>34</v>
      </c>
      <c r="E145" s="166">
        <v>1640</v>
      </c>
      <c r="F145" s="166">
        <v>1951</v>
      </c>
      <c r="G145" s="166">
        <v>1813</v>
      </c>
      <c r="H145" s="166">
        <v>2011</v>
      </c>
      <c r="I145" s="181">
        <f t="shared" si="62"/>
        <v>0.10921125206839499</v>
      </c>
      <c r="J145" s="165">
        <f t="shared" si="61"/>
        <v>198</v>
      </c>
      <c r="K145" s="167">
        <f t="shared" si="60"/>
        <v>8.2670550661508285E-4</v>
      </c>
    </row>
    <row r="146" spans="2:11" x14ac:dyDescent="0.25">
      <c r="B146" s="165" t="s">
        <v>133</v>
      </c>
      <c r="C146" s="166">
        <v>3277</v>
      </c>
      <c r="D146" s="166">
        <v>43</v>
      </c>
      <c r="E146" s="166">
        <v>735</v>
      </c>
      <c r="F146" s="166">
        <v>1305</v>
      </c>
      <c r="G146" s="166">
        <v>1162</v>
      </c>
      <c r="H146" s="166">
        <v>814</v>
      </c>
      <c r="I146" s="181">
        <f t="shared" si="62"/>
        <v>-0.29948364888123924</v>
      </c>
      <c r="J146" s="165">
        <f t="shared" si="61"/>
        <v>-348</v>
      </c>
      <c r="K146" s="167">
        <f t="shared" si="60"/>
        <v>3.3462868343345475E-4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8012</v>
      </c>
      <c r="E147" s="171">
        <f t="shared" si="64"/>
        <v>32172</v>
      </c>
      <c r="F147" s="171">
        <f t="shared" si="64"/>
        <v>35003</v>
      </c>
      <c r="G147" s="171">
        <f t="shared" si="64"/>
        <v>37527</v>
      </c>
      <c r="H147" s="171">
        <f t="shared" si="64"/>
        <v>37419</v>
      </c>
      <c r="I147" s="182">
        <f t="shared" si="62"/>
        <v>-2.8779278919177642E-3</v>
      </c>
      <c r="J147" s="170">
        <f>H147-G147</f>
        <v>-108</v>
      </c>
      <c r="K147" s="172">
        <f t="shared" si="60"/>
        <v>1.5382642144221673E-2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27327</v>
      </c>
      <c r="E149" s="178">
        <f t="shared" si="65"/>
        <v>60084</v>
      </c>
      <c r="F149" s="178">
        <f t="shared" si="65"/>
        <v>63322</v>
      </c>
      <c r="G149" s="178">
        <f t="shared" si="65"/>
        <v>67211</v>
      </c>
      <c r="H149" s="178">
        <f t="shared" si="65"/>
        <v>63669</v>
      </c>
      <c r="I149" s="179">
        <f>IFERROR(H149/G149-1,"-")</f>
        <v>-5.2699706893216902E-2</v>
      </c>
      <c r="J149" s="178">
        <f>H149-G149</f>
        <v>-3542</v>
      </c>
      <c r="K149" s="179">
        <f t="shared" ref="K149:K161" si="66">H149/H$9</f>
        <v>2.6173800547327555E-2</v>
      </c>
    </row>
    <row r="150" spans="2:11" x14ac:dyDescent="0.25">
      <c r="B150" s="161" t="s">
        <v>99</v>
      </c>
      <c r="C150" s="162">
        <v>7858</v>
      </c>
      <c r="D150" s="162">
        <v>18704</v>
      </c>
      <c r="E150" s="162">
        <v>32362</v>
      </c>
      <c r="F150" s="162">
        <v>33070</v>
      </c>
      <c r="G150" s="162">
        <v>31363</v>
      </c>
      <c r="H150" s="162">
        <v>27550</v>
      </c>
      <c r="I150" s="180">
        <f>IFERROR(H150/G150-1,"-")</f>
        <v>-0.12157637981060487</v>
      </c>
      <c r="J150" s="161">
        <f t="shared" ref="J150:J160" si="67">H150-G150</f>
        <v>-3813</v>
      </c>
      <c r="K150" s="163">
        <f t="shared" si="66"/>
        <v>1.1325577676402552E-2</v>
      </c>
    </row>
    <row r="151" spans="2:11" x14ac:dyDescent="0.25">
      <c r="B151" s="165" t="s">
        <v>105</v>
      </c>
      <c r="C151" s="166">
        <v>3860</v>
      </c>
      <c r="D151" s="166">
        <v>15879</v>
      </c>
      <c r="E151" s="166">
        <v>23109</v>
      </c>
      <c r="F151" s="166">
        <v>23803</v>
      </c>
      <c r="G151" s="166">
        <v>22031</v>
      </c>
      <c r="H151" s="166">
        <v>17938</v>
      </c>
      <c r="I151" s="181">
        <f>IFERROR(H151/G151-1,"-")</f>
        <v>-0.18578366846715988</v>
      </c>
      <c r="J151" s="165">
        <f t="shared" si="67"/>
        <v>-4093</v>
      </c>
      <c r="K151" s="167">
        <f t="shared" si="66"/>
        <v>7.3741637879966961E-3</v>
      </c>
    </row>
    <row r="152" spans="2:11" x14ac:dyDescent="0.25">
      <c r="B152" s="165" t="s">
        <v>102</v>
      </c>
      <c r="C152" s="166">
        <v>3998</v>
      </c>
      <c r="D152" s="166">
        <v>2825</v>
      </c>
      <c r="E152" s="166">
        <v>9253</v>
      </c>
      <c r="F152" s="166">
        <v>9267</v>
      </c>
      <c r="G152" s="166">
        <v>9332</v>
      </c>
      <c r="H152" s="166">
        <v>9612</v>
      </c>
      <c r="I152" s="181">
        <f>IFERROR(H152/G152-1,"-")</f>
        <v>3.0004286326618113E-2</v>
      </c>
      <c r="J152" s="165">
        <f t="shared" si="67"/>
        <v>280</v>
      </c>
      <c r="K152" s="167">
        <f t="shared" si="66"/>
        <v>3.9514138884058558E-3</v>
      </c>
    </row>
    <row r="153" spans="2:11" x14ac:dyDescent="0.25">
      <c r="B153" s="161" t="s">
        <v>109</v>
      </c>
      <c r="C153" s="162">
        <v>14536</v>
      </c>
      <c r="D153" s="162">
        <v>8623</v>
      </c>
      <c r="E153" s="162">
        <v>27722</v>
      </c>
      <c r="F153" s="162">
        <v>30252</v>
      </c>
      <c r="G153" s="162">
        <v>35848</v>
      </c>
      <c r="H153" s="162">
        <v>36119</v>
      </c>
      <c r="I153" s="180">
        <f>IFERROR(H153/G153-1,"-")</f>
        <v>7.5596964963178248E-3</v>
      </c>
      <c r="J153" s="161">
        <f t="shared" si="67"/>
        <v>271</v>
      </c>
      <c r="K153" s="163">
        <f t="shared" si="66"/>
        <v>1.4848222870925002E-2</v>
      </c>
    </row>
    <row r="154" spans="2:11" x14ac:dyDescent="0.25">
      <c r="B154" s="165" t="s">
        <v>112</v>
      </c>
      <c r="C154" s="166">
        <v>4906</v>
      </c>
      <c r="D154" s="166">
        <v>388</v>
      </c>
      <c r="E154" s="166">
        <v>10475</v>
      </c>
      <c r="F154" s="166">
        <v>10614</v>
      </c>
      <c r="G154" s="166">
        <v>11900</v>
      </c>
      <c r="H154" s="166">
        <v>10165</v>
      </c>
      <c r="I154" s="181">
        <f t="shared" ref="I154:I161" si="68">IFERROR(H154/G154-1,"-")</f>
        <v>-0.14579831932773113</v>
      </c>
      <c r="J154" s="165">
        <f t="shared" si="67"/>
        <v>-1735</v>
      </c>
      <c r="K154" s="167">
        <f t="shared" si="66"/>
        <v>4.1787476254312866E-3</v>
      </c>
    </row>
    <row r="155" spans="2:11" x14ac:dyDescent="0.25">
      <c r="B155" s="165" t="s">
        <v>115</v>
      </c>
      <c r="C155" s="166">
        <v>3835</v>
      </c>
      <c r="D155" s="166">
        <v>1635</v>
      </c>
      <c r="E155" s="166">
        <v>5515</v>
      </c>
      <c r="F155" s="166">
        <v>5549</v>
      </c>
      <c r="G155" s="166">
        <v>5644</v>
      </c>
      <c r="H155" s="166">
        <v>5627</v>
      </c>
      <c r="I155" s="181">
        <f t="shared" si="68"/>
        <v>-3.0120481927711218E-3</v>
      </c>
      <c r="J155" s="165">
        <f t="shared" si="67"/>
        <v>-17</v>
      </c>
      <c r="K155" s="167">
        <f t="shared" si="66"/>
        <v>2.313213269877211E-3</v>
      </c>
    </row>
    <row r="156" spans="2:11" x14ac:dyDescent="0.25">
      <c r="B156" s="165" t="s">
        <v>118</v>
      </c>
      <c r="C156" s="166">
        <v>1701</v>
      </c>
      <c r="D156" s="166">
        <v>2414</v>
      </c>
      <c r="E156" s="166">
        <v>3249</v>
      </c>
      <c r="F156" s="166">
        <v>4719</v>
      </c>
      <c r="G156" s="166">
        <v>5924</v>
      </c>
      <c r="H156" s="166">
        <v>8771</v>
      </c>
      <c r="I156" s="181">
        <f t="shared" si="68"/>
        <v>0.48058744091829841</v>
      </c>
      <c r="J156" s="165">
        <f t="shared" si="67"/>
        <v>2847</v>
      </c>
      <c r="K156" s="167">
        <f t="shared" si="66"/>
        <v>3.6056857277577781E-3</v>
      </c>
    </row>
    <row r="157" spans="2:11" x14ac:dyDescent="0.25">
      <c r="B157" s="165" t="s">
        <v>125</v>
      </c>
      <c r="C157" s="166">
        <v>495</v>
      </c>
      <c r="D157" s="166">
        <v>274</v>
      </c>
      <c r="E157" s="166">
        <v>880</v>
      </c>
      <c r="F157" s="166">
        <v>819</v>
      </c>
      <c r="G157" s="166">
        <v>1133</v>
      </c>
      <c r="H157" s="166">
        <v>1159</v>
      </c>
      <c r="I157" s="181">
        <f t="shared" si="68"/>
        <v>2.2947925860547169E-2</v>
      </c>
      <c r="J157" s="165">
        <f t="shared" si="67"/>
        <v>26</v>
      </c>
      <c r="K157" s="167">
        <f t="shared" si="66"/>
        <v>4.7645533673141774E-4</v>
      </c>
    </row>
    <row r="158" spans="2:11" x14ac:dyDescent="0.25">
      <c r="B158" s="165" t="s">
        <v>121</v>
      </c>
      <c r="C158" s="166">
        <v>507</v>
      </c>
      <c r="D158" s="166">
        <v>488</v>
      </c>
      <c r="E158" s="166">
        <v>1575</v>
      </c>
      <c r="F158" s="166">
        <v>1488</v>
      </c>
      <c r="G158" s="166">
        <v>1744</v>
      </c>
      <c r="H158" s="166">
        <v>1432</v>
      </c>
      <c r="I158" s="181">
        <f t="shared" si="68"/>
        <v>-0.17889908256880738</v>
      </c>
      <c r="J158" s="165">
        <f t="shared" si="67"/>
        <v>-312</v>
      </c>
      <c r="K158" s="167">
        <f t="shared" si="66"/>
        <v>5.8868338412371884E-4</v>
      </c>
    </row>
    <row r="159" spans="2:11" x14ac:dyDescent="0.25">
      <c r="B159" s="165" t="s">
        <v>130</v>
      </c>
      <c r="C159" s="166">
        <v>209</v>
      </c>
      <c r="D159" s="166">
        <v>28</v>
      </c>
      <c r="E159" s="166">
        <v>256</v>
      </c>
      <c r="F159" s="166">
        <v>248</v>
      </c>
      <c r="G159" s="166">
        <v>263</v>
      </c>
      <c r="H159" s="166">
        <v>200</v>
      </c>
      <c r="I159" s="181">
        <f t="shared" si="68"/>
        <v>-0.23954372623574149</v>
      </c>
      <c r="J159" s="165">
        <f t="shared" si="67"/>
        <v>-63</v>
      </c>
      <c r="K159" s="167">
        <f t="shared" si="66"/>
        <v>8.221834973794957E-5</v>
      </c>
    </row>
    <row r="160" spans="2:11" x14ac:dyDescent="0.25">
      <c r="B160" s="165" t="s">
        <v>133</v>
      </c>
      <c r="C160" s="166">
        <v>277</v>
      </c>
      <c r="D160" s="166">
        <v>68</v>
      </c>
      <c r="E160" s="166">
        <v>394</v>
      </c>
      <c r="F160" s="166">
        <v>511</v>
      </c>
      <c r="G160" s="166">
        <v>373</v>
      </c>
      <c r="H160" s="166">
        <v>276</v>
      </c>
      <c r="I160" s="181">
        <f t="shared" si="68"/>
        <v>-0.26005361930294901</v>
      </c>
      <c r="J160" s="165">
        <f t="shared" si="67"/>
        <v>-97</v>
      </c>
      <c r="K160" s="167">
        <f t="shared" si="66"/>
        <v>1.134613226383704E-4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3328</v>
      </c>
      <c r="E161" s="171">
        <f t="shared" si="70"/>
        <v>5378</v>
      </c>
      <c r="F161" s="171">
        <f t="shared" si="70"/>
        <v>6304</v>
      </c>
      <c r="G161" s="171">
        <f t="shared" si="70"/>
        <v>8867</v>
      </c>
      <c r="H161" s="171">
        <f t="shared" si="70"/>
        <v>8489</v>
      </c>
      <c r="I161" s="182">
        <f t="shared" si="68"/>
        <v>-4.2629976316679863E-2</v>
      </c>
      <c r="J161" s="170">
        <f>H161-G161</f>
        <v>-378</v>
      </c>
      <c r="K161" s="172">
        <f t="shared" si="66"/>
        <v>3.4897578546272691E-3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56B19-5C3E-4B28-874E-3D034BE5511D}">
  <sheetPr>
    <tabColor theme="7" tint="0.79998168889431442"/>
    <pageSetUpPr fitToPage="1"/>
  </sheetPr>
  <dimension ref="A1:W163"/>
  <sheetViews>
    <sheetView showGridLines="0" topLeftCell="B1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272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265</v>
      </c>
      <c r="P7" s="174" t="s">
        <v>266</v>
      </c>
      <c r="Q7" s="174" t="s">
        <v>267</v>
      </c>
      <c r="R7" s="174" t="s">
        <v>268</v>
      </c>
      <c r="S7" s="174" t="s">
        <v>269</v>
      </c>
      <c r="T7" s="174" t="s">
        <v>270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50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248528</v>
      </c>
      <c r="D9" s="178">
        <f t="shared" si="0"/>
        <v>167334</v>
      </c>
      <c r="E9" s="178">
        <f t="shared" si="0"/>
        <v>547719</v>
      </c>
      <c r="F9" s="178">
        <f t="shared" si="0"/>
        <v>626079</v>
      </c>
      <c r="G9" s="178">
        <f t="shared" si="0"/>
        <v>693340</v>
      </c>
      <c r="H9" s="178">
        <f t="shared" si="0"/>
        <v>721476</v>
      </c>
      <c r="I9" s="179">
        <f>IFERROR(H9/G9-1,"-")</f>
        <v>4.0580379034816927E-2</v>
      </c>
      <c r="J9" s="178">
        <f t="shared" ref="J9:J21" si="1">H9-G9</f>
        <v>28136</v>
      </c>
      <c r="K9" s="179">
        <f t="shared" ref="K9:K21" si="2">H9/H$9</f>
        <v>1</v>
      </c>
      <c r="N9" s="158" t="s">
        <v>70</v>
      </c>
      <c r="O9" s="178">
        <f t="shared" ref="O9:T9" si="3">O10+O13</f>
        <v>26023</v>
      </c>
      <c r="P9" s="178">
        <f t="shared" si="3"/>
        <v>26357</v>
      </c>
      <c r="Q9" s="178">
        <f t="shared" si="3"/>
        <v>75897</v>
      </c>
      <c r="R9" s="178">
        <f t="shared" si="3"/>
        <v>85480</v>
      </c>
      <c r="S9" s="178">
        <f t="shared" si="3"/>
        <v>99662</v>
      </c>
      <c r="T9" s="178">
        <f t="shared" si="3"/>
        <v>112305</v>
      </c>
      <c r="U9" s="179">
        <f>IFERROR(T9/S9-1,"-")</f>
        <v>0.12685878268547701</v>
      </c>
      <c r="V9" s="178">
        <f>T9-S9</f>
        <v>12643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27988</v>
      </c>
      <c r="D10" s="162">
        <v>74494</v>
      </c>
      <c r="E10" s="162">
        <v>89179</v>
      </c>
      <c r="F10" s="162">
        <v>91893</v>
      </c>
      <c r="G10" s="162">
        <v>97193</v>
      </c>
      <c r="H10" s="162">
        <v>103752</v>
      </c>
      <c r="I10" s="180">
        <f>IFERROR(H10/G10-1,"-")</f>
        <v>6.7484283847602189E-2</v>
      </c>
      <c r="J10" s="161">
        <f t="shared" si="1"/>
        <v>6559</v>
      </c>
      <c r="K10" s="163">
        <f t="shared" si="2"/>
        <v>0.14380519934135022</v>
      </c>
      <c r="N10" s="161" t="s">
        <v>99</v>
      </c>
      <c r="O10" s="162">
        <v>6348</v>
      </c>
      <c r="P10" s="162">
        <v>15318</v>
      </c>
      <c r="Q10" s="162">
        <v>37020</v>
      </c>
      <c r="R10" s="162">
        <v>38724</v>
      </c>
      <c r="S10" s="162">
        <v>48784</v>
      </c>
      <c r="T10" s="162">
        <v>53287</v>
      </c>
      <c r="U10" s="180">
        <f>IFERROR(T10/S10-1,"-")</f>
        <v>9.2304854050508256E-2</v>
      </c>
      <c r="V10" s="161">
        <f t="shared" ref="V10:V20" si="5">T10-S10</f>
        <v>4503</v>
      </c>
      <c r="W10" s="163">
        <f t="shared" si="4"/>
        <v>0.47448466230354835</v>
      </c>
    </row>
    <row r="11" spans="1:23" x14ac:dyDescent="0.25">
      <c r="A11" s="164" t="s">
        <v>102</v>
      </c>
      <c r="B11" s="165" t="s">
        <v>105</v>
      </c>
      <c r="C11" s="166">
        <v>18245</v>
      </c>
      <c r="D11" s="166">
        <v>56135</v>
      </c>
      <c r="E11" s="166">
        <v>53235</v>
      </c>
      <c r="F11" s="166">
        <v>51624</v>
      </c>
      <c r="G11" s="166">
        <v>47732</v>
      </c>
      <c r="H11" s="166">
        <v>41913</v>
      </c>
      <c r="I11" s="181">
        <f>IFERROR(H11/G11-1,"-")</f>
        <v>-0.12190982988351629</v>
      </c>
      <c r="J11" s="165">
        <f t="shared" si="1"/>
        <v>-5819</v>
      </c>
      <c r="K11" s="167">
        <f t="shared" si="2"/>
        <v>5.8093408512549273E-2</v>
      </c>
      <c r="N11" s="165" t="s">
        <v>105</v>
      </c>
      <c r="O11" s="166">
        <v>1948</v>
      </c>
      <c r="P11" s="166">
        <v>8262</v>
      </c>
      <c r="Q11" s="166">
        <v>18325</v>
      </c>
      <c r="R11" s="166">
        <v>20720</v>
      </c>
      <c r="S11" s="166">
        <v>21206</v>
      </c>
      <c r="T11" s="166">
        <v>16438</v>
      </c>
      <c r="U11" s="181">
        <f>IFERROR(T11/S11-1,"-")</f>
        <v>-0.22484202584174295</v>
      </c>
      <c r="V11" s="165">
        <f t="shared" si="5"/>
        <v>-4768</v>
      </c>
      <c r="W11" s="167">
        <f>T11/T$9</f>
        <v>0.14636926227683542</v>
      </c>
    </row>
    <row r="12" spans="1:23" x14ac:dyDescent="0.25">
      <c r="A12" s="1"/>
      <c r="B12" s="165" t="s">
        <v>102</v>
      </c>
      <c r="C12" s="166">
        <v>9743</v>
      </c>
      <c r="D12" s="166">
        <v>18359</v>
      </c>
      <c r="E12" s="166">
        <v>35944</v>
      </c>
      <c r="F12" s="166">
        <v>40269</v>
      </c>
      <c r="G12" s="166">
        <v>49461</v>
      </c>
      <c r="H12" s="166">
        <v>61839</v>
      </c>
      <c r="I12" s="181">
        <f>IFERROR(H12/G12-1,"-")</f>
        <v>0.25025777885606848</v>
      </c>
      <c r="J12" s="165">
        <f t="shared" si="1"/>
        <v>12378</v>
      </c>
      <c r="K12" s="167">
        <f t="shared" si="2"/>
        <v>8.5711790828800954E-2</v>
      </c>
      <c r="N12" s="165" t="s">
        <v>102</v>
      </c>
      <c r="O12" s="166">
        <v>4400</v>
      </c>
      <c r="P12" s="166">
        <v>7056</v>
      </c>
      <c r="Q12" s="166">
        <v>18695</v>
      </c>
      <c r="R12" s="166">
        <v>18004</v>
      </c>
      <c r="S12" s="166">
        <v>27578</v>
      </c>
      <c r="T12" s="166">
        <v>36849</v>
      </c>
      <c r="U12" s="181">
        <f>IFERROR(T12/S12-1,"-")</f>
        <v>0.33617376169410407</v>
      </c>
      <c r="V12" s="165">
        <f t="shared" si="5"/>
        <v>9271</v>
      </c>
      <c r="W12" s="167">
        <f t="shared" si="4"/>
        <v>0.32811540002671297</v>
      </c>
    </row>
    <row r="13" spans="1:23" s="57" customFormat="1" x14ac:dyDescent="0.25">
      <c r="B13" s="161" t="s">
        <v>109</v>
      </c>
      <c r="C13" s="162">
        <v>220540</v>
      </c>
      <c r="D13" s="162">
        <v>92840</v>
      </c>
      <c r="E13" s="162">
        <v>458540</v>
      </c>
      <c r="F13" s="162">
        <v>534186</v>
      </c>
      <c r="G13" s="162">
        <v>596147</v>
      </c>
      <c r="H13" s="162">
        <v>617724</v>
      </c>
      <c r="I13" s="180">
        <f>IFERROR(H13/G13-1,"-")</f>
        <v>3.6194093067649424E-2</v>
      </c>
      <c r="J13" s="161">
        <f t="shared" si="1"/>
        <v>21577</v>
      </c>
      <c r="K13" s="163">
        <f t="shared" si="2"/>
        <v>0.85619480065864972</v>
      </c>
      <c r="N13" s="161" t="s">
        <v>109</v>
      </c>
      <c r="O13" s="162">
        <v>19675</v>
      </c>
      <c r="P13" s="162">
        <v>11039</v>
      </c>
      <c r="Q13" s="162">
        <v>38877</v>
      </c>
      <c r="R13" s="162">
        <v>46756</v>
      </c>
      <c r="S13" s="162">
        <v>50878</v>
      </c>
      <c r="T13" s="162">
        <v>59018</v>
      </c>
      <c r="U13" s="180">
        <f>IFERROR(T13/S13-1,"-")</f>
        <v>0.15999056566688941</v>
      </c>
      <c r="V13" s="161">
        <f t="shared" si="5"/>
        <v>8140</v>
      </c>
      <c r="W13" s="163">
        <f t="shared" si="4"/>
        <v>0.52551533769645165</v>
      </c>
    </row>
    <row r="14" spans="1:23" s="57" customFormat="1" x14ac:dyDescent="0.25">
      <c r="B14" s="165" t="s">
        <v>112</v>
      </c>
      <c r="C14" s="166">
        <v>94398</v>
      </c>
      <c r="D14" s="166">
        <v>9673</v>
      </c>
      <c r="E14" s="166">
        <v>214283</v>
      </c>
      <c r="F14" s="166">
        <v>267481</v>
      </c>
      <c r="G14" s="166">
        <v>314197</v>
      </c>
      <c r="H14" s="166">
        <v>325418</v>
      </c>
      <c r="I14" s="181">
        <f t="shared" ref="I14:I21" si="6">IFERROR(H14/G14-1,"-")</f>
        <v>3.5713262698243486E-2</v>
      </c>
      <c r="J14" s="165">
        <f t="shared" si="1"/>
        <v>11221</v>
      </c>
      <c r="K14" s="167">
        <f t="shared" si="2"/>
        <v>0.45104480259911628</v>
      </c>
      <c r="N14" s="165" t="s">
        <v>112</v>
      </c>
      <c r="O14" s="166">
        <v>1812</v>
      </c>
      <c r="P14" s="166">
        <v>443</v>
      </c>
      <c r="Q14" s="166">
        <v>5286</v>
      </c>
      <c r="R14" s="166">
        <v>6342</v>
      </c>
      <c r="S14" s="166">
        <v>7933</v>
      </c>
      <c r="T14" s="166">
        <v>7684</v>
      </c>
      <c r="U14" s="181">
        <f t="shared" ref="U14:U21" si="7">IFERROR(T14/S14-1,"-")</f>
        <v>-3.1387873440060554E-2</v>
      </c>
      <c r="V14" s="165">
        <f t="shared" si="5"/>
        <v>-249</v>
      </c>
      <c r="W14" s="167">
        <f t="shared" si="4"/>
        <v>6.8420818307288189E-2</v>
      </c>
    </row>
    <row r="15" spans="1:23" x14ac:dyDescent="0.25">
      <c r="A15" s="1"/>
      <c r="B15" s="165" t="s">
        <v>115</v>
      </c>
      <c r="C15" s="166">
        <v>16513</v>
      </c>
      <c r="D15" s="166">
        <v>8763</v>
      </c>
      <c r="E15" s="166">
        <v>26316</v>
      </c>
      <c r="F15" s="166">
        <v>28035</v>
      </c>
      <c r="G15" s="166">
        <v>31614</v>
      </c>
      <c r="H15" s="166">
        <v>33381</v>
      </c>
      <c r="I15" s="181">
        <f t="shared" si="6"/>
        <v>5.5892958815714655E-2</v>
      </c>
      <c r="J15" s="165">
        <f t="shared" si="1"/>
        <v>1767</v>
      </c>
      <c r="K15" s="167">
        <f t="shared" si="2"/>
        <v>4.6267651314804648E-2</v>
      </c>
      <c r="N15" s="165" t="s">
        <v>115</v>
      </c>
      <c r="O15" s="166">
        <v>4471</v>
      </c>
      <c r="P15" s="166">
        <v>2445</v>
      </c>
      <c r="Q15" s="166">
        <v>8622</v>
      </c>
      <c r="R15" s="166">
        <v>9175</v>
      </c>
      <c r="S15" s="166">
        <v>10395</v>
      </c>
      <c r="T15" s="166">
        <v>12072</v>
      </c>
      <c r="U15" s="181">
        <f t="shared" si="7"/>
        <v>0.16132756132756132</v>
      </c>
      <c r="V15" s="165">
        <f t="shared" si="5"/>
        <v>1677</v>
      </c>
      <c r="W15" s="167">
        <f t="shared" si="4"/>
        <v>0.10749298784559903</v>
      </c>
    </row>
    <row r="16" spans="1:23" x14ac:dyDescent="0.25">
      <c r="A16" s="1"/>
      <c r="B16" s="165" t="s">
        <v>118</v>
      </c>
      <c r="C16" s="166">
        <v>5757</v>
      </c>
      <c r="D16" s="166">
        <v>11730</v>
      </c>
      <c r="E16" s="166">
        <v>17536</v>
      </c>
      <c r="F16" s="166">
        <v>21487</v>
      </c>
      <c r="G16" s="166">
        <v>23055</v>
      </c>
      <c r="H16" s="166">
        <v>23899</v>
      </c>
      <c r="I16" s="181">
        <f t="shared" si="6"/>
        <v>3.6608111038820113E-2</v>
      </c>
      <c r="J16" s="165">
        <f t="shared" si="1"/>
        <v>844</v>
      </c>
      <c r="K16" s="167">
        <f t="shared" si="2"/>
        <v>3.3125149000105339E-2</v>
      </c>
      <c r="N16" s="165" t="s">
        <v>118</v>
      </c>
      <c r="O16" s="166">
        <v>798</v>
      </c>
      <c r="P16" s="166">
        <v>1787</v>
      </c>
      <c r="Q16" s="166">
        <v>2912</v>
      </c>
      <c r="R16" s="166">
        <v>2859</v>
      </c>
      <c r="S16" s="166">
        <v>3249</v>
      </c>
      <c r="T16" s="166">
        <v>6864</v>
      </c>
      <c r="U16" s="181">
        <f t="shared" si="7"/>
        <v>1.1126500461680515</v>
      </c>
      <c r="V16" s="165">
        <f t="shared" si="5"/>
        <v>3615</v>
      </c>
      <c r="W16" s="167">
        <f t="shared" si="4"/>
        <v>6.1119273407239216E-2</v>
      </c>
    </row>
    <row r="17" spans="1:23" x14ac:dyDescent="0.25">
      <c r="A17" s="1"/>
      <c r="B17" s="165" t="s">
        <v>125</v>
      </c>
      <c r="C17" s="166">
        <v>9418</v>
      </c>
      <c r="D17" s="166">
        <v>5592</v>
      </c>
      <c r="E17" s="166">
        <v>28778</v>
      </c>
      <c r="F17" s="166">
        <v>25724</v>
      </c>
      <c r="G17" s="166">
        <v>26908</v>
      </c>
      <c r="H17" s="166">
        <v>24719</v>
      </c>
      <c r="I17" s="181">
        <f t="shared" si="6"/>
        <v>-8.1351270997472858E-2</v>
      </c>
      <c r="J17" s="165">
        <f t="shared" si="1"/>
        <v>-2189</v>
      </c>
      <c r="K17" s="167">
        <f t="shared" si="2"/>
        <v>3.4261707943160961E-2</v>
      </c>
      <c r="N17" s="165" t="s">
        <v>125</v>
      </c>
      <c r="O17" s="166">
        <v>290</v>
      </c>
      <c r="P17" s="166">
        <v>415</v>
      </c>
      <c r="Q17" s="166">
        <v>2579</v>
      </c>
      <c r="R17" s="166">
        <v>2372</v>
      </c>
      <c r="S17" s="166">
        <v>2998</v>
      </c>
      <c r="T17" s="166">
        <v>1854</v>
      </c>
      <c r="U17" s="181">
        <f t="shared" si="7"/>
        <v>-0.38158772515010009</v>
      </c>
      <c r="V17" s="165">
        <f t="shared" si="5"/>
        <v>-1144</v>
      </c>
      <c r="W17" s="167">
        <f t="shared" si="4"/>
        <v>1.6508614932549754E-2</v>
      </c>
    </row>
    <row r="18" spans="1:23" x14ac:dyDescent="0.25">
      <c r="A18" s="1"/>
      <c r="B18" s="165" t="s">
        <v>121</v>
      </c>
      <c r="C18" s="166">
        <v>3867</v>
      </c>
      <c r="D18" s="166">
        <v>3332</v>
      </c>
      <c r="E18" s="166">
        <v>8863</v>
      </c>
      <c r="F18" s="166">
        <v>9003</v>
      </c>
      <c r="G18" s="166">
        <v>10114</v>
      </c>
      <c r="H18" s="166">
        <v>9079</v>
      </c>
      <c r="I18" s="181">
        <f t="shared" si="6"/>
        <v>-0.10233339924856633</v>
      </c>
      <c r="J18" s="165">
        <f t="shared" si="1"/>
        <v>-1035</v>
      </c>
      <c r="K18" s="167">
        <f t="shared" si="2"/>
        <v>1.2583925175612217E-2</v>
      </c>
      <c r="N18" s="165" t="s">
        <v>121</v>
      </c>
      <c r="O18" s="166">
        <v>94</v>
      </c>
      <c r="P18" s="166">
        <v>181</v>
      </c>
      <c r="Q18" s="166">
        <v>476</v>
      </c>
      <c r="R18" s="166">
        <v>362</v>
      </c>
      <c r="S18" s="166">
        <v>514</v>
      </c>
      <c r="T18" s="166">
        <v>537</v>
      </c>
      <c r="U18" s="181">
        <f t="shared" si="7"/>
        <v>4.474708171206232E-2</v>
      </c>
      <c r="V18" s="165">
        <f t="shared" si="5"/>
        <v>23</v>
      </c>
      <c r="W18" s="167">
        <f t="shared" si="4"/>
        <v>4.7816214772271942E-3</v>
      </c>
    </row>
    <row r="19" spans="1:23" x14ac:dyDescent="0.25">
      <c r="A19" s="164" t="s">
        <v>146</v>
      </c>
      <c r="B19" s="165" t="s">
        <v>130</v>
      </c>
      <c r="C19" s="166">
        <v>10387</v>
      </c>
      <c r="D19" s="166">
        <v>1010</v>
      </c>
      <c r="E19" s="166">
        <v>12195</v>
      </c>
      <c r="F19" s="166">
        <v>14737</v>
      </c>
      <c r="G19" s="166">
        <v>13310</v>
      </c>
      <c r="H19" s="166">
        <v>13477</v>
      </c>
      <c r="I19" s="181">
        <f t="shared" si="6"/>
        <v>1.2546957175056273E-2</v>
      </c>
      <c r="J19" s="165">
        <f t="shared" si="1"/>
        <v>167</v>
      </c>
      <c r="K19" s="167">
        <f t="shared" si="2"/>
        <v>1.8679762043366653E-2</v>
      </c>
      <c r="N19" s="165" t="s">
        <v>130</v>
      </c>
      <c r="O19" s="166">
        <v>1314</v>
      </c>
      <c r="P19" s="166">
        <v>137</v>
      </c>
      <c r="Q19" s="166">
        <v>1917</v>
      </c>
      <c r="R19" s="166">
        <v>2893</v>
      </c>
      <c r="S19" s="166">
        <v>2073</v>
      </c>
      <c r="T19" s="166">
        <v>2315</v>
      </c>
      <c r="U19" s="181">
        <f t="shared" si="7"/>
        <v>0.11673902556681148</v>
      </c>
      <c r="V19" s="165">
        <f t="shared" si="5"/>
        <v>242</v>
      </c>
      <c r="W19" s="167">
        <f t="shared" si="4"/>
        <v>2.0613507858065091E-2</v>
      </c>
    </row>
    <row r="20" spans="1:23" x14ac:dyDescent="0.25">
      <c r="A20" s="169" t="s">
        <v>147</v>
      </c>
      <c r="B20" s="165" t="s">
        <v>133</v>
      </c>
      <c r="C20" s="166">
        <v>16011</v>
      </c>
      <c r="D20" s="166">
        <v>1347</v>
      </c>
      <c r="E20" s="166">
        <v>10703</v>
      </c>
      <c r="F20" s="166">
        <v>14289</v>
      </c>
      <c r="G20" s="166">
        <v>16752</v>
      </c>
      <c r="H20" s="166">
        <v>12005</v>
      </c>
      <c r="I20" s="181">
        <f t="shared" si="6"/>
        <v>-0.28336914995224449</v>
      </c>
      <c r="J20" s="165">
        <f t="shared" si="1"/>
        <v>-4747</v>
      </c>
      <c r="K20" s="167">
        <f t="shared" si="2"/>
        <v>1.6639500135832656E-2</v>
      </c>
      <c r="N20" s="165" t="s">
        <v>133</v>
      </c>
      <c r="O20" s="166">
        <v>2383</v>
      </c>
      <c r="P20" s="166">
        <v>226</v>
      </c>
      <c r="Q20" s="166">
        <v>1764</v>
      </c>
      <c r="R20" s="166">
        <v>3260</v>
      </c>
      <c r="S20" s="166">
        <v>3058</v>
      </c>
      <c r="T20" s="166">
        <v>1964</v>
      </c>
      <c r="U20" s="181">
        <f t="shared" si="7"/>
        <v>-0.35775016350555922</v>
      </c>
      <c r="V20" s="165">
        <f t="shared" si="5"/>
        <v>-1094</v>
      </c>
      <c r="W20" s="167">
        <f t="shared" si="4"/>
        <v>1.7488090467922175E-2</v>
      </c>
    </row>
    <row r="21" spans="1:23" x14ac:dyDescent="0.25">
      <c r="B21" s="170" t="s">
        <v>147</v>
      </c>
      <c r="C21" s="171">
        <f t="shared" ref="C21" si="8">C13-SUM(C14:C20)</f>
        <v>64189</v>
      </c>
      <c r="D21" s="171">
        <f t="shared" ref="D21:H21" si="9">D13-SUM(D14:D20)</f>
        <v>51393</v>
      </c>
      <c r="E21" s="171">
        <f t="shared" si="9"/>
        <v>139866</v>
      </c>
      <c r="F21" s="171">
        <f t="shared" si="9"/>
        <v>153430</v>
      </c>
      <c r="G21" s="171">
        <f t="shared" si="9"/>
        <v>160197</v>
      </c>
      <c r="H21" s="171">
        <f t="shared" si="9"/>
        <v>175746</v>
      </c>
      <c r="I21" s="182">
        <f t="shared" si="6"/>
        <v>9.70617427292646E-2</v>
      </c>
      <c r="J21" s="170">
        <f t="shared" si="1"/>
        <v>15549</v>
      </c>
      <c r="K21" s="172">
        <f t="shared" si="2"/>
        <v>0.24359230244665103</v>
      </c>
      <c r="N21" s="170" t="s">
        <v>147</v>
      </c>
      <c r="O21" s="171">
        <f t="shared" ref="O21:T21" si="10">O13-SUM(O14:O20)</f>
        <v>8513</v>
      </c>
      <c r="P21" s="171">
        <f t="shared" si="10"/>
        <v>5405</v>
      </c>
      <c r="Q21" s="171">
        <f t="shared" si="10"/>
        <v>15321</v>
      </c>
      <c r="R21" s="171">
        <f t="shared" si="10"/>
        <v>19493</v>
      </c>
      <c r="S21" s="171">
        <f t="shared" si="10"/>
        <v>20658</v>
      </c>
      <c r="T21" s="171">
        <f t="shared" si="10"/>
        <v>25728</v>
      </c>
      <c r="U21" s="182">
        <f t="shared" si="7"/>
        <v>0.24542550101655536</v>
      </c>
      <c r="V21" s="170">
        <f>T21-S21</f>
        <v>5070</v>
      </c>
      <c r="W21" s="172">
        <f t="shared" si="4"/>
        <v>0.22909042340056096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49886</v>
      </c>
      <c r="E23" s="178">
        <f t="shared" si="11"/>
        <v>140724</v>
      </c>
      <c r="F23" s="178">
        <f t="shared" si="11"/>
        <v>195215</v>
      </c>
      <c r="G23" s="178">
        <f t="shared" si="11"/>
        <v>210028</v>
      </c>
      <c r="H23" s="178">
        <f t="shared" si="11"/>
        <v>213012</v>
      </c>
      <c r="I23" s="179">
        <f>IFERROR(H23/G23-1,"-")</f>
        <v>1.4207629458929283E-2</v>
      </c>
      <c r="J23" s="178">
        <f>H23-G23</f>
        <v>2984</v>
      </c>
      <c r="K23" s="179">
        <f t="shared" ref="K23:K35" si="12">H23/H$9</f>
        <v>0.29524474826605457</v>
      </c>
    </row>
    <row r="24" spans="1:23" x14ac:dyDescent="0.25">
      <c r="B24" s="161" t="s">
        <v>99</v>
      </c>
      <c r="C24" s="162">
        <v>3630</v>
      </c>
      <c r="D24" s="162">
        <v>25712</v>
      </c>
      <c r="E24" s="162">
        <v>17849</v>
      </c>
      <c r="F24" s="162">
        <v>22297</v>
      </c>
      <c r="G24" s="162">
        <v>19552</v>
      </c>
      <c r="H24" s="162">
        <v>18619</v>
      </c>
      <c r="I24" s="180">
        <f>IFERROR(H24/G24-1,"-")</f>
        <v>-4.7718903436988591E-2</v>
      </c>
      <c r="J24" s="161">
        <f t="shared" ref="J24:J34" si="13">H24-G24</f>
        <v>-933</v>
      </c>
      <c r="K24" s="163">
        <f t="shared" si="12"/>
        <v>2.580681824482034E-2</v>
      </c>
    </row>
    <row r="25" spans="1:23" x14ac:dyDescent="0.25">
      <c r="B25" s="165" t="s">
        <v>105</v>
      </c>
      <c r="C25" s="166">
        <v>2906</v>
      </c>
      <c r="D25" s="166">
        <v>19878</v>
      </c>
      <c r="E25" s="166">
        <v>10152</v>
      </c>
      <c r="F25" s="166">
        <v>11519</v>
      </c>
      <c r="G25" s="166">
        <v>9751</v>
      </c>
      <c r="H25" s="166">
        <v>7987</v>
      </c>
      <c r="I25" s="181">
        <f>IFERROR(H25/G25-1,"-")</f>
        <v>-0.18090452261306533</v>
      </c>
      <c r="J25" s="165">
        <f t="shared" si="13"/>
        <v>-1764</v>
      </c>
      <c r="K25" s="167">
        <f t="shared" si="12"/>
        <v>1.1070361314860092E-2</v>
      </c>
    </row>
    <row r="26" spans="1:23" x14ac:dyDescent="0.25">
      <c r="B26" s="165" t="s">
        <v>102</v>
      </c>
      <c r="C26" s="166">
        <v>724</v>
      </c>
      <c r="D26" s="166">
        <v>5834</v>
      </c>
      <c r="E26" s="166">
        <v>7697</v>
      </c>
      <c r="F26" s="166">
        <v>10778</v>
      </c>
      <c r="G26" s="166">
        <v>9801</v>
      </c>
      <c r="H26" s="166">
        <v>10632</v>
      </c>
      <c r="I26" s="181">
        <f>IFERROR(H26/G26-1,"-")</f>
        <v>8.478726660544833E-2</v>
      </c>
      <c r="J26" s="165">
        <f t="shared" si="13"/>
        <v>831</v>
      </c>
      <c r="K26" s="167">
        <f t="shared" si="12"/>
        <v>1.4736456929960248E-2</v>
      </c>
    </row>
    <row r="27" spans="1:23" x14ac:dyDescent="0.25">
      <c r="B27" s="161" t="s">
        <v>109</v>
      </c>
      <c r="C27" s="162">
        <v>60716</v>
      </c>
      <c r="D27" s="162">
        <v>24174</v>
      </c>
      <c r="E27" s="162">
        <v>122875</v>
      </c>
      <c r="F27" s="162">
        <v>172918</v>
      </c>
      <c r="G27" s="162">
        <v>190476</v>
      </c>
      <c r="H27" s="162">
        <v>194393</v>
      </c>
      <c r="I27" s="180">
        <f>IFERROR(H27/G27-1,"-")</f>
        <v>2.056427056427057E-2</v>
      </c>
      <c r="J27" s="161">
        <f t="shared" si="13"/>
        <v>3917</v>
      </c>
      <c r="K27" s="163">
        <f t="shared" si="12"/>
        <v>0.26943793002123423</v>
      </c>
    </row>
    <row r="28" spans="1:23" x14ac:dyDescent="0.25">
      <c r="B28" s="165" t="s">
        <v>112</v>
      </c>
      <c r="C28" s="166">
        <v>32787</v>
      </c>
      <c r="D28" s="166">
        <v>4154</v>
      </c>
      <c r="E28" s="166">
        <v>61983</v>
      </c>
      <c r="F28" s="166">
        <v>95863</v>
      </c>
      <c r="G28" s="166">
        <v>111835</v>
      </c>
      <c r="H28" s="166">
        <v>117241</v>
      </c>
      <c r="I28" s="181">
        <f t="shared" ref="I28:I35" si="14">IFERROR(H28/G28-1,"-")</f>
        <v>4.8339070952742924E-2</v>
      </c>
      <c r="J28" s="165">
        <f t="shared" si="13"/>
        <v>5406</v>
      </c>
      <c r="K28" s="167">
        <f t="shared" si="12"/>
        <v>0.16250159395461525</v>
      </c>
    </row>
    <row r="29" spans="1:23" x14ac:dyDescent="0.25">
      <c r="B29" s="165" t="s">
        <v>115</v>
      </c>
      <c r="C29" s="166">
        <v>5288</v>
      </c>
      <c r="D29" s="166">
        <v>2705</v>
      </c>
      <c r="E29" s="166">
        <v>7674</v>
      </c>
      <c r="F29" s="166">
        <v>8713</v>
      </c>
      <c r="G29" s="166">
        <v>9531</v>
      </c>
      <c r="H29" s="166">
        <v>8647</v>
      </c>
      <c r="I29" s="181">
        <f t="shared" si="14"/>
        <v>-9.2749973769803762E-2</v>
      </c>
      <c r="J29" s="165">
        <f t="shared" si="13"/>
        <v>-884</v>
      </c>
      <c r="K29" s="167">
        <f t="shared" si="12"/>
        <v>1.1985152659270717E-2</v>
      </c>
    </row>
    <row r="30" spans="1:23" x14ac:dyDescent="0.25">
      <c r="B30" s="165" t="s">
        <v>118</v>
      </c>
      <c r="C30" s="166">
        <v>1832</v>
      </c>
      <c r="D30" s="166">
        <v>3210</v>
      </c>
      <c r="E30" s="166">
        <v>5912</v>
      </c>
      <c r="F30" s="166">
        <v>9315</v>
      </c>
      <c r="G30" s="166">
        <v>10298</v>
      </c>
      <c r="H30" s="166">
        <v>6727</v>
      </c>
      <c r="I30" s="181">
        <f t="shared" si="14"/>
        <v>-0.3467663624004661</v>
      </c>
      <c r="J30" s="165">
        <f t="shared" si="13"/>
        <v>-3571</v>
      </c>
      <c r="K30" s="167">
        <f t="shared" si="12"/>
        <v>9.3239414755307178E-3</v>
      </c>
    </row>
    <row r="31" spans="1:23" x14ac:dyDescent="0.25">
      <c r="B31" s="165" t="s">
        <v>125</v>
      </c>
      <c r="C31" s="166">
        <v>2275</v>
      </c>
      <c r="D31" s="166">
        <v>1234</v>
      </c>
      <c r="E31" s="166">
        <v>7086</v>
      </c>
      <c r="F31" s="166">
        <v>7810</v>
      </c>
      <c r="G31" s="166">
        <v>6314</v>
      </c>
      <c r="H31" s="166">
        <v>5795</v>
      </c>
      <c r="I31" s="181">
        <f t="shared" si="14"/>
        <v>-8.2198289515362677E-2</v>
      </c>
      <c r="J31" s="165">
        <f t="shared" si="13"/>
        <v>-519</v>
      </c>
      <c r="K31" s="167">
        <f t="shared" si="12"/>
        <v>8.0321452134235923E-3</v>
      </c>
    </row>
    <row r="32" spans="1:23" x14ac:dyDescent="0.25">
      <c r="B32" s="165" t="s">
        <v>121</v>
      </c>
      <c r="C32" s="166">
        <v>1200</v>
      </c>
      <c r="D32" s="166">
        <v>1310</v>
      </c>
      <c r="E32" s="166">
        <v>3026</v>
      </c>
      <c r="F32" s="166">
        <v>3180</v>
      </c>
      <c r="G32" s="166">
        <v>3167</v>
      </c>
      <c r="H32" s="166">
        <v>2763</v>
      </c>
      <c r="I32" s="181">
        <f t="shared" si="14"/>
        <v>-0.12756551941900851</v>
      </c>
      <c r="J32" s="165">
        <f t="shared" si="13"/>
        <v>-404</v>
      </c>
      <c r="K32" s="167">
        <f t="shared" si="12"/>
        <v>3.8296492191008434E-3</v>
      </c>
    </row>
    <row r="33" spans="2:11" x14ac:dyDescent="0.25">
      <c r="B33" s="165" t="s">
        <v>130</v>
      </c>
      <c r="C33" s="166">
        <v>1994</v>
      </c>
      <c r="D33" s="166">
        <v>86</v>
      </c>
      <c r="E33" s="166">
        <v>1563</v>
      </c>
      <c r="F33" s="166">
        <v>2431</v>
      </c>
      <c r="G33" s="166">
        <v>1870</v>
      </c>
      <c r="H33" s="166">
        <v>2213</v>
      </c>
      <c r="I33" s="181">
        <f t="shared" si="14"/>
        <v>0.18342245989304806</v>
      </c>
      <c r="J33" s="165">
        <f t="shared" si="13"/>
        <v>343</v>
      </c>
      <c r="K33" s="167">
        <f t="shared" si="12"/>
        <v>3.067323098758656E-3</v>
      </c>
    </row>
    <row r="34" spans="2:11" x14ac:dyDescent="0.25">
      <c r="B34" s="165" t="s">
        <v>133</v>
      </c>
      <c r="C34" s="166">
        <v>1701</v>
      </c>
      <c r="D34" s="166">
        <v>157</v>
      </c>
      <c r="E34" s="166">
        <v>871</v>
      </c>
      <c r="F34" s="166">
        <v>1965</v>
      </c>
      <c r="G34" s="166">
        <v>2200</v>
      </c>
      <c r="H34" s="166">
        <v>1238</v>
      </c>
      <c r="I34" s="181">
        <f t="shared" si="14"/>
        <v>-0.43727272727272726</v>
      </c>
      <c r="J34" s="165">
        <f t="shared" si="13"/>
        <v>-962</v>
      </c>
      <c r="K34" s="167">
        <f t="shared" si="12"/>
        <v>1.7159267945156872E-3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11318</v>
      </c>
      <c r="E35" s="171">
        <f t="shared" si="16"/>
        <v>34760</v>
      </c>
      <c r="F35" s="171">
        <f t="shared" si="16"/>
        <v>43641</v>
      </c>
      <c r="G35" s="171">
        <f t="shared" si="16"/>
        <v>45261</v>
      </c>
      <c r="H35" s="171">
        <f t="shared" si="16"/>
        <v>49769</v>
      </c>
      <c r="I35" s="182">
        <f t="shared" si="14"/>
        <v>9.9600097213937033E-2</v>
      </c>
      <c r="J35" s="170">
        <f>H35-G35</f>
        <v>4508</v>
      </c>
      <c r="K35" s="172">
        <f t="shared" si="12"/>
        <v>6.8982197606018772E-2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80916</v>
      </c>
      <c r="E37" s="178">
        <f t="shared" si="17"/>
        <v>281837</v>
      </c>
      <c r="F37" s="178">
        <f t="shared" si="17"/>
        <v>289323</v>
      </c>
      <c r="G37" s="178">
        <f t="shared" si="17"/>
        <v>306892</v>
      </c>
      <c r="H37" s="178">
        <f t="shared" si="17"/>
        <v>317040</v>
      </c>
      <c r="I37" s="179">
        <f>IFERROR(H37/G37-1,"-")</f>
        <v>3.3067007285950689E-2</v>
      </c>
      <c r="J37" s="178">
        <f>H37-G37</f>
        <v>10148</v>
      </c>
      <c r="K37" s="179">
        <f t="shared" ref="K37:K49" si="18">H37/H$9</f>
        <v>0.43943249671506746</v>
      </c>
    </row>
    <row r="38" spans="2:11" x14ac:dyDescent="0.25">
      <c r="B38" s="161" t="s">
        <v>99</v>
      </c>
      <c r="C38" s="162">
        <v>4287</v>
      </c>
      <c r="D38" s="162">
        <v>28063</v>
      </c>
      <c r="E38" s="162">
        <v>24222</v>
      </c>
      <c r="F38" s="162">
        <v>19294</v>
      </c>
      <c r="G38" s="162">
        <v>18141</v>
      </c>
      <c r="H38" s="162">
        <v>20151</v>
      </c>
      <c r="I38" s="180">
        <f>IFERROR(H38/G38-1,"-")</f>
        <v>0.11079874317843563</v>
      </c>
      <c r="J38" s="161">
        <f t="shared" ref="J38:J48" si="19">H38-G38</f>
        <v>2010</v>
      </c>
      <c r="K38" s="163">
        <f t="shared" si="18"/>
        <v>2.7930243001846215E-2</v>
      </c>
    </row>
    <row r="39" spans="2:11" x14ac:dyDescent="0.25">
      <c r="B39" s="165" t="s">
        <v>105</v>
      </c>
      <c r="C39" s="166">
        <v>3014</v>
      </c>
      <c r="D39" s="166">
        <v>24429</v>
      </c>
      <c r="E39" s="166">
        <v>17998</v>
      </c>
      <c r="F39" s="166">
        <v>12087</v>
      </c>
      <c r="G39" s="166">
        <v>9826</v>
      </c>
      <c r="H39" s="166">
        <v>10596</v>
      </c>
      <c r="I39" s="181">
        <f>IFERROR(H39/G39-1,"-")</f>
        <v>7.8363525340932272E-2</v>
      </c>
      <c r="J39" s="165">
        <f t="shared" si="19"/>
        <v>770</v>
      </c>
      <c r="K39" s="167">
        <f t="shared" si="18"/>
        <v>1.4686559220265124E-2</v>
      </c>
    </row>
    <row r="40" spans="2:11" x14ac:dyDescent="0.25">
      <c r="B40" s="165" t="s">
        <v>102</v>
      </c>
      <c r="C40" s="166">
        <v>1273</v>
      </c>
      <c r="D40" s="166">
        <v>3634</v>
      </c>
      <c r="E40" s="166">
        <v>6224</v>
      </c>
      <c r="F40" s="166">
        <v>7207</v>
      </c>
      <c r="G40" s="166">
        <v>8315</v>
      </c>
      <c r="H40" s="166">
        <v>9555</v>
      </c>
      <c r="I40" s="181">
        <f>IFERROR(H40/G40-1,"-")</f>
        <v>0.14912808177991588</v>
      </c>
      <c r="J40" s="165">
        <f t="shared" si="19"/>
        <v>1240</v>
      </c>
      <c r="K40" s="167">
        <f t="shared" si="18"/>
        <v>1.3243683781581092E-2</v>
      </c>
    </row>
    <row r="41" spans="2:11" x14ac:dyDescent="0.25">
      <c r="B41" s="161" t="s">
        <v>109</v>
      </c>
      <c r="C41" s="162">
        <v>97884</v>
      </c>
      <c r="D41" s="162">
        <v>52853</v>
      </c>
      <c r="E41" s="162">
        <v>257615</v>
      </c>
      <c r="F41" s="162">
        <v>270029</v>
      </c>
      <c r="G41" s="162">
        <v>288751</v>
      </c>
      <c r="H41" s="162">
        <v>296889</v>
      </c>
      <c r="I41" s="180">
        <f>IFERROR(H41/G41-1,"-")</f>
        <v>2.8183452178520696E-2</v>
      </c>
      <c r="J41" s="161">
        <f t="shared" si="19"/>
        <v>8138</v>
      </c>
      <c r="K41" s="163">
        <f t="shared" si="18"/>
        <v>0.41150225371322124</v>
      </c>
    </row>
    <row r="42" spans="2:11" x14ac:dyDescent="0.25">
      <c r="B42" s="165" t="s">
        <v>112</v>
      </c>
      <c r="C42" s="166">
        <v>40531</v>
      </c>
      <c r="D42" s="166">
        <v>4699</v>
      </c>
      <c r="E42" s="166">
        <v>130042</v>
      </c>
      <c r="F42" s="166">
        <v>146540</v>
      </c>
      <c r="G42" s="166">
        <v>159176</v>
      </c>
      <c r="H42" s="166">
        <v>164054</v>
      </c>
      <c r="I42" s="181">
        <f t="shared" ref="I42:I49" si="20">IFERROR(H42/G42-1,"-")</f>
        <v>3.0645323415590342E-2</v>
      </c>
      <c r="J42" s="165">
        <f t="shared" si="19"/>
        <v>4878</v>
      </c>
      <c r="K42" s="167">
        <f t="shared" si="18"/>
        <v>0.22738663517566765</v>
      </c>
    </row>
    <row r="43" spans="2:11" x14ac:dyDescent="0.25">
      <c r="B43" s="165" t="s">
        <v>115</v>
      </c>
      <c r="C43" s="166">
        <v>3224</v>
      </c>
      <c r="D43" s="166">
        <v>3112</v>
      </c>
      <c r="E43" s="166">
        <v>6637</v>
      </c>
      <c r="F43" s="166">
        <v>6184</v>
      </c>
      <c r="G43" s="166">
        <v>7088</v>
      </c>
      <c r="H43" s="166">
        <v>8399</v>
      </c>
      <c r="I43" s="181">
        <f t="shared" si="20"/>
        <v>0.1849604966139955</v>
      </c>
      <c r="J43" s="165">
        <f t="shared" si="19"/>
        <v>1311</v>
      </c>
      <c r="K43" s="167">
        <f t="shared" si="18"/>
        <v>1.1641412881370968E-2</v>
      </c>
    </row>
    <row r="44" spans="2:11" x14ac:dyDescent="0.25">
      <c r="B44" s="165" t="s">
        <v>118</v>
      </c>
      <c r="C44" s="166">
        <v>1607</v>
      </c>
      <c r="D44" s="166">
        <v>5649</v>
      </c>
      <c r="E44" s="166">
        <v>5542</v>
      </c>
      <c r="F44" s="166">
        <v>5329</v>
      </c>
      <c r="G44" s="166">
        <v>5706</v>
      </c>
      <c r="H44" s="166">
        <v>6041</v>
      </c>
      <c r="I44" s="181">
        <f t="shared" si="20"/>
        <v>5.8710129688047674E-2</v>
      </c>
      <c r="J44" s="165">
        <f t="shared" si="19"/>
        <v>335</v>
      </c>
      <c r="K44" s="167">
        <f t="shared" si="18"/>
        <v>8.37311289634028E-3</v>
      </c>
    </row>
    <row r="45" spans="2:11" x14ac:dyDescent="0.25">
      <c r="B45" s="165" t="s">
        <v>125</v>
      </c>
      <c r="C45" s="166">
        <v>5044</v>
      </c>
      <c r="D45" s="166">
        <v>3828</v>
      </c>
      <c r="E45" s="166">
        <v>16942</v>
      </c>
      <c r="F45" s="166">
        <v>13856</v>
      </c>
      <c r="G45" s="166">
        <v>14990</v>
      </c>
      <c r="H45" s="166">
        <v>13952</v>
      </c>
      <c r="I45" s="181">
        <f t="shared" si="20"/>
        <v>-6.9246164109406316E-2</v>
      </c>
      <c r="J45" s="165">
        <f t="shared" si="19"/>
        <v>-1038</v>
      </c>
      <c r="K45" s="167">
        <f t="shared" si="18"/>
        <v>1.9338134601843998E-2</v>
      </c>
    </row>
    <row r="46" spans="2:11" x14ac:dyDescent="0.25">
      <c r="B46" s="165" t="s">
        <v>121</v>
      </c>
      <c r="C46" s="166">
        <v>1457</v>
      </c>
      <c r="D46" s="166">
        <v>1735</v>
      </c>
      <c r="E46" s="166">
        <v>4362</v>
      </c>
      <c r="F46" s="166">
        <v>4336</v>
      </c>
      <c r="G46" s="166">
        <v>5322</v>
      </c>
      <c r="H46" s="166">
        <v>4903</v>
      </c>
      <c r="I46" s="181">
        <f t="shared" si="20"/>
        <v>-7.8729800826756846E-2</v>
      </c>
      <c r="J46" s="165">
        <f t="shared" si="19"/>
        <v>-419</v>
      </c>
      <c r="K46" s="167">
        <f t="shared" si="18"/>
        <v>6.7957908509777183E-3</v>
      </c>
    </row>
    <row r="47" spans="2:11" x14ac:dyDescent="0.25">
      <c r="B47" s="165" t="s">
        <v>130</v>
      </c>
      <c r="C47" s="166">
        <v>6272</v>
      </c>
      <c r="D47" s="166">
        <v>747</v>
      </c>
      <c r="E47" s="166">
        <v>8244</v>
      </c>
      <c r="F47" s="166">
        <v>8819</v>
      </c>
      <c r="G47" s="166">
        <v>8511</v>
      </c>
      <c r="H47" s="166">
        <v>7792</v>
      </c>
      <c r="I47" s="181">
        <f t="shared" si="20"/>
        <v>-8.4478909646340083E-2</v>
      </c>
      <c r="J47" s="165">
        <f t="shared" si="19"/>
        <v>-719</v>
      </c>
      <c r="K47" s="167">
        <f t="shared" si="18"/>
        <v>1.0800082054011499E-2</v>
      </c>
    </row>
    <row r="48" spans="2:11" x14ac:dyDescent="0.25">
      <c r="B48" s="165" t="s">
        <v>133</v>
      </c>
      <c r="C48" s="166">
        <v>10629</v>
      </c>
      <c r="D48" s="166">
        <v>950</v>
      </c>
      <c r="E48" s="166">
        <v>7661</v>
      </c>
      <c r="F48" s="166">
        <v>8640</v>
      </c>
      <c r="G48" s="166">
        <v>9534</v>
      </c>
      <c r="H48" s="166">
        <v>6987</v>
      </c>
      <c r="I48" s="181">
        <f t="shared" si="20"/>
        <v>-0.26714915040906229</v>
      </c>
      <c r="J48" s="165">
        <f t="shared" si="19"/>
        <v>-2547</v>
      </c>
      <c r="K48" s="167">
        <f t="shared" si="18"/>
        <v>9.6843138233288426E-3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32133</v>
      </c>
      <c r="E49" s="171">
        <f t="shared" si="22"/>
        <v>78185</v>
      </c>
      <c r="F49" s="171">
        <f t="shared" si="22"/>
        <v>76325</v>
      </c>
      <c r="G49" s="171">
        <f t="shared" si="22"/>
        <v>78424</v>
      </c>
      <c r="H49" s="171">
        <f t="shared" si="22"/>
        <v>84761</v>
      </c>
      <c r="I49" s="182">
        <f t="shared" si="20"/>
        <v>8.080434560848726E-2</v>
      </c>
      <c r="J49" s="170">
        <f>H49-G49</f>
        <v>6337</v>
      </c>
      <c r="K49" s="172">
        <f t="shared" si="18"/>
        <v>0.11748277142968026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321</v>
      </c>
      <c r="D66" s="162" t="s">
        <v>321</v>
      </c>
      <c r="E66" s="162" t="s">
        <v>321</v>
      </c>
      <c r="F66" s="162" t="s">
        <v>321</v>
      </c>
      <c r="G66" s="162" t="s">
        <v>321</v>
      </c>
      <c r="H66" s="162" t="s">
        <v>321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321</v>
      </c>
      <c r="D67" s="166" t="s">
        <v>321</v>
      </c>
      <c r="E67" s="166" t="s">
        <v>321</v>
      </c>
      <c r="F67" s="166" t="s">
        <v>321</v>
      </c>
      <c r="G67" s="166" t="s">
        <v>321</v>
      </c>
      <c r="H67" s="166" t="s">
        <v>321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321</v>
      </c>
      <c r="D68" s="166" t="s">
        <v>321</v>
      </c>
      <c r="E68" s="166" t="s">
        <v>321</v>
      </c>
      <c r="F68" s="166" t="s">
        <v>321</v>
      </c>
      <c r="G68" s="166" t="s">
        <v>321</v>
      </c>
      <c r="H68" s="166" t="s">
        <v>321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321</v>
      </c>
      <c r="D69" s="162" t="s">
        <v>321</v>
      </c>
      <c r="E69" s="162" t="s">
        <v>321</v>
      </c>
      <c r="F69" s="162" t="s">
        <v>321</v>
      </c>
      <c r="G69" s="162" t="s">
        <v>321</v>
      </c>
      <c r="H69" s="162" t="s">
        <v>321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321</v>
      </c>
      <c r="D70" s="166" t="s">
        <v>321</v>
      </c>
      <c r="E70" s="166" t="s">
        <v>321</v>
      </c>
      <c r="F70" s="166" t="s">
        <v>321</v>
      </c>
      <c r="G70" s="166" t="s">
        <v>321</v>
      </c>
      <c r="H70" s="166" t="s">
        <v>321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321</v>
      </c>
      <c r="D71" s="166" t="s">
        <v>321</v>
      </c>
      <c r="E71" s="166" t="s">
        <v>321</v>
      </c>
      <c r="F71" s="166" t="s">
        <v>321</v>
      </c>
      <c r="G71" s="166" t="s">
        <v>321</v>
      </c>
      <c r="H71" s="166" t="s">
        <v>321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321</v>
      </c>
      <c r="D72" s="166" t="s">
        <v>321</v>
      </c>
      <c r="E72" s="166" t="s">
        <v>321</v>
      </c>
      <c r="F72" s="166" t="s">
        <v>321</v>
      </c>
      <c r="G72" s="166" t="s">
        <v>321</v>
      </c>
      <c r="H72" s="166" t="s">
        <v>321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321</v>
      </c>
      <c r="D73" s="166" t="s">
        <v>321</v>
      </c>
      <c r="E73" s="166" t="s">
        <v>321</v>
      </c>
      <c r="F73" s="166" t="s">
        <v>321</v>
      </c>
      <c r="G73" s="166" t="s">
        <v>321</v>
      </c>
      <c r="H73" s="166" t="s">
        <v>321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321</v>
      </c>
      <c r="D74" s="166" t="s">
        <v>321</v>
      </c>
      <c r="E74" s="166" t="s">
        <v>321</v>
      </c>
      <c r="F74" s="166" t="s">
        <v>321</v>
      </c>
      <c r="G74" s="166" t="s">
        <v>321</v>
      </c>
      <c r="H74" s="166" t="s">
        <v>321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321</v>
      </c>
      <c r="D75" s="166" t="s">
        <v>321</v>
      </c>
      <c r="E75" s="166" t="s">
        <v>321</v>
      </c>
      <c r="F75" s="166" t="s">
        <v>321</v>
      </c>
      <c r="G75" s="166" t="s">
        <v>321</v>
      </c>
      <c r="H75" s="166" t="s">
        <v>321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321</v>
      </c>
      <c r="D76" s="166" t="s">
        <v>321</v>
      </c>
      <c r="E76" s="166" t="s">
        <v>321</v>
      </c>
      <c r="F76" s="166" t="s">
        <v>321</v>
      </c>
      <c r="G76" s="166" t="s">
        <v>321</v>
      </c>
      <c r="H76" s="166" t="s">
        <v>321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26357</v>
      </c>
      <c r="E79" s="178">
        <f t="shared" si="33"/>
        <v>75897</v>
      </c>
      <c r="F79" s="178">
        <f t="shared" si="33"/>
        <v>85480</v>
      </c>
      <c r="G79" s="178">
        <f t="shared" si="33"/>
        <v>99662</v>
      </c>
      <c r="H79" s="178">
        <f t="shared" si="33"/>
        <v>112305</v>
      </c>
      <c r="I79" s="179">
        <f>IFERROR(H79/G79-1,"-")</f>
        <v>0.12685878268547701</v>
      </c>
      <c r="J79" s="178">
        <f>IFERROR(H79-G79,"-")</f>
        <v>12643</v>
      </c>
      <c r="K79" s="179">
        <f>IFERROR(H79/H$9,"-")</f>
        <v>0.15566006353641701</v>
      </c>
    </row>
    <row r="80" spans="2:11" x14ac:dyDescent="0.25">
      <c r="B80" s="161" t="s">
        <v>99</v>
      </c>
      <c r="C80" s="162">
        <v>6348</v>
      </c>
      <c r="D80" s="162">
        <v>15318</v>
      </c>
      <c r="E80" s="162">
        <v>37020</v>
      </c>
      <c r="F80" s="162">
        <v>38724</v>
      </c>
      <c r="G80" s="162">
        <v>48784</v>
      </c>
      <c r="H80" s="162">
        <v>53287</v>
      </c>
      <c r="I80" s="180">
        <f>IFERROR(H80/G80-1,"-")</f>
        <v>9.2304854050508256E-2</v>
      </c>
      <c r="J80" s="183">
        <f t="shared" ref="J80:J91" si="34">IFERROR(H80-G80,"-")</f>
        <v>4503</v>
      </c>
      <c r="K80" s="163">
        <f t="shared" ref="K80:K91" si="35">IFERROR(H80/H$9,"-")</f>
        <v>7.385831268122571E-2</v>
      </c>
    </row>
    <row r="81" spans="2:11" x14ac:dyDescent="0.25">
      <c r="B81" s="165" t="s">
        <v>105</v>
      </c>
      <c r="C81" s="166">
        <v>1948</v>
      </c>
      <c r="D81" s="166">
        <v>8262</v>
      </c>
      <c r="E81" s="166">
        <v>18325</v>
      </c>
      <c r="F81" s="166">
        <v>20720</v>
      </c>
      <c r="G81" s="166">
        <v>21206</v>
      </c>
      <c r="H81" s="166">
        <v>16438</v>
      </c>
      <c r="I81" s="181">
        <f>IFERROR(H81/G81-1,"-")</f>
        <v>-0.22484202584174295</v>
      </c>
      <c r="J81" s="184">
        <f t="shared" si="34"/>
        <v>-4768</v>
      </c>
      <c r="K81" s="167">
        <f t="shared" si="35"/>
        <v>2.2783848665790685E-2</v>
      </c>
    </row>
    <row r="82" spans="2:11" x14ac:dyDescent="0.25">
      <c r="B82" s="165" t="s">
        <v>102</v>
      </c>
      <c r="C82" s="166">
        <v>4400</v>
      </c>
      <c r="D82" s="166">
        <v>7056</v>
      </c>
      <c r="E82" s="166">
        <v>18695</v>
      </c>
      <c r="F82" s="166">
        <v>18004</v>
      </c>
      <c r="G82" s="166">
        <v>27578</v>
      </c>
      <c r="H82" s="166">
        <v>36849</v>
      </c>
      <c r="I82" s="181">
        <f>IFERROR(H82/G82-1,"-")</f>
        <v>0.33617376169410407</v>
      </c>
      <c r="J82" s="184">
        <f t="shared" si="34"/>
        <v>9271</v>
      </c>
      <c r="K82" s="167">
        <f t="shared" si="35"/>
        <v>5.1074464015435028E-2</v>
      </c>
    </row>
    <row r="83" spans="2:11" x14ac:dyDescent="0.25">
      <c r="B83" s="161" t="s">
        <v>109</v>
      </c>
      <c r="C83" s="162">
        <v>19675</v>
      </c>
      <c r="D83" s="162">
        <v>11039</v>
      </c>
      <c r="E83" s="162">
        <v>38877</v>
      </c>
      <c r="F83" s="162">
        <v>46756</v>
      </c>
      <c r="G83" s="162">
        <v>50878</v>
      </c>
      <c r="H83" s="162">
        <v>59018</v>
      </c>
      <c r="I83" s="180">
        <f>IFERROR(H83/G83-1,"-")</f>
        <v>0.15999056566688941</v>
      </c>
      <c r="J83" s="183">
        <f t="shared" si="34"/>
        <v>8140</v>
      </c>
      <c r="K83" s="163">
        <f t="shared" si="35"/>
        <v>8.1801750855191299E-2</v>
      </c>
    </row>
    <row r="84" spans="2:11" x14ac:dyDescent="0.25">
      <c r="B84" s="165" t="s">
        <v>112</v>
      </c>
      <c r="C84" s="166">
        <v>1812</v>
      </c>
      <c r="D84" s="166">
        <v>443</v>
      </c>
      <c r="E84" s="166">
        <v>5286</v>
      </c>
      <c r="F84" s="166">
        <v>6342</v>
      </c>
      <c r="G84" s="166">
        <v>7933</v>
      </c>
      <c r="H84" s="166">
        <v>7684</v>
      </c>
      <c r="I84" s="181">
        <f t="shared" ref="I84:I91" si="36">IFERROR(H84/G84-1,"-")</f>
        <v>-3.1387873440060554E-2</v>
      </c>
      <c r="J84" s="184">
        <f t="shared" si="34"/>
        <v>-249</v>
      </c>
      <c r="K84" s="167">
        <f t="shared" si="35"/>
        <v>1.0650388924926124E-2</v>
      </c>
    </row>
    <row r="85" spans="2:11" x14ac:dyDescent="0.25">
      <c r="B85" s="165" t="s">
        <v>115</v>
      </c>
      <c r="C85" s="166">
        <v>4471</v>
      </c>
      <c r="D85" s="166">
        <v>2445</v>
      </c>
      <c r="E85" s="166">
        <v>8622</v>
      </c>
      <c r="F85" s="166">
        <v>9175</v>
      </c>
      <c r="G85" s="166">
        <v>10395</v>
      </c>
      <c r="H85" s="166">
        <v>12072</v>
      </c>
      <c r="I85" s="181">
        <f t="shared" si="36"/>
        <v>0.16132756132756132</v>
      </c>
      <c r="J85" s="184">
        <f t="shared" si="34"/>
        <v>1677</v>
      </c>
      <c r="K85" s="167">
        <f t="shared" si="35"/>
        <v>1.6732365317765247E-2</v>
      </c>
    </row>
    <row r="86" spans="2:11" x14ac:dyDescent="0.25">
      <c r="B86" s="165" t="s">
        <v>118</v>
      </c>
      <c r="C86" s="166">
        <v>798</v>
      </c>
      <c r="D86" s="166">
        <v>1787</v>
      </c>
      <c r="E86" s="166">
        <v>2912</v>
      </c>
      <c r="F86" s="166">
        <v>2859</v>
      </c>
      <c r="G86" s="166">
        <v>3249</v>
      </c>
      <c r="H86" s="166">
        <v>6864</v>
      </c>
      <c r="I86" s="181">
        <f t="shared" si="36"/>
        <v>1.1126500461680515</v>
      </c>
      <c r="J86" s="184">
        <f t="shared" si="34"/>
        <v>3615</v>
      </c>
      <c r="K86" s="167">
        <f t="shared" si="35"/>
        <v>9.5138299818704995E-3</v>
      </c>
    </row>
    <row r="87" spans="2:11" x14ac:dyDescent="0.25">
      <c r="B87" s="165" t="s">
        <v>125</v>
      </c>
      <c r="C87" s="166">
        <v>290</v>
      </c>
      <c r="D87" s="166">
        <v>415</v>
      </c>
      <c r="E87" s="166">
        <v>2579</v>
      </c>
      <c r="F87" s="166">
        <v>2372</v>
      </c>
      <c r="G87" s="166">
        <v>2998</v>
      </c>
      <c r="H87" s="166">
        <v>1854</v>
      </c>
      <c r="I87" s="181">
        <f t="shared" si="36"/>
        <v>-0.38158772515010009</v>
      </c>
      <c r="J87" s="184">
        <f t="shared" si="34"/>
        <v>-1144</v>
      </c>
      <c r="K87" s="167">
        <f t="shared" si="35"/>
        <v>2.5697320492989372E-3</v>
      </c>
    </row>
    <row r="88" spans="2:11" x14ac:dyDescent="0.25">
      <c r="B88" s="165" t="s">
        <v>121</v>
      </c>
      <c r="C88" s="166">
        <v>94</v>
      </c>
      <c r="D88" s="166">
        <v>181</v>
      </c>
      <c r="E88" s="166">
        <v>476</v>
      </c>
      <c r="F88" s="166">
        <v>362</v>
      </c>
      <c r="G88" s="166">
        <v>514</v>
      </c>
      <c r="H88" s="166">
        <v>537</v>
      </c>
      <c r="I88" s="181">
        <f t="shared" si="36"/>
        <v>4.474708171206232E-2</v>
      </c>
      <c r="J88" s="184">
        <f t="shared" si="34"/>
        <v>23</v>
      </c>
      <c r="K88" s="167">
        <f t="shared" si="35"/>
        <v>7.4430750295228121E-4</v>
      </c>
    </row>
    <row r="89" spans="2:11" x14ac:dyDescent="0.25">
      <c r="B89" s="165" t="s">
        <v>130</v>
      </c>
      <c r="C89" s="166">
        <v>1314</v>
      </c>
      <c r="D89" s="166">
        <v>137</v>
      </c>
      <c r="E89" s="166">
        <v>1917</v>
      </c>
      <c r="F89" s="166">
        <v>2893</v>
      </c>
      <c r="G89" s="166">
        <v>2073</v>
      </c>
      <c r="H89" s="166">
        <v>2315</v>
      </c>
      <c r="I89" s="181">
        <f t="shared" si="36"/>
        <v>0.11673902556681148</v>
      </c>
      <c r="J89" s="184">
        <f t="shared" si="34"/>
        <v>242</v>
      </c>
      <c r="K89" s="167">
        <f t="shared" si="35"/>
        <v>3.2086999428948436E-3</v>
      </c>
    </row>
    <row r="90" spans="2:11" x14ac:dyDescent="0.25">
      <c r="B90" s="165" t="s">
        <v>133</v>
      </c>
      <c r="C90" s="166">
        <v>2383</v>
      </c>
      <c r="D90" s="166">
        <v>226</v>
      </c>
      <c r="E90" s="166">
        <v>1764</v>
      </c>
      <c r="F90" s="166">
        <v>3260</v>
      </c>
      <c r="G90" s="166">
        <v>3058</v>
      </c>
      <c r="H90" s="166">
        <v>1964</v>
      </c>
      <c r="I90" s="181">
        <f t="shared" si="36"/>
        <v>-0.35775016350555922</v>
      </c>
      <c r="J90" s="184">
        <f t="shared" si="34"/>
        <v>-1094</v>
      </c>
      <c r="K90" s="167">
        <f t="shared" si="35"/>
        <v>2.7221972733673747E-3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5405</v>
      </c>
      <c r="E91" s="171">
        <f t="shared" si="37"/>
        <v>15321</v>
      </c>
      <c r="F91" s="171">
        <f t="shared" si="37"/>
        <v>19493</v>
      </c>
      <c r="G91" s="171">
        <f t="shared" si="37"/>
        <v>20658</v>
      </c>
      <c r="H91" s="171">
        <f t="shared" si="37"/>
        <v>25728</v>
      </c>
      <c r="I91" s="182">
        <f t="shared" si="36"/>
        <v>0.24542550101655536</v>
      </c>
      <c r="J91" s="185">
        <f t="shared" si="34"/>
        <v>5070</v>
      </c>
      <c r="K91" s="172">
        <f t="shared" si="35"/>
        <v>3.5660229862115998E-2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321</v>
      </c>
      <c r="D94" s="162" t="s">
        <v>321</v>
      </c>
      <c r="E94" s="162" t="s">
        <v>321</v>
      </c>
      <c r="F94" s="162" t="s">
        <v>321</v>
      </c>
      <c r="G94" s="162" t="s">
        <v>321</v>
      </c>
      <c r="H94" s="162" t="s">
        <v>321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321</v>
      </c>
      <c r="D95" s="166" t="s">
        <v>321</v>
      </c>
      <c r="E95" s="166" t="s">
        <v>321</v>
      </c>
      <c r="F95" s="166" t="s">
        <v>321</v>
      </c>
      <c r="G95" s="166" t="s">
        <v>321</v>
      </c>
      <c r="H95" s="166" t="s">
        <v>321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321</v>
      </c>
      <c r="D96" s="166" t="s">
        <v>321</v>
      </c>
      <c r="E96" s="166" t="s">
        <v>321</v>
      </c>
      <c r="F96" s="166" t="s">
        <v>321</v>
      </c>
      <c r="G96" s="166" t="s">
        <v>321</v>
      </c>
      <c r="H96" s="166" t="s">
        <v>321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321</v>
      </c>
      <c r="D97" s="162" t="s">
        <v>321</v>
      </c>
      <c r="E97" s="162" t="s">
        <v>321</v>
      </c>
      <c r="F97" s="162" t="s">
        <v>321</v>
      </c>
      <c r="G97" s="162" t="s">
        <v>321</v>
      </c>
      <c r="H97" s="162" t="s">
        <v>321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321</v>
      </c>
      <c r="D98" s="166" t="s">
        <v>321</v>
      </c>
      <c r="E98" s="166" t="s">
        <v>321</v>
      </c>
      <c r="F98" s="166" t="s">
        <v>321</v>
      </c>
      <c r="G98" s="166" t="s">
        <v>321</v>
      </c>
      <c r="H98" s="166" t="s">
        <v>321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321</v>
      </c>
      <c r="D99" s="166" t="s">
        <v>321</v>
      </c>
      <c r="E99" s="166" t="s">
        <v>321</v>
      </c>
      <c r="F99" s="166" t="s">
        <v>321</v>
      </c>
      <c r="G99" s="166" t="s">
        <v>321</v>
      </c>
      <c r="H99" s="166" t="s">
        <v>321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321</v>
      </c>
      <c r="D100" s="166" t="s">
        <v>321</v>
      </c>
      <c r="E100" s="166" t="s">
        <v>321</v>
      </c>
      <c r="F100" s="166" t="s">
        <v>321</v>
      </c>
      <c r="G100" s="166" t="s">
        <v>321</v>
      </c>
      <c r="H100" s="166" t="s">
        <v>321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321</v>
      </c>
      <c r="D101" s="166" t="s">
        <v>321</v>
      </c>
      <c r="E101" s="166" t="s">
        <v>321</v>
      </c>
      <c r="F101" s="166" t="s">
        <v>321</v>
      </c>
      <c r="G101" s="166" t="s">
        <v>321</v>
      </c>
      <c r="H101" s="166" t="s">
        <v>321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321</v>
      </c>
      <c r="D102" s="166" t="s">
        <v>321</v>
      </c>
      <c r="E102" s="166" t="s">
        <v>321</v>
      </c>
      <c r="F102" s="166" t="s">
        <v>321</v>
      </c>
      <c r="G102" s="166" t="s">
        <v>321</v>
      </c>
      <c r="H102" s="166" t="s">
        <v>321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321</v>
      </c>
      <c r="D103" s="166" t="s">
        <v>321</v>
      </c>
      <c r="E103" s="166" t="s">
        <v>321</v>
      </c>
      <c r="F103" s="166" t="s">
        <v>321</v>
      </c>
      <c r="G103" s="166" t="s">
        <v>321</v>
      </c>
      <c r="H103" s="166" t="s">
        <v>321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321</v>
      </c>
      <c r="D104" s="166" t="s">
        <v>321</v>
      </c>
      <c r="E104" s="166" t="s">
        <v>321</v>
      </c>
      <c r="F104" s="166" t="s">
        <v>321</v>
      </c>
      <c r="G104" s="166" t="s">
        <v>321</v>
      </c>
      <c r="H104" s="166" t="s">
        <v>321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1292</v>
      </c>
      <c r="E107" s="178">
        <f t="shared" si="43"/>
        <v>15703</v>
      </c>
      <c r="F107" s="178">
        <f t="shared" si="43"/>
        <v>18325</v>
      </c>
      <c r="G107" s="178">
        <f t="shared" si="43"/>
        <v>17901</v>
      </c>
      <c r="H107" s="178">
        <f t="shared" si="43"/>
        <v>19287</v>
      </c>
      <c r="I107" s="179">
        <f>IFERROR(H107/G107-1,"-")</f>
        <v>7.7425842131724432E-2</v>
      </c>
      <c r="J107" s="178">
        <f>IFERROR(H107-G107,"-")</f>
        <v>1386</v>
      </c>
      <c r="K107" s="179">
        <f>IFERROR(H107/H$9,"-")</f>
        <v>2.6732697969163215E-2</v>
      </c>
    </row>
    <row r="108" spans="2:11" x14ac:dyDescent="0.25">
      <c r="B108" s="161" t="s">
        <v>99</v>
      </c>
      <c r="C108" s="162">
        <v>1767</v>
      </c>
      <c r="D108" s="162">
        <v>931</v>
      </c>
      <c r="E108" s="162">
        <v>4339</v>
      </c>
      <c r="F108" s="162">
        <v>4018</v>
      </c>
      <c r="G108" s="162">
        <v>3129</v>
      </c>
      <c r="H108" s="162">
        <v>3725</v>
      </c>
      <c r="I108" s="180">
        <f>IFERROR(H108/G108-1,"-")</f>
        <v>0.19047619047619047</v>
      </c>
      <c r="J108" s="183">
        <f t="shared" ref="J108:J119" si="44">IFERROR(H108-G108,"-")</f>
        <v>596</v>
      </c>
      <c r="K108" s="163">
        <f t="shared" ref="K108:K119" si="45">IFERROR(H108/H$9,"-")</f>
        <v>5.1630269059539059E-3</v>
      </c>
    </row>
    <row r="109" spans="2:11" x14ac:dyDescent="0.25">
      <c r="B109" s="165" t="s">
        <v>105</v>
      </c>
      <c r="C109" s="166">
        <v>1178</v>
      </c>
      <c r="D109" s="166">
        <v>718</v>
      </c>
      <c r="E109" s="166">
        <v>3252</v>
      </c>
      <c r="F109" s="166">
        <v>2845</v>
      </c>
      <c r="G109" s="166">
        <v>1788</v>
      </c>
      <c r="H109" s="166">
        <v>2177</v>
      </c>
      <c r="I109" s="181">
        <f>IFERROR(H109/G109-1,"-")</f>
        <v>0.21756152125279637</v>
      </c>
      <c r="J109" s="184">
        <f t="shared" si="44"/>
        <v>389</v>
      </c>
      <c r="K109" s="167">
        <f t="shared" si="45"/>
        <v>3.0174253890635308E-3</v>
      </c>
    </row>
    <row r="110" spans="2:11" x14ac:dyDescent="0.25">
      <c r="B110" s="165" t="s">
        <v>102</v>
      </c>
      <c r="C110" s="166">
        <v>589</v>
      </c>
      <c r="D110" s="166">
        <v>213</v>
      </c>
      <c r="E110" s="166">
        <v>1087</v>
      </c>
      <c r="F110" s="166">
        <v>1173</v>
      </c>
      <c r="G110" s="166">
        <v>1341</v>
      </c>
      <c r="H110" s="166">
        <v>1548</v>
      </c>
      <c r="I110" s="181">
        <f>IFERROR(H110/G110-1,"-")</f>
        <v>0.15436241610738266</v>
      </c>
      <c r="J110" s="184">
        <f t="shared" si="44"/>
        <v>207</v>
      </c>
      <c r="K110" s="167">
        <f t="shared" si="45"/>
        <v>2.1456015168903747E-3</v>
      </c>
    </row>
    <row r="111" spans="2:11" x14ac:dyDescent="0.25">
      <c r="B111" s="161" t="s">
        <v>109</v>
      </c>
      <c r="C111" s="162">
        <v>11615</v>
      </c>
      <c r="D111" s="162">
        <v>361</v>
      </c>
      <c r="E111" s="162">
        <v>11364</v>
      </c>
      <c r="F111" s="162">
        <v>14307</v>
      </c>
      <c r="G111" s="162">
        <v>14772</v>
      </c>
      <c r="H111" s="162">
        <v>15562</v>
      </c>
      <c r="I111" s="180">
        <f>IFERROR(H111/G111-1,"-")</f>
        <v>5.3479555916599031E-2</v>
      </c>
      <c r="J111" s="183">
        <f t="shared" si="44"/>
        <v>790</v>
      </c>
      <c r="K111" s="163">
        <f t="shared" si="45"/>
        <v>2.1569671063209311E-2</v>
      </c>
    </row>
    <row r="112" spans="2:11" x14ac:dyDescent="0.25">
      <c r="B112" s="165" t="s">
        <v>112</v>
      </c>
      <c r="C112" s="166">
        <v>6038</v>
      </c>
      <c r="D112" s="166">
        <v>105</v>
      </c>
      <c r="E112" s="166">
        <v>6928</v>
      </c>
      <c r="F112" s="166">
        <v>8513</v>
      </c>
      <c r="G112" s="166">
        <v>8358</v>
      </c>
      <c r="H112" s="166">
        <v>8711</v>
      </c>
      <c r="I112" s="181">
        <f t="shared" ref="I112:I119" si="46">IFERROR(H112/G112-1,"-")</f>
        <v>4.2234984446039681E-2</v>
      </c>
      <c r="J112" s="184">
        <f t="shared" si="44"/>
        <v>353</v>
      </c>
      <c r="K112" s="167">
        <f t="shared" si="45"/>
        <v>1.2073859698728717E-2</v>
      </c>
    </row>
    <row r="113" spans="2:11" x14ac:dyDescent="0.25">
      <c r="B113" s="165" t="s">
        <v>115</v>
      </c>
      <c r="C113" s="166">
        <v>474</v>
      </c>
      <c r="D113" s="166">
        <v>30</v>
      </c>
      <c r="E113" s="166">
        <v>425</v>
      </c>
      <c r="F113" s="166">
        <v>737</v>
      </c>
      <c r="G113" s="166">
        <v>718</v>
      </c>
      <c r="H113" s="166">
        <v>871</v>
      </c>
      <c r="I113" s="181">
        <f t="shared" si="46"/>
        <v>0.21309192200557092</v>
      </c>
      <c r="J113" s="184">
        <f t="shared" si="44"/>
        <v>153</v>
      </c>
      <c r="K113" s="167">
        <f t="shared" si="45"/>
        <v>1.2072473651237186E-3</v>
      </c>
    </row>
    <row r="114" spans="2:11" x14ac:dyDescent="0.25">
      <c r="B114" s="165" t="s">
        <v>118</v>
      </c>
      <c r="C114" s="166">
        <v>623</v>
      </c>
      <c r="D114" s="166">
        <v>63</v>
      </c>
      <c r="E114" s="166">
        <v>577</v>
      </c>
      <c r="F114" s="166">
        <v>819</v>
      </c>
      <c r="G114" s="166">
        <v>834</v>
      </c>
      <c r="H114" s="166">
        <v>907</v>
      </c>
      <c r="I114" s="181">
        <f t="shared" si="46"/>
        <v>8.7529976019184552E-2</v>
      </c>
      <c r="J114" s="184">
        <f t="shared" si="44"/>
        <v>73</v>
      </c>
      <c r="K114" s="167">
        <f t="shared" si="45"/>
        <v>1.2571450748188435E-3</v>
      </c>
    </row>
    <row r="115" spans="2:11" x14ac:dyDescent="0.25">
      <c r="B115" s="165" t="s">
        <v>125</v>
      </c>
      <c r="C115" s="166">
        <v>157</v>
      </c>
      <c r="D115" s="166">
        <v>1</v>
      </c>
      <c r="E115" s="166">
        <v>226</v>
      </c>
      <c r="F115" s="166">
        <v>295</v>
      </c>
      <c r="G115" s="166">
        <v>316</v>
      </c>
      <c r="H115" s="166">
        <v>356</v>
      </c>
      <c r="I115" s="181">
        <f t="shared" si="46"/>
        <v>0.12658227848101267</v>
      </c>
      <c r="J115" s="184">
        <f t="shared" si="44"/>
        <v>40</v>
      </c>
      <c r="K115" s="167">
        <f t="shared" si="45"/>
        <v>4.9343290698512495E-4</v>
      </c>
    </row>
    <row r="116" spans="2:11" x14ac:dyDescent="0.25">
      <c r="B116" s="165" t="s">
        <v>121</v>
      </c>
      <c r="C116" s="166">
        <v>252</v>
      </c>
      <c r="D116" s="166">
        <v>11</v>
      </c>
      <c r="E116" s="166">
        <v>234</v>
      </c>
      <c r="F116" s="166">
        <v>293</v>
      </c>
      <c r="G116" s="166">
        <v>249</v>
      </c>
      <c r="H116" s="166">
        <v>297</v>
      </c>
      <c r="I116" s="181">
        <f t="shared" si="46"/>
        <v>0.19277108433734935</v>
      </c>
      <c r="J116" s="184">
        <f t="shared" si="44"/>
        <v>48</v>
      </c>
      <c r="K116" s="167">
        <f t="shared" si="45"/>
        <v>4.1165610498478122E-4</v>
      </c>
    </row>
    <row r="117" spans="2:11" x14ac:dyDescent="0.25">
      <c r="B117" s="165" t="s">
        <v>130</v>
      </c>
      <c r="C117" s="166">
        <v>180</v>
      </c>
      <c r="D117" s="166">
        <v>9</v>
      </c>
      <c r="E117" s="166">
        <v>62</v>
      </c>
      <c r="F117" s="166">
        <v>114</v>
      </c>
      <c r="G117" s="166">
        <v>72</v>
      </c>
      <c r="H117" s="166">
        <v>66</v>
      </c>
      <c r="I117" s="181">
        <f t="shared" si="46"/>
        <v>-8.333333333333337E-2</v>
      </c>
      <c r="J117" s="184">
        <f t="shared" si="44"/>
        <v>-6</v>
      </c>
      <c r="K117" s="167">
        <f t="shared" si="45"/>
        <v>9.1479134441062486E-5</v>
      </c>
    </row>
    <row r="118" spans="2:11" x14ac:dyDescent="0.25">
      <c r="B118" s="165" t="s">
        <v>133</v>
      </c>
      <c r="C118" s="166">
        <v>383</v>
      </c>
      <c r="D118" s="166">
        <v>4</v>
      </c>
      <c r="E118" s="166">
        <v>80</v>
      </c>
      <c r="F118" s="166">
        <v>72</v>
      </c>
      <c r="G118" s="166">
        <v>90</v>
      </c>
      <c r="H118" s="166">
        <v>68</v>
      </c>
      <c r="I118" s="181">
        <f t="shared" si="46"/>
        <v>-0.24444444444444446</v>
      </c>
      <c r="J118" s="184">
        <f t="shared" si="44"/>
        <v>-22</v>
      </c>
      <c r="K118" s="167">
        <f t="shared" si="45"/>
        <v>9.4251229424124991E-5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138</v>
      </c>
      <c r="E119" s="171">
        <f t="shared" si="47"/>
        <v>2832</v>
      </c>
      <c r="F119" s="171">
        <f t="shared" si="47"/>
        <v>3464</v>
      </c>
      <c r="G119" s="171">
        <f t="shared" si="47"/>
        <v>4135</v>
      </c>
      <c r="H119" s="171">
        <f t="shared" si="47"/>
        <v>4286</v>
      </c>
      <c r="I119" s="182">
        <f t="shared" si="46"/>
        <v>3.651753325272078E-2</v>
      </c>
      <c r="J119" s="185">
        <f t="shared" si="44"/>
        <v>151</v>
      </c>
      <c r="K119" s="172">
        <f t="shared" si="45"/>
        <v>5.9405995487029368E-3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321</v>
      </c>
      <c r="D122" s="162" t="s">
        <v>321</v>
      </c>
      <c r="E122" s="162" t="s">
        <v>321</v>
      </c>
      <c r="F122" s="162" t="s">
        <v>321</v>
      </c>
      <c r="G122" s="162" t="s">
        <v>321</v>
      </c>
      <c r="H122" s="162" t="s">
        <v>321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321</v>
      </c>
      <c r="D123" s="166" t="s">
        <v>321</v>
      </c>
      <c r="E123" s="166" t="s">
        <v>321</v>
      </c>
      <c r="F123" s="166" t="s">
        <v>321</v>
      </c>
      <c r="G123" s="166" t="s">
        <v>321</v>
      </c>
      <c r="H123" s="166" t="s">
        <v>321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321</v>
      </c>
      <c r="D124" s="166" t="s">
        <v>321</v>
      </c>
      <c r="E124" s="166" t="s">
        <v>321</v>
      </c>
      <c r="F124" s="166" t="s">
        <v>321</v>
      </c>
      <c r="G124" s="166" t="s">
        <v>321</v>
      </c>
      <c r="H124" s="166" t="s">
        <v>321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321</v>
      </c>
      <c r="D125" s="162" t="s">
        <v>321</v>
      </c>
      <c r="E125" s="162" t="s">
        <v>321</v>
      </c>
      <c r="F125" s="162" t="s">
        <v>321</v>
      </c>
      <c r="G125" s="162" t="s">
        <v>321</v>
      </c>
      <c r="H125" s="162" t="s">
        <v>321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321</v>
      </c>
      <c r="D126" s="166" t="s">
        <v>321</v>
      </c>
      <c r="E126" s="166" t="s">
        <v>321</v>
      </c>
      <c r="F126" s="166" t="s">
        <v>321</v>
      </c>
      <c r="G126" s="166" t="s">
        <v>321</v>
      </c>
      <c r="H126" s="166" t="s">
        <v>321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321</v>
      </c>
      <c r="D127" s="166" t="s">
        <v>321</v>
      </c>
      <c r="E127" s="166" t="s">
        <v>321</v>
      </c>
      <c r="F127" s="166" t="s">
        <v>321</v>
      </c>
      <c r="G127" s="166" t="s">
        <v>321</v>
      </c>
      <c r="H127" s="166" t="s">
        <v>321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321</v>
      </c>
      <c r="D128" s="166" t="s">
        <v>321</v>
      </c>
      <c r="E128" s="166" t="s">
        <v>321</v>
      </c>
      <c r="F128" s="166" t="s">
        <v>321</v>
      </c>
      <c r="G128" s="166" t="s">
        <v>321</v>
      </c>
      <c r="H128" s="166" t="s">
        <v>321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321</v>
      </c>
      <c r="D129" s="166" t="s">
        <v>321</v>
      </c>
      <c r="E129" s="166" t="s">
        <v>321</v>
      </c>
      <c r="F129" s="166" t="s">
        <v>321</v>
      </c>
      <c r="G129" s="166" t="s">
        <v>321</v>
      </c>
      <c r="H129" s="166" t="s">
        <v>321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321</v>
      </c>
      <c r="D130" s="166" t="s">
        <v>321</v>
      </c>
      <c r="E130" s="166" t="s">
        <v>321</v>
      </c>
      <c r="F130" s="166" t="s">
        <v>321</v>
      </c>
      <c r="G130" s="166" t="s">
        <v>321</v>
      </c>
      <c r="H130" s="166" t="s">
        <v>321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321</v>
      </c>
      <c r="D131" s="166" t="s">
        <v>321</v>
      </c>
      <c r="E131" s="166" t="s">
        <v>321</v>
      </c>
      <c r="F131" s="166" t="s">
        <v>321</v>
      </c>
      <c r="G131" s="166" t="s">
        <v>321</v>
      </c>
      <c r="H131" s="166" t="s">
        <v>321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321</v>
      </c>
      <c r="D132" s="166" t="s">
        <v>321</v>
      </c>
      <c r="E132" s="166" t="s">
        <v>321</v>
      </c>
      <c r="F132" s="166" t="s">
        <v>321</v>
      </c>
      <c r="G132" s="166" t="s">
        <v>321</v>
      </c>
      <c r="H132" s="166" t="s">
        <v>321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8196</v>
      </c>
      <c r="E135" s="178">
        <f t="shared" si="53"/>
        <v>25747</v>
      </c>
      <c r="F135" s="178">
        <f t="shared" si="53"/>
        <v>27187</v>
      </c>
      <c r="G135" s="178">
        <f t="shared" si="53"/>
        <v>28802</v>
      </c>
      <c r="H135" s="178">
        <f t="shared" si="53"/>
        <v>30661</v>
      </c>
      <c r="I135" s="179">
        <f>IFERROR(H135/G135-1,"-")</f>
        <v>6.4544128879938878E-2</v>
      </c>
      <c r="J135" s="178">
        <f>IFERROR(H135-G135,"-")</f>
        <v>1859</v>
      </c>
      <c r="K135" s="179">
        <f>IFERROR(H135/H$9,"-")</f>
        <v>4.2497602137839652E-2</v>
      </c>
    </row>
    <row r="136" spans="2:11" x14ac:dyDescent="0.25">
      <c r="B136" s="161" t="s">
        <v>99</v>
      </c>
      <c r="C136" s="162">
        <v>742</v>
      </c>
      <c r="D136" s="162">
        <v>4201</v>
      </c>
      <c r="E136" s="162">
        <v>4344</v>
      </c>
      <c r="F136" s="162">
        <v>5028</v>
      </c>
      <c r="G136" s="162">
        <v>4139</v>
      </c>
      <c r="H136" s="162">
        <v>4480</v>
      </c>
      <c r="I136" s="180">
        <f>IFERROR(H136/G136-1,"-")</f>
        <v>8.2387050012080243E-2</v>
      </c>
      <c r="J136" s="183">
        <f t="shared" ref="J136:J147" si="54">IFERROR(H136-G136,"-")</f>
        <v>341</v>
      </c>
      <c r="K136" s="163">
        <f t="shared" ref="K136:K147" si="55">IFERROR(H136/H$9,"-")</f>
        <v>6.2094927620599989E-3</v>
      </c>
    </row>
    <row r="137" spans="2:11" x14ac:dyDescent="0.25">
      <c r="B137" s="165" t="s">
        <v>105</v>
      </c>
      <c r="C137" s="166">
        <v>617</v>
      </c>
      <c r="D137" s="166">
        <v>2763</v>
      </c>
      <c r="E137" s="166">
        <v>3031</v>
      </c>
      <c r="F137" s="166">
        <v>3466</v>
      </c>
      <c r="G137" s="166">
        <v>2932</v>
      </c>
      <c r="H137" s="166">
        <v>2829</v>
      </c>
      <c r="I137" s="181">
        <f>IFERROR(H137/G137-1,"-")</f>
        <v>-3.5129604365620737E-2</v>
      </c>
      <c r="J137" s="184">
        <f t="shared" si="54"/>
        <v>-103</v>
      </c>
      <c r="K137" s="167">
        <f t="shared" si="55"/>
        <v>3.9211283535419061E-3</v>
      </c>
    </row>
    <row r="138" spans="2:11" x14ac:dyDescent="0.25">
      <c r="B138" s="165" t="s">
        <v>102</v>
      </c>
      <c r="C138" s="166">
        <v>125</v>
      </c>
      <c r="D138" s="166">
        <v>1438</v>
      </c>
      <c r="E138" s="166">
        <v>1313</v>
      </c>
      <c r="F138" s="166">
        <v>1562</v>
      </c>
      <c r="G138" s="166">
        <v>1207</v>
      </c>
      <c r="H138" s="166">
        <v>1651</v>
      </c>
      <c r="I138" s="181">
        <f>IFERROR(H138/G138-1,"-")</f>
        <v>0.3678541839270919</v>
      </c>
      <c r="J138" s="184">
        <f t="shared" si="54"/>
        <v>444</v>
      </c>
      <c r="K138" s="167">
        <f t="shared" si="55"/>
        <v>2.2883644085180932E-3</v>
      </c>
    </row>
    <row r="139" spans="2:11" x14ac:dyDescent="0.25">
      <c r="B139" s="161" t="s">
        <v>109</v>
      </c>
      <c r="C139" s="162">
        <v>12270</v>
      </c>
      <c r="D139" s="162">
        <v>3995</v>
      </c>
      <c r="E139" s="162">
        <v>21403</v>
      </c>
      <c r="F139" s="162">
        <v>22159</v>
      </c>
      <c r="G139" s="162">
        <v>24663</v>
      </c>
      <c r="H139" s="162">
        <v>26181</v>
      </c>
      <c r="I139" s="180">
        <f>IFERROR(H139/G139-1,"-")</f>
        <v>6.1549689818756859E-2</v>
      </c>
      <c r="J139" s="183">
        <f t="shared" si="54"/>
        <v>1518</v>
      </c>
      <c r="K139" s="163">
        <f t="shared" si="55"/>
        <v>3.6288109375779649E-2</v>
      </c>
    </row>
    <row r="140" spans="2:11" x14ac:dyDescent="0.25">
      <c r="B140" s="165" t="s">
        <v>112</v>
      </c>
      <c r="C140" s="166">
        <v>6096</v>
      </c>
      <c r="D140" s="166">
        <v>264</v>
      </c>
      <c r="E140" s="166">
        <v>7784</v>
      </c>
      <c r="F140" s="166">
        <v>8638</v>
      </c>
      <c r="G140" s="166">
        <v>10525</v>
      </c>
      <c r="H140" s="166">
        <v>11641</v>
      </c>
      <c r="I140" s="181">
        <f t="shared" ref="I140:I147" si="56">IFERROR(H140/G140-1,"-")</f>
        <v>0.10603325415676967</v>
      </c>
      <c r="J140" s="184">
        <f t="shared" si="54"/>
        <v>1116</v>
      </c>
      <c r="K140" s="167">
        <f t="shared" si="55"/>
        <v>1.613497884891528E-2</v>
      </c>
    </row>
    <row r="141" spans="2:11" x14ac:dyDescent="0.25">
      <c r="B141" s="165" t="s">
        <v>115</v>
      </c>
      <c r="C141" s="166">
        <v>664</v>
      </c>
      <c r="D141" s="166">
        <v>350</v>
      </c>
      <c r="E141" s="166">
        <v>1817</v>
      </c>
      <c r="F141" s="166">
        <v>1432</v>
      </c>
      <c r="G141" s="166">
        <v>1629</v>
      </c>
      <c r="H141" s="166">
        <v>1605</v>
      </c>
      <c r="I141" s="181">
        <f t="shared" si="56"/>
        <v>-1.4732965009208066E-2</v>
      </c>
      <c r="J141" s="184">
        <f t="shared" si="54"/>
        <v>-24</v>
      </c>
      <c r="K141" s="167">
        <f t="shared" si="55"/>
        <v>2.2246062239076559E-3</v>
      </c>
    </row>
    <row r="142" spans="2:11" x14ac:dyDescent="0.25">
      <c r="B142" s="165" t="s">
        <v>118</v>
      </c>
      <c r="C142" s="166">
        <v>466</v>
      </c>
      <c r="D142" s="166">
        <v>950</v>
      </c>
      <c r="E142" s="166">
        <v>2321</v>
      </c>
      <c r="F142" s="166">
        <v>2327</v>
      </c>
      <c r="G142" s="166">
        <v>2257</v>
      </c>
      <c r="H142" s="166">
        <v>2538</v>
      </c>
      <c r="I142" s="181">
        <f t="shared" si="56"/>
        <v>0.12450155073105895</v>
      </c>
      <c r="J142" s="184">
        <f t="shared" si="54"/>
        <v>281</v>
      </c>
      <c r="K142" s="167">
        <f t="shared" si="55"/>
        <v>3.517788533506312E-3</v>
      </c>
    </row>
    <row r="143" spans="2:11" x14ac:dyDescent="0.25">
      <c r="B143" s="165" t="s">
        <v>125</v>
      </c>
      <c r="C143" s="166">
        <v>359</v>
      </c>
      <c r="D143" s="166">
        <v>104</v>
      </c>
      <c r="E143" s="166">
        <v>1111</v>
      </c>
      <c r="F143" s="166">
        <v>847</v>
      </c>
      <c r="G143" s="166">
        <v>722</v>
      </c>
      <c r="H143" s="166">
        <v>835</v>
      </c>
      <c r="I143" s="181">
        <f t="shared" si="56"/>
        <v>0.15650969529085867</v>
      </c>
      <c r="J143" s="184">
        <f t="shared" si="54"/>
        <v>113</v>
      </c>
      <c r="K143" s="167">
        <f t="shared" si="55"/>
        <v>1.1573496554285936E-3</v>
      </c>
    </row>
    <row r="144" spans="2:11" x14ac:dyDescent="0.25">
      <c r="B144" s="165" t="s">
        <v>121</v>
      </c>
      <c r="C144" s="166">
        <v>190</v>
      </c>
      <c r="D144" s="166">
        <v>71</v>
      </c>
      <c r="E144" s="166">
        <v>557</v>
      </c>
      <c r="F144" s="166">
        <v>406</v>
      </c>
      <c r="G144" s="166">
        <v>471</v>
      </c>
      <c r="H144" s="166">
        <v>494</v>
      </c>
      <c r="I144" s="181">
        <f t="shared" si="56"/>
        <v>4.8832271762208057E-2</v>
      </c>
      <c r="J144" s="184">
        <f t="shared" si="54"/>
        <v>23</v>
      </c>
      <c r="K144" s="167">
        <f t="shared" si="55"/>
        <v>6.8470746081643742E-4</v>
      </c>
    </row>
    <row r="145" spans="2:11" x14ac:dyDescent="0.25">
      <c r="B145" s="165" t="s">
        <v>130</v>
      </c>
      <c r="C145" s="166">
        <v>380</v>
      </c>
      <c r="D145" s="166">
        <v>30</v>
      </c>
      <c r="E145" s="166">
        <v>230</v>
      </c>
      <c r="F145" s="166">
        <v>294</v>
      </c>
      <c r="G145" s="166">
        <v>188</v>
      </c>
      <c r="H145" s="166">
        <v>283</v>
      </c>
      <c r="I145" s="181">
        <f t="shared" si="56"/>
        <v>0.50531914893617014</v>
      </c>
      <c r="J145" s="184">
        <f t="shared" si="54"/>
        <v>95</v>
      </c>
      <c r="K145" s="167">
        <f t="shared" si="55"/>
        <v>3.9225144010334372E-4</v>
      </c>
    </row>
    <row r="146" spans="2:11" x14ac:dyDescent="0.25">
      <c r="B146" s="165" t="s">
        <v>133</v>
      </c>
      <c r="C146" s="166">
        <v>656</v>
      </c>
      <c r="D146" s="166">
        <v>10</v>
      </c>
      <c r="E146" s="166">
        <v>182</v>
      </c>
      <c r="F146" s="166">
        <v>293</v>
      </c>
      <c r="G146" s="166">
        <v>322</v>
      </c>
      <c r="H146" s="166">
        <v>295</v>
      </c>
      <c r="I146" s="181">
        <f t="shared" si="56"/>
        <v>-8.3850931677018625E-2</v>
      </c>
      <c r="J146" s="184">
        <f t="shared" si="54"/>
        <v>-27</v>
      </c>
      <c r="K146" s="167">
        <f t="shared" si="55"/>
        <v>4.0888401000171868E-4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2216</v>
      </c>
      <c r="E147" s="171">
        <f t="shared" si="57"/>
        <v>7401</v>
      </c>
      <c r="F147" s="171">
        <f t="shared" si="57"/>
        <v>7922</v>
      </c>
      <c r="G147" s="171">
        <f t="shared" si="57"/>
        <v>8549</v>
      </c>
      <c r="H147" s="171">
        <f t="shared" si="57"/>
        <v>8490</v>
      </c>
      <c r="I147" s="182">
        <f t="shared" si="56"/>
        <v>-6.9013919756696351E-3</v>
      </c>
      <c r="J147" s="185">
        <f t="shared" si="54"/>
        <v>-59</v>
      </c>
      <c r="K147" s="172">
        <f t="shared" si="55"/>
        <v>1.1767543203100311E-2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687</v>
      </c>
      <c r="E149" s="178">
        <f t="shared" si="58"/>
        <v>7811</v>
      </c>
      <c r="F149" s="178">
        <f t="shared" si="58"/>
        <v>10193</v>
      </c>
      <c r="G149" s="178">
        <f t="shared" si="58"/>
        <v>29712</v>
      </c>
      <c r="H149" s="178">
        <f t="shared" si="58"/>
        <v>28810</v>
      </c>
      <c r="I149" s="179">
        <f>IFERROR(H149/G149-1,"-")</f>
        <v>-3.0358104469574543E-2</v>
      </c>
      <c r="J149" s="178">
        <f>IFERROR(H149-G149,"-")</f>
        <v>-902</v>
      </c>
      <c r="K149" s="179">
        <f>IFERROR(H149/H$9,"-")</f>
        <v>3.9932028231015305E-2</v>
      </c>
    </row>
    <row r="150" spans="2:11" x14ac:dyDescent="0.25">
      <c r="B150" s="161" t="s">
        <v>99</v>
      </c>
      <c r="C150" s="162">
        <v>287</v>
      </c>
      <c r="D150" s="162">
        <v>269</v>
      </c>
      <c r="E150" s="162">
        <v>1405</v>
      </c>
      <c r="F150" s="162">
        <v>2448</v>
      </c>
      <c r="G150" s="162">
        <v>3381</v>
      </c>
      <c r="H150" s="162">
        <v>3416</v>
      </c>
      <c r="I150" s="180">
        <f>IFERROR(H150/G150-1,"-")</f>
        <v>1.0351966873705987E-2</v>
      </c>
      <c r="J150" s="183">
        <f t="shared" ref="J150:J161" si="59">IFERROR(H150-G150,"-")</f>
        <v>35</v>
      </c>
      <c r="K150" s="163">
        <f t="shared" ref="K150:K161" si="60">IFERROR(H150/H$9,"-")</f>
        <v>4.7347382310707498E-3</v>
      </c>
    </row>
    <row r="151" spans="2:11" x14ac:dyDescent="0.25">
      <c r="B151" s="165" t="s">
        <v>105</v>
      </c>
      <c r="C151" s="166">
        <v>245</v>
      </c>
      <c r="D151" s="166">
        <v>85</v>
      </c>
      <c r="E151" s="166">
        <v>477</v>
      </c>
      <c r="F151" s="166">
        <v>947</v>
      </c>
      <c r="G151" s="166">
        <v>2198</v>
      </c>
      <c r="H151" s="166">
        <v>1835</v>
      </c>
      <c r="I151" s="181">
        <f>IFERROR(H151/G151-1,"-")</f>
        <v>-0.16515013648771615</v>
      </c>
      <c r="J151" s="184">
        <f t="shared" si="59"/>
        <v>-363</v>
      </c>
      <c r="K151" s="167">
        <f t="shared" si="60"/>
        <v>2.5433971469598434E-3</v>
      </c>
    </row>
    <row r="152" spans="2:11" x14ac:dyDescent="0.25">
      <c r="B152" s="165" t="s">
        <v>102</v>
      </c>
      <c r="C152" s="166">
        <v>42</v>
      </c>
      <c r="D152" s="166">
        <v>184</v>
      </c>
      <c r="E152" s="166">
        <v>928</v>
      </c>
      <c r="F152" s="166">
        <v>1501</v>
      </c>
      <c r="G152" s="166">
        <v>1183</v>
      </c>
      <c r="H152" s="166">
        <v>1581</v>
      </c>
      <c r="I152" s="181">
        <f>IFERROR(H152/G152-1,"-")</f>
        <v>0.33643279797125958</v>
      </c>
      <c r="J152" s="184">
        <f t="shared" si="59"/>
        <v>398</v>
      </c>
      <c r="K152" s="167">
        <f t="shared" si="60"/>
        <v>2.191341084110906E-3</v>
      </c>
    </row>
    <row r="153" spans="2:11" x14ac:dyDescent="0.25">
      <c r="B153" s="161" t="s">
        <v>109</v>
      </c>
      <c r="C153" s="162">
        <v>1626</v>
      </c>
      <c r="D153" s="162">
        <v>418</v>
      </c>
      <c r="E153" s="162">
        <v>6406</v>
      </c>
      <c r="F153" s="162">
        <v>7745</v>
      </c>
      <c r="G153" s="162">
        <v>26331</v>
      </c>
      <c r="H153" s="162">
        <v>25394</v>
      </c>
      <c r="I153" s="180">
        <f>IFERROR(H153/G153-1,"-")</f>
        <v>-3.55854316205233E-2</v>
      </c>
      <c r="J153" s="183">
        <f t="shared" si="59"/>
        <v>-937</v>
      </c>
      <c r="K153" s="163">
        <f t="shared" si="60"/>
        <v>3.5197289999944557E-2</v>
      </c>
    </row>
    <row r="154" spans="2:11" x14ac:dyDescent="0.25">
      <c r="B154" s="165" t="s">
        <v>112</v>
      </c>
      <c r="C154" s="166">
        <v>279</v>
      </c>
      <c r="D154" s="166">
        <v>8</v>
      </c>
      <c r="E154" s="166">
        <v>2260</v>
      </c>
      <c r="F154" s="166">
        <v>1551</v>
      </c>
      <c r="G154" s="166">
        <v>16315</v>
      </c>
      <c r="H154" s="166">
        <v>16048</v>
      </c>
      <c r="I154" s="181">
        <f t="shared" ref="I154:I161" si="61">IFERROR(H154/G154-1,"-")</f>
        <v>-1.6365307998774115E-2</v>
      </c>
      <c r="J154" s="184">
        <f t="shared" si="59"/>
        <v>-267</v>
      </c>
      <c r="K154" s="167">
        <f t="shared" si="60"/>
        <v>2.2243290144093496E-2</v>
      </c>
    </row>
    <row r="155" spans="2:11" x14ac:dyDescent="0.25">
      <c r="B155" s="165" t="s">
        <v>115</v>
      </c>
      <c r="C155" s="166">
        <v>422</v>
      </c>
      <c r="D155" s="166">
        <v>121</v>
      </c>
      <c r="E155" s="166">
        <v>1141</v>
      </c>
      <c r="F155" s="166">
        <v>1711</v>
      </c>
      <c r="G155" s="166">
        <v>2150</v>
      </c>
      <c r="H155" s="166">
        <v>1663</v>
      </c>
      <c r="I155" s="181">
        <f t="shared" si="61"/>
        <v>-0.22651162790697676</v>
      </c>
      <c r="J155" s="184">
        <f t="shared" si="59"/>
        <v>-487</v>
      </c>
      <c r="K155" s="167">
        <f t="shared" si="60"/>
        <v>2.3049969784164686E-3</v>
      </c>
    </row>
    <row r="156" spans="2:11" x14ac:dyDescent="0.25">
      <c r="B156" s="165" t="s">
        <v>118</v>
      </c>
      <c r="C156" s="166">
        <v>56</v>
      </c>
      <c r="D156" s="166">
        <v>71</v>
      </c>
      <c r="E156" s="166">
        <v>272</v>
      </c>
      <c r="F156" s="166">
        <v>809</v>
      </c>
      <c r="G156" s="166">
        <v>700</v>
      </c>
      <c r="H156" s="166">
        <v>815</v>
      </c>
      <c r="I156" s="181">
        <f t="shared" si="61"/>
        <v>0.16428571428571437</v>
      </c>
      <c r="J156" s="184">
        <f t="shared" si="59"/>
        <v>115</v>
      </c>
      <c r="K156" s="167">
        <f t="shared" si="60"/>
        <v>1.1296287055979687E-3</v>
      </c>
    </row>
    <row r="157" spans="2:11" x14ac:dyDescent="0.25">
      <c r="B157" s="165" t="s">
        <v>125</v>
      </c>
      <c r="C157" s="166">
        <v>28</v>
      </c>
      <c r="D157" s="166">
        <v>10</v>
      </c>
      <c r="E157" s="166">
        <v>834</v>
      </c>
      <c r="F157" s="166">
        <v>528</v>
      </c>
      <c r="G157" s="166">
        <v>1553</v>
      </c>
      <c r="H157" s="166">
        <v>1901</v>
      </c>
      <c r="I157" s="181">
        <f t="shared" si="61"/>
        <v>0.22408242112041221</v>
      </c>
      <c r="J157" s="184">
        <f t="shared" si="59"/>
        <v>348</v>
      </c>
      <c r="K157" s="167">
        <f t="shared" si="60"/>
        <v>2.634876281400906E-3</v>
      </c>
    </row>
    <row r="158" spans="2:11" x14ac:dyDescent="0.25">
      <c r="B158" s="165" t="s">
        <v>121</v>
      </c>
      <c r="C158" s="166">
        <v>37</v>
      </c>
      <c r="D158" s="166">
        <v>24</v>
      </c>
      <c r="E158" s="166">
        <v>208</v>
      </c>
      <c r="F158" s="166">
        <v>400</v>
      </c>
      <c r="G158" s="166">
        <v>387</v>
      </c>
      <c r="H158" s="166">
        <v>79</v>
      </c>
      <c r="I158" s="181">
        <f t="shared" si="61"/>
        <v>-0.79586563307493541</v>
      </c>
      <c r="J158" s="184">
        <f t="shared" si="59"/>
        <v>-308</v>
      </c>
      <c r="K158" s="167">
        <f t="shared" si="60"/>
        <v>1.0949775183096874E-4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179</v>
      </c>
      <c r="F159" s="166">
        <v>184</v>
      </c>
      <c r="G159" s="166">
        <v>596</v>
      </c>
      <c r="H159" s="166">
        <v>806</v>
      </c>
      <c r="I159" s="181">
        <f t="shared" si="61"/>
        <v>0.3523489932885906</v>
      </c>
      <c r="J159" s="184">
        <f t="shared" si="59"/>
        <v>210</v>
      </c>
      <c r="K159" s="167">
        <f t="shared" si="60"/>
        <v>1.1171542781741874E-3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145</v>
      </c>
      <c r="F160" s="166">
        <v>59</v>
      </c>
      <c r="G160" s="166">
        <v>1546</v>
      </c>
      <c r="H160" s="166">
        <v>1450</v>
      </c>
      <c r="I160" s="181">
        <f t="shared" si="61"/>
        <v>-6.2095730918499403E-2</v>
      </c>
      <c r="J160" s="184">
        <f t="shared" si="59"/>
        <v>-96</v>
      </c>
      <c r="K160" s="167">
        <f t="shared" si="60"/>
        <v>2.0097688627203122E-3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183</v>
      </c>
      <c r="E161" s="171">
        <f t="shared" si="62"/>
        <v>1367</v>
      </c>
      <c r="F161" s="171">
        <f t="shared" si="62"/>
        <v>2503</v>
      </c>
      <c r="G161" s="171">
        <f t="shared" si="62"/>
        <v>3084</v>
      </c>
      <c r="H161" s="171">
        <f t="shared" si="62"/>
        <v>2632</v>
      </c>
      <c r="I161" s="182">
        <f t="shared" si="61"/>
        <v>-0.14656290531776917</v>
      </c>
      <c r="J161" s="185">
        <f t="shared" si="59"/>
        <v>-452</v>
      </c>
      <c r="K161" s="172">
        <f t="shared" si="60"/>
        <v>3.6480769977102496E-3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34A90-5D68-4D8A-8F3F-EDDA4D4573AF}">
  <sheetPr>
    <tabColor theme="7" tint="0.79998168889431442"/>
    <pageSetUpPr fitToPage="1"/>
  </sheetPr>
  <dimension ref="A1:Y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64</v>
      </c>
      <c r="D5" s="314"/>
      <c r="E5" s="314"/>
      <c r="F5" s="314"/>
      <c r="G5" s="314"/>
      <c r="H5" s="314"/>
      <c r="I5" s="314"/>
      <c r="J5" s="314"/>
      <c r="K5" s="313" t="s">
        <v>63</v>
      </c>
      <c r="L5" s="314"/>
      <c r="M5" s="314"/>
      <c r="N5" s="314"/>
      <c r="O5" s="314"/>
      <c r="P5" s="314"/>
      <c r="Q5" s="314"/>
      <c r="R5" s="314"/>
      <c r="S5" s="313" t="s">
        <v>139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265</v>
      </c>
      <c r="D6" s="174" t="s">
        <v>266</v>
      </c>
      <c r="E6" s="174" t="s">
        <v>267</v>
      </c>
      <c r="F6" s="174" t="s">
        <v>268</v>
      </c>
      <c r="G6" s="174" t="s">
        <v>269</v>
      </c>
      <c r="H6" s="174" t="s">
        <v>270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265</v>
      </c>
      <c r="L6" s="174" t="s">
        <v>266</v>
      </c>
      <c r="M6" s="174" t="s">
        <v>267</v>
      </c>
      <c r="N6" s="174" t="s">
        <v>268</v>
      </c>
      <c r="O6" s="174" t="s">
        <v>269</v>
      </c>
      <c r="P6" s="174" t="s">
        <v>270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265</v>
      </c>
      <c r="T6" s="174" t="s">
        <v>267</v>
      </c>
      <c r="U6" s="174" t="s">
        <v>268</v>
      </c>
      <c r="V6" s="174" t="s">
        <v>269</v>
      </c>
      <c r="W6" s="174" t="s">
        <v>270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161878</v>
      </c>
      <c r="D8" s="178">
        <f t="shared" si="0"/>
        <v>107769</v>
      </c>
      <c r="E8" s="178">
        <f t="shared" si="0"/>
        <v>373231</v>
      </c>
      <c r="F8" s="178">
        <f t="shared" si="0"/>
        <v>432875</v>
      </c>
      <c r="G8" s="178">
        <f t="shared" si="0"/>
        <v>440406</v>
      </c>
      <c r="H8" s="178">
        <f t="shared" si="0"/>
        <v>438988</v>
      </c>
      <c r="I8" s="179">
        <f>IFERROR(H8/G8-1,"-")</f>
        <v>-3.2197563157632114E-3</v>
      </c>
      <c r="J8" s="179">
        <f t="shared" ref="J8:J20" si="1">H8/H$8</f>
        <v>1</v>
      </c>
      <c r="K8" s="178">
        <f t="shared" ref="K8:P8" si="2">K9+K12</f>
        <v>632997</v>
      </c>
      <c r="L8" s="178">
        <f t="shared" si="2"/>
        <v>470647</v>
      </c>
      <c r="M8" s="178">
        <f t="shared" si="2"/>
        <v>1737868</v>
      </c>
      <c r="N8" s="178">
        <f t="shared" si="2"/>
        <v>1918328</v>
      </c>
      <c r="O8" s="178">
        <f t="shared" si="2"/>
        <v>2032671</v>
      </c>
      <c r="P8" s="178">
        <f t="shared" si="2"/>
        <v>1993559</v>
      </c>
      <c r="Q8" s="179">
        <f>IFERROR(P8/O8-1,"-")</f>
        <v>-1.9241677575957961E-2</v>
      </c>
      <c r="R8" s="179">
        <f t="shared" ref="R8:R20" si="3">P8/P$8</f>
        <v>1</v>
      </c>
      <c r="S8" s="178">
        <f>S9+S12</f>
        <v>794875</v>
      </c>
      <c r="T8" s="178">
        <f>T9+T12</f>
        <v>2111099</v>
      </c>
      <c r="U8" s="178">
        <f>U9+U12</f>
        <v>2351203</v>
      </c>
      <c r="V8" s="178">
        <f>V9+V12</f>
        <v>2473077</v>
      </c>
      <c r="W8" s="178">
        <f>W9+W12</f>
        <v>2432547</v>
      </c>
      <c r="X8" s="179">
        <f>IFERROR(W8/V8-1,"-")</f>
        <v>-1.6388490936594335E-2</v>
      </c>
      <c r="Y8" s="179">
        <f>W8/W$8</f>
        <v>1</v>
      </c>
    </row>
    <row r="9" spans="1:25" x14ac:dyDescent="0.25">
      <c r="A9" s="1"/>
      <c r="B9" s="161" t="s">
        <v>99</v>
      </c>
      <c r="C9" s="162">
        <v>36105</v>
      </c>
      <c r="D9" s="162">
        <v>56472</v>
      </c>
      <c r="E9" s="162">
        <v>99146</v>
      </c>
      <c r="F9" s="162">
        <v>124833</v>
      </c>
      <c r="G9" s="162">
        <v>126741</v>
      </c>
      <c r="H9" s="162">
        <v>117377</v>
      </c>
      <c r="I9" s="163">
        <f>IFERROR(H9/G9-1,"-")</f>
        <v>-7.3882958158764778E-2</v>
      </c>
      <c r="J9" s="163">
        <f t="shared" si="1"/>
        <v>0.2673808851267005</v>
      </c>
      <c r="K9" s="162">
        <v>122139</v>
      </c>
      <c r="L9" s="162">
        <v>253579</v>
      </c>
      <c r="M9" s="162">
        <v>394336</v>
      </c>
      <c r="N9" s="162">
        <v>393904</v>
      </c>
      <c r="O9" s="162">
        <v>378813</v>
      </c>
      <c r="P9" s="162">
        <v>389185</v>
      </c>
      <c r="Q9" s="163">
        <f>IFERROR(P9/O9-1,"-")</f>
        <v>2.7380264140882238E-2</v>
      </c>
      <c r="R9" s="163">
        <f t="shared" si="3"/>
        <v>0.19522120990650391</v>
      </c>
      <c r="S9" s="162">
        <v>158244</v>
      </c>
      <c r="T9" s="162">
        <v>493482</v>
      </c>
      <c r="U9" s="162">
        <v>518737</v>
      </c>
      <c r="V9" s="162">
        <v>505554</v>
      </c>
      <c r="W9" s="162">
        <v>506562</v>
      </c>
      <c r="X9" s="163">
        <f>IFERROR(W9/V9-1,"-")</f>
        <v>1.9938522887763543E-3</v>
      </c>
      <c r="Y9" s="163">
        <f>W9/W$8</f>
        <v>0.20824345839977604</v>
      </c>
    </row>
    <row r="10" spans="1:25" x14ac:dyDescent="0.25">
      <c r="A10" s="164"/>
      <c r="B10" s="165" t="s">
        <v>105</v>
      </c>
      <c r="C10" s="166">
        <v>17623</v>
      </c>
      <c r="D10" s="166">
        <v>39525</v>
      </c>
      <c r="E10" s="166">
        <v>56654</v>
      </c>
      <c r="F10" s="166">
        <v>69687</v>
      </c>
      <c r="G10" s="166">
        <v>71177</v>
      </c>
      <c r="H10" s="166">
        <v>62043</v>
      </c>
      <c r="I10" s="167">
        <f>IFERROR(H10/G10-1,"-")</f>
        <v>-0.12832797111426442</v>
      </c>
      <c r="J10" s="167">
        <f t="shared" si="1"/>
        <v>0.14133188150928955</v>
      </c>
      <c r="K10" s="166">
        <v>38995</v>
      </c>
      <c r="L10" s="166">
        <v>133813</v>
      </c>
      <c r="M10" s="166">
        <v>143245</v>
      </c>
      <c r="N10" s="166">
        <v>133679</v>
      </c>
      <c r="O10" s="166">
        <v>124008</v>
      </c>
      <c r="P10" s="166">
        <v>128178</v>
      </c>
      <c r="Q10" s="167">
        <f>IFERROR(P10/O10-1,"-")</f>
        <v>3.3626862783046274E-2</v>
      </c>
      <c r="R10" s="167">
        <f t="shared" si="3"/>
        <v>6.4296065478874717E-2</v>
      </c>
      <c r="S10" s="166">
        <v>56618</v>
      </c>
      <c r="T10" s="166">
        <v>199899</v>
      </c>
      <c r="U10" s="166">
        <v>203366</v>
      </c>
      <c r="V10" s="166">
        <v>195185</v>
      </c>
      <c r="W10" s="166">
        <v>190221</v>
      </c>
      <c r="X10" s="167">
        <f>IFERROR(W10/V10-1,"-")</f>
        <v>-2.5432282193816103E-2</v>
      </c>
      <c r="Y10" s="167">
        <f>W10/W$8</f>
        <v>7.8198283527512527E-2</v>
      </c>
    </row>
    <row r="11" spans="1:25" x14ac:dyDescent="0.25">
      <c r="A11" s="164"/>
      <c r="B11" s="165" t="s">
        <v>102</v>
      </c>
      <c r="C11" s="166">
        <v>18482</v>
      </c>
      <c r="D11" s="166">
        <v>16947</v>
      </c>
      <c r="E11" s="166">
        <v>42492</v>
      </c>
      <c r="F11" s="166">
        <v>55146</v>
      </c>
      <c r="G11" s="166">
        <v>55564</v>
      </c>
      <c r="H11" s="166">
        <v>55334</v>
      </c>
      <c r="I11" s="167">
        <f>IFERROR(H11/G11-1,"-")</f>
        <v>-4.1393708156359788E-3</v>
      </c>
      <c r="J11" s="167">
        <f t="shared" si="1"/>
        <v>0.12604900361741095</v>
      </c>
      <c r="K11" s="166">
        <v>83144</v>
      </c>
      <c r="L11" s="166">
        <v>119766</v>
      </c>
      <c r="M11" s="166">
        <v>251091</v>
      </c>
      <c r="N11" s="166">
        <v>260225</v>
      </c>
      <c r="O11" s="166">
        <v>254805</v>
      </c>
      <c r="P11" s="166">
        <v>261007</v>
      </c>
      <c r="Q11" s="167">
        <f>IFERROR(P11/O11-1,"-")</f>
        <v>2.4340181707580344E-2</v>
      </c>
      <c r="R11" s="167">
        <f t="shared" si="3"/>
        <v>0.13092514442762918</v>
      </c>
      <c r="S11" s="166">
        <v>101626</v>
      </c>
      <c r="T11" s="166">
        <v>293583</v>
      </c>
      <c r="U11" s="166">
        <v>315371</v>
      </c>
      <c r="V11" s="166">
        <v>310369</v>
      </c>
      <c r="W11" s="166">
        <v>316341</v>
      </c>
      <c r="X11" s="167">
        <f>IFERROR(W11/V11-1,"-")</f>
        <v>1.9241612403300579E-2</v>
      </c>
      <c r="Y11" s="167">
        <f>W11/W$8</f>
        <v>0.13004517487226352</v>
      </c>
    </row>
    <row r="12" spans="1:25" x14ac:dyDescent="0.25">
      <c r="A12" s="1"/>
      <c r="B12" s="161" t="s">
        <v>109</v>
      </c>
      <c r="C12" s="162">
        <v>125773</v>
      </c>
      <c r="D12" s="162">
        <v>51297</v>
      </c>
      <c r="E12" s="162">
        <v>274085</v>
      </c>
      <c r="F12" s="162">
        <v>308042</v>
      </c>
      <c r="G12" s="162">
        <v>313665</v>
      </c>
      <c r="H12" s="162">
        <v>321611</v>
      </c>
      <c r="I12" s="163">
        <f>IFERROR(H12/G12-1,"-")</f>
        <v>2.5332759472685762E-2</v>
      </c>
      <c r="J12" s="163">
        <f t="shared" si="1"/>
        <v>0.73261911487329945</v>
      </c>
      <c r="K12" s="162">
        <v>510858</v>
      </c>
      <c r="L12" s="162">
        <v>217068</v>
      </c>
      <c r="M12" s="162">
        <v>1343532</v>
      </c>
      <c r="N12" s="162">
        <v>1524424</v>
      </c>
      <c r="O12" s="162">
        <v>1653858</v>
      </c>
      <c r="P12" s="162">
        <v>1604374</v>
      </c>
      <c r="Q12" s="163">
        <f>IFERROR(P12/O12-1,"-")</f>
        <v>-2.9920343826374429E-2</v>
      </c>
      <c r="R12" s="163">
        <f t="shared" si="3"/>
        <v>0.80477879009349607</v>
      </c>
      <c r="S12" s="162">
        <v>636631</v>
      </c>
      <c r="T12" s="162">
        <v>1617617</v>
      </c>
      <c r="U12" s="162">
        <v>1832466</v>
      </c>
      <c r="V12" s="162">
        <v>1967523</v>
      </c>
      <c r="W12" s="162">
        <v>1925985</v>
      </c>
      <c r="X12" s="163">
        <f>IFERROR(W12/V12-1,"-")</f>
        <v>-2.1111824359867692E-2</v>
      </c>
      <c r="Y12" s="163">
        <f>W12/W$8</f>
        <v>0.79175654160022402</v>
      </c>
    </row>
    <row r="13" spans="1:25" s="57" customFormat="1" x14ac:dyDescent="0.25">
      <c r="B13" s="165" t="s">
        <v>112</v>
      </c>
      <c r="C13" s="166">
        <v>42490</v>
      </c>
      <c r="D13" s="166">
        <v>3883</v>
      </c>
      <c r="E13" s="166">
        <v>100957</v>
      </c>
      <c r="F13" s="166">
        <v>121314</v>
      </c>
      <c r="G13" s="166">
        <v>118602</v>
      </c>
      <c r="H13" s="166">
        <v>116220</v>
      </c>
      <c r="I13" s="167">
        <f t="shared" ref="I13:I20" si="4">IFERROR(H13/G13-1,"-")</f>
        <v>-2.008397834775133E-2</v>
      </c>
      <c r="J13" s="167">
        <f t="shared" si="1"/>
        <v>0.2647452777752467</v>
      </c>
      <c r="K13" s="166">
        <v>209995</v>
      </c>
      <c r="L13" s="166">
        <v>17974</v>
      </c>
      <c r="M13" s="166">
        <v>627747</v>
      </c>
      <c r="N13" s="166">
        <v>705045</v>
      </c>
      <c r="O13" s="166">
        <v>764213</v>
      </c>
      <c r="P13" s="166">
        <v>755368</v>
      </c>
      <c r="Q13" s="167">
        <f t="shared" ref="Q13:Q20" si="5">IFERROR(P13/O13-1,"-")</f>
        <v>-1.1573998348627934E-2</v>
      </c>
      <c r="R13" s="167">
        <f t="shared" si="3"/>
        <v>0.37890426117310799</v>
      </c>
      <c r="S13" s="166">
        <v>252485</v>
      </c>
      <c r="T13" s="166">
        <v>728704</v>
      </c>
      <c r="U13" s="166">
        <v>826359</v>
      </c>
      <c r="V13" s="166">
        <v>882815</v>
      </c>
      <c r="W13" s="166">
        <v>871588</v>
      </c>
      <c r="X13" s="167">
        <f t="shared" ref="X13:X20" si="6">IFERROR(W13/V13-1,"-")</f>
        <v>-1.2717273720994737E-2</v>
      </c>
      <c r="Y13" s="167">
        <f t="shared" ref="Y13:Y20" si="7">W13/W$8</f>
        <v>0.35830263505699994</v>
      </c>
    </row>
    <row r="14" spans="1:25" s="57" customFormat="1" x14ac:dyDescent="0.25">
      <c r="B14" s="165" t="s">
        <v>115</v>
      </c>
      <c r="C14" s="166">
        <v>19276</v>
      </c>
      <c r="D14" s="166">
        <v>10360</v>
      </c>
      <c r="E14" s="166">
        <v>34832</v>
      </c>
      <c r="F14" s="166">
        <v>41437</v>
      </c>
      <c r="G14" s="166">
        <v>42033</v>
      </c>
      <c r="H14" s="166">
        <v>43531</v>
      </c>
      <c r="I14" s="167">
        <f t="shared" si="4"/>
        <v>3.5638664858563596E-2</v>
      </c>
      <c r="J14" s="167">
        <f t="shared" si="1"/>
        <v>9.9162163886028776E-2</v>
      </c>
      <c r="K14" s="166">
        <v>73794</v>
      </c>
      <c r="L14" s="166">
        <v>36719</v>
      </c>
      <c r="M14" s="166">
        <v>149734</v>
      </c>
      <c r="N14" s="166">
        <v>174107</v>
      </c>
      <c r="O14" s="166">
        <v>183296</v>
      </c>
      <c r="P14" s="166">
        <v>172808</v>
      </c>
      <c r="Q14" s="167">
        <f t="shared" si="5"/>
        <v>-5.7218924581005637E-2</v>
      </c>
      <c r="R14" s="167">
        <f t="shared" si="3"/>
        <v>8.6683163126850024E-2</v>
      </c>
      <c r="S14" s="166">
        <v>93070</v>
      </c>
      <c r="T14" s="166">
        <v>184566</v>
      </c>
      <c r="U14" s="166">
        <v>215544</v>
      </c>
      <c r="V14" s="166">
        <v>225329</v>
      </c>
      <c r="W14" s="166">
        <v>216339</v>
      </c>
      <c r="X14" s="167">
        <f t="shared" si="6"/>
        <v>-3.9897216958314274E-2</v>
      </c>
      <c r="Y14" s="167">
        <f t="shared" si="7"/>
        <v>8.893517781979135E-2</v>
      </c>
    </row>
    <row r="15" spans="1:25" x14ac:dyDescent="0.25">
      <c r="A15" s="1"/>
      <c r="B15" s="165" t="s">
        <v>118</v>
      </c>
      <c r="C15" s="166">
        <v>7962</v>
      </c>
      <c r="D15" s="166">
        <v>9532</v>
      </c>
      <c r="E15" s="166">
        <v>18078</v>
      </c>
      <c r="F15" s="166">
        <v>21168</v>
      </c>
      <c r="G15" s="166">
        <v>19386</v>
      </c>
      <c r="H15" s="166">
        <v>20246</v>
      </c>
      <c r="I15" s="167">
        <f t="shared" si="4"/>
        <v>4.4361910657175319E-2</v>
      </c>
      <c r="J15" s="167">
        <f t="shared" si="1"/>
        <v>4.6119711700547621E-2</v>
      </c>
      <c r="K15" s="166">
        <v>25282</v>
      </c>
      <c r="L15" s="166">
        <v>34475</v>
      </c>
      <c r="M15" s="166">
        <v>74813</v>
      </c>
      <c r="N15" s="166">
        <v>83662</v>
      </c>
      <c r="O15" s="166">
        <v>93338</v>
      </c>
      <c r="P15" s="166">
        <v>85940</v>
      </c>
      <c r="Q15" s="167">
        <f t="shared" si="5"/>
        <v>-7.9260322698150754E-2</v>
      </c>
      <c r="R15" s="167">
        <f t="shared" si="3"/>
        <v>4.3108831993434855E-2</v>
      </c>
      <c r="S15" s="166">
        <v>33244</v>
      </c>
      <c r="T15" s="166">
        <v>92891</v>
      </c>
      <c r="U15" s="166">
        <v>104830</v>
      </c>
      <c r="V15" s="166">
        <v>112724</v>
      </c>
      <c r="W15" s="166">
        <v>106186</v>
      </c>
      <c r="X15" s="167">
        <f t="shared" si="6"/>
        <v>-5.8000070969802309E-2</v>
      </c>
      <c r="Y15" s="167">
        <f t="shared" si="7"/>
        <v>4.3652188426369559E-2</v>
      </c>
    </row>
    <row r="16" spans="1:25" x14ac:dyDescent="0.25">
      <c r="A16" s="1"/>
      <c r="B16" s="165" t="s">
        <v>125</v>
      </c>
      <c r="C16" s="166">
        <v>3560</v>
      </c>
      <c r="D16" s="166">
        <v>899</v>
      </c>
      <c r="E16" s="166">
        <v>10763</v>
      </c>
      <c r="F16" s="166">
        <v>7800</v>
      </c>
      <c r="G16" s="166">
        <v>7923</v>
      </c>
      <c r="H16" s="166">
        <v>7670</v>
      </c>
      <c r="I16" s="167">
        <f t="shared" si="4"/>
        <v>-3.1932348857755866E-2</v>
      </c>
      <c r="J16" s="167">
        <f t="shared" si="1"/>
        <v>1.7472003790536414E-2</v>
      </c>
      <c r="K16" s="166">
        <v>17633</v>
      </c>
      <c r="L16" s="166">
        <v>11034</v>
      </c>
      <c r="M16" s="166">
        <v>62988</v>
      </c>
      <c r="N16" s="166">
        <v>57336</v>
      </c>
      <c r="O16" s="166">
        <v>65617</v>
      </c>
      <c r="P16" s="166">
        <v>60095</v>
      </c>
      <c r="Q16" s="167">
        <f t="shared" si="5"/>
        <v>-8.4155020802535896E-2</v>
      </c>
      <c r="R16" s="167">
        <f t="shared" si="3"/>
        <v>3.0144580621892805E-2</v>
      </c>
      <c r="S16" s="166">
        <v>21193</v>
      </c>
      <c r="T16" s="166">
        <v>73751</v>
      </c>
      <c r="U16" s="166">
        <v>65136</v>
      </c>
      <c r="V16" s="166">
        <v>73540</v>
      </c>
      <c r="W16" s="166">
        <v>67765</v>
      </c>
      <c r="X16" s="167">
        <f t="shared" si="6"/>
        <v>-7.852869186837097E-2</v>
      </c>
      <c r="Y16" s="167">
        <f t="shared" si="7"/>
        <v>2.7857632349960762E-2</v>
      </c>
    </row>
    <row r="17" spans="1:25" x14ac:dyDescent="0.25">
      <c r="A17" s="57"/>
      <c r="B17" s="165" t="s">
        <v>121</v>
      </c>
      <c r="C17" s="166">
        <v>2470</v>
      </c>
      <c r="D17" s="166">
        <v>1324</v>
      </c>
      <c r="E17" s="166">
        <v>5785</v>
      </c>
      <c r="F17" s="166">
        <v>5793</v>
      </c>
      <c r="G17" s="166">
        <v>5470</v>
      </c>
      <c r="H17" s="166">
        <v>5611</v>
      </c>
      <c r="I17" s="167">
        <f t="shared" si="4"/>
        <v>2.577696526508233E-2</v>
      </c>
      <c r="J17" s="167">
        <f t="shared" si="1"/>
        <v>1.2781670569582768E-2</v>
      </c>
      <c r="K17" s="166">
        <v>26961</v>
      </c>
      <c r="L17" s="166">
        <v>17551</v>
      </c>
      <c r="M17" s="166">
        <v>70666</v>
      </c>
      <c r="N17" s="166">
        <v>71063</v>
      </c>
      <c r="O17" s="166">
        <v>75929</v>
      </c>
      <c r="P17" s="166">
        <v>68404</v>
      </c>
      <c r="Q17" s="167">
        <f t="shared" si="5"/>
        <v>-9.9105743523554946E-2</v>
      </c>
      <c r="R17" s="167">
        <f t="shared" si="3"/>
        <v>3.4312503417255273E-2</v>
      </c>
      <c r="S17" s="166">
        <v>29431</v>
      </c>
      <c r="T17" s="166">
        <v>76451</v>
      </c>
      <c r="U17" s="166">
        <v>76856</v>
      </c>
      <c r="V17" s="166">
        <v>81399</v>
      </c>
      <c r="W17" s="166">
        <v>74015</v>
      </c>
      <c r="X17" s="167">
        <f t="shared" si="6"/>
        <v>-9.0713645130775511E-2</v>
      </c>
      <c r="Y17" s="167">
        <f t="shared" si="7"/>
        <v>3.0426955779271684E-2</v>
      </c>
    </row>
    <row r="18" spans="1:25" x14ac:dyDescent="0.25">
      <c r="A18" s="57"/>
      <c r="B18" s="165" t="s">
        <v>130</v>
      </c>
      <c r="C18" s="166">
        <v>3272</v>
      </c>
      <c r="D18" s="166">
        <v>181</v>
      </c>
      <c r="E18" s="166">
        <v>3612</v>
      </c>
      <c r="F18" s="166">
        <v>4286</v>
      </c>
      <c r="G18" s="166">
        <v>3386</v>
      </c>
      <c r="H18" s="166">
        <v>3472</v>
      </c>
      <c r="I18" s="167">
        <f t="shared" si="4"/>
        <v>2.539870053160076E-2</v>
      </c>
      <c r="J18" s="167">
        <f t="shared" si="1"/>
        <v>7.909100020957292E-3</v>
      </c>
      <c r="K18" s="166">
        <v>14757</v>
      </c>
      <c r="L18" s="166">
        <v>883</v>
      </c>
      <c r="M18" s="166">
        <v>19249</v>
      </c>
      <c r="N18" s="166">
        <v>24813</v>
      </c>
      <c r="O18" s="166">
        <v>22921</v>
      </c>
      <c r="P18" s="166">
        <v>21698</v>
      </c>
      <c r="Q18" s="167">
        <f t="shared" si="5"/>
        <v>-5.3357183368963002E-2</v>
      </c>
      <c r="R18" s="167">
        <f t="shared" si="3"/>
        <v>1.0884052089755056E-2</v>
      </c>
      <c r="S18" s="166">
        <v>18029</v>
      </c>
      <c r="T18" s="166">
        <v>22861</v>
      </c>
      <c r="U18" s="166">
        <v>29099</v>
      </c>
      <c r="V18" s="166">
        <v>26307</v>
      </c>
      <c r="W18" s="166">
        <v>25170</v>
      </c>
      <c r="X18" s="167">
        <f t="shared" si="6"/>
        <v>-4.3220435625498932E-2</v>
      </c>
      <c r="Y18" s="167">
        <f t="shared" si="7"/>
        <v>1.0347179314520952E-2</v>
      </c>
    </row>
    <row r="19" spans="1:25" x14ac:dyDescent="0.25">
      <c r="A19" s="57"/>
      <c r="B19" s="165" t="s">
        <v>133</v>
      </c>
      <c r="C19" s="166">
        <v>3284</v>
      </c>
      <c r="D19" s="166">
        <v>241</v>
      </c>
      <c r="E19" s="166">
        <v>2031</v>
      </c>
      <c r="F19" s="166">
        <v>2491</v>
      </c>
      <c r="G19" s="166">
        <v>2037</v>
      </c>
      <c r="H19" s="166">
        <v>2252</v>
      </c>
      <c r="I19" s="167">
        <f t="shared" si="4"/>
        <v>0.10554737358861077</v>
      </c>
      <c r="J19" s="167">
        <f t="shared" si="1"/>
        <v>5.1299807739619303E-3</v>
      </c>
      <c r="K19" s="166">
        <v>20848</v>
      </c>
      <c r="L19" s="166">
        <v>1223</v>
      </c>
      <c r="M19" s="166">
        <v>13987</v>
      </c>
      <c r="N19" s="166">
        <v>22848</v>
      </c>
      <c r="O19" s="166">
        <v>22162</v>
      </c>
      <c r="P19" s="166">
        <v>18516</v>
      </c>
      <c r="Q19" s="167">
        <f t="shared" si="5"/>
        <v>-0.1645158379207653</v>
      </c>
      <c r="R19" s="167">
        <f t="shared" si="3"/>
        <v>9.2879117196932714E-3</v>
      </c>
      <c r="S19" s="166">
        <v>24132</v>
      </c>
      <c r="T19" s="166">
        <v>16018</v>
      </c>
      <c r="U19" s="166">
        <v>25339</v>
      </c>
      <c r="V19" s="166">
        <v>24199</v>
      </c>
      <c r="W19" s="166">
        <v>20768</v>
      </c>
      <c r="X19" s="167">
        <f t="shared" si="6"/>
        <v>-0.14178271829414435</v>
      </c>
      <c r="Y19" s="167">
        <f t="shared" si="7"/>
        <v>8.5375534367886832E-3</v>
      </c>
    </row>
    <row r="20" spans="1:25" x14ac:dyDescent="0.25">
      <c r="A20" s="57"/>
      <c r="B20" s="170" t="s">
        <v>147</v>
      </c>
      <c r="C20" s="171">
        <f t="shared" ref="C20" si="8">C12-SUM(C13:C19)</f>
        <v>43459</v>
      </c>
      <c r="D20" s="171">
        <f t="shared" ref="D20:H20" si="9">D12-SUM(D13:D19)</f>
        <v>24877</v>
      </c>
      <c r="E20" s="171">
        <f t="shared" si="9"/>
        <v>98027</v>
      </c>
      <c r="F20" s="171">
        <f t="shared" si="9"/>
        <v>103753</v>
      </c>
      <c r="G20" s="171">
        <f t="shared" si="9"/>
        <v>114828</v>
      </c>
      <c r="H20" s="171">
        <f t="shared" si="9"/>
        <v>122609</v>
      </c>
      <c r="I20" s="172">
        <f t="shared" si="4"/>
        <v>6.7762218274288522E-2</v>
      </c>
      <c r="J20" s="172">
        <f t="shared" si="1"/>
        <v>0.27929920635643801</v>
      </c>
      <c r="K20" s="171">
        <f t="shared" ref="K20:P20" si="10">K12-SUM(K13:K19)</f>
        <v>121588</v>
      </c>
      <c r="L20" s="171">
        <f t="shared" si="10"/>
        <v>97209</v>
      </c>
      <c r="M20" s="171">
        <f t="shared" si="10"/>
        <v>324348</v>
      </c>
      <c r="N20" s="171">
        <f t="shared" si="10"/>
        <v>385550</v>
      </c>
      <c r="O20" s="171">
        <f t="shared" si="10"/>
        <v>426382</v>
      </c>
      <c r="P20" s="171">
        <f t="shared" si="10"/>
        <v>421545</v>
      </c>
      <c r="Q20" s="172">
        <f t="shared" si="5"/>
        <v>-1.1344287516827589E-2</v>
      </c>
      <c r="R20" s="172">
        <f t="shared" si="3"/>
        <v>0.21145348595150681</v>
      </c>
      <c r="S20" s="171">
        <f>S12-SUM(S13:S19)</f>
        <v>165047</v>
      </c>
      <c r="T20" s="171">
        <f>T12-SUM(T13:T19)</f>
        <v>422375</v>
      </c>
      <c r="U20" s="171">
        <f>U12-SUM(U13:U19)</f>
        <v>489303</v>
      </c>
      <c r="V20" s="171">
        <f>V12-SUM(V13:V19)</f>
        <v>541210</v>
      </c>
      <c r="W20" s="171">
        <f>W12-SUM(W13:W19)</f>
        <v>544154</v>
      </c>
      <c r="X20" s="172">
        <f t="shared" si="6"/>
        <v>5.439662977402504E-3</v>
      </c>
      <c r="Y20" s="172">
        <f t="shared" si="7"/>
        <v>0.22369721941652104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9993</v>
      </c>
      <c r="E22" s="178">
        <f t="shared" si="11"/>
        <v>90666</v>
      </c>
      <c r="F22" s="178">
        <f t="shared" si="11"/>
        <v>96498</v>
      </c>
      <c r="G22" s="178">
        <f t="shared" si="11"/>
        <v>90303</v>
      </c>
      <c r="H22" s="178">
        <f t="shared" si="11"/>
        <v>93198</v>
      </c>
      <c r="I22" s="179">
        <f>IFERROR(H22/G22-1,"-")</f>
        <v>3.2058735590179799E-2</v>
      </c>
      <c r="J22" s="179">
        <f t="shared" ref="J22:J34" si="12">H22/H$8</f>
        <v>0.21230193080448667</v>
      </c>
      <c r="K22" s="178">
        <f t="shared" ref="K22:P22" si="13">K23+K26</f>
        <v>243977</v>
      </c>
      <c r="L22" s="178">
        <f t="shared" si="13"/>
        <v>222118</v>
      </c>
      <c r="M22" s="178">
        <f t="shared" si="13"/>
        <v>761663</v>
      </c>
      <c r="N22" s="178">
        <f t="shared" si="13"/>
        <v>788303</v>
      </c>
      <c r="O22" s="178">
        <f t="shared" si="13"/>
        <v>825381</v>
      </c>
      <c r="P22" s="178">
        <f t="shared" si="13"/>
        <v>766185</v>
      </c>
      <c r="Q22" s="179">
        <f>IFERROR(P22/O22-1,"-")</f>
        <v>-7.1719605854750679E-2</v>
      </c>
      <c r="R22" s="179">
        <f t="shared" ref="R22:R34" si="14">P22/P$8</f>
        <v>0.38433023552350343</v>
      </c>
      <c r="S22" s="178">
        <f>S23+S26</f>
        <v>279824</v>
      </c>
      <c r="T22" s="178">
        <f>T23+T26</f>
        <v>852329</v>
      </c>
      <c r="U22" s="178">
        <f>U23+U26</f>
        <v>884801</v>
      </c>
      <c r="V22" s="178">
        <f>V23+V26</f>
        <v>915684</v>
      </c>
      <c r="W22" s="178">
        <f>W23+W26</f>
        <v>859383</v>
      </c>
      <c r="X22" s="179">
        <f>IFERROR(W22/V22-1,"-")</f>
        <v>-6.1485184845426977E-2</v>
      </c>
      <c r="Y22" s="179">
        <f>W22/W$8</f>
        <v>0.35328526026424156</v>
      </c>
    </row>
    <row r="23" spans="1:25" x14ac:dyDescent="0.25">
      <c r="A23" s="57"/>
      <c r="B23" s="161" t="s">
        <v>99</v>
      </c>
      <c r="C23" s="162">
        <v>1527</v>
      </c>
      <c r="D23" s="162">
        <v>3162</v>
      </c>
      <c r="E23" s="162">
        <v>7652</v>
      </c>
      <c r="F23" s="162">
        <v>6838</v>
      </c>
      <c r="G23" s="162">
        <v>4502</v>
      </c>
      <c r="H23" s="162">
        <v>5257</v>
      </c>
      <c r="I23" s="163">
        <f>IFERROR(H23/G23-1,"-")</f>
        <v>0.16770324300310979</v>
      </c>
      <c r="J23" s="163">
        <f t="shared" si="12"/>
        <v>1.1975270394634934E-2</v>
      </c>
      <c r="K23" s="162">
        <v>15120</v>
      </c>
      <c r="L23" s="162">
        <v>108542</v>
      </c>
      <c r="M23" s="162">
        <v>93368</v>
      </c>
      <c r="N23" s="162">
        <v>74738</v>
      </c>
      <c r="O23" s="162">
        <v>64788</v>
      </c>
      <c r="P23" s="162">
        <v>56723</v>
      </c>
      <c r="Q23" s="163">
        <f>IFERROR(P23/O23-1,"-")</f>
        <v>-0.1244829289374576</v>
      </c>
      <c r="R23" s="163">
        <f t="shared" si="14"/>
        <v>2.8453133315843676E-2</v>
      </c>
      <c r="S23" s="162">
        <v>16647</v>
      </c>
      <c r="T23" s="162">
        <v>101020</v>
      </c>
      <c r="U23" s="162">
        <v>81576</v>
      </c>
      <c r="V23" s="162">
        <v>69290</v>
      </c>
      <c r="W23" s="162">
        <v>61980</v>
      </c>
      <c r="X23" s="163">
        <f>IFERROR(W23/V23-1,"-")</f>
        <v>-0.10549862895078654</v>
      </c>
      <c r="Y23" s="163">
        <f>W23/W$8</f>
        <v>2.5479466583790571E-2</v>
      </c>
    </row>
    <row r="24" spans="1:25" x14ac:dyDescent="0.25">
      <c r="A24" s="57"/>
      <c r="B24" s="165" t="s">
        <v>105</v>
      </c>
      <c r="C24" s="166">
        <v>1004</v>
      </c>
      <c r="D24" s="166">
        <v>1639</v>
      </c>
      <c r="E24" s="166">
        <v>4098</v>
      </c>
      <c r="F24" s="166">
        <v>3389</v>
      </c>
      <c r="G24" s="166">
        <v>1588</v>
      </c>
      <c r="H24" s="166">
        <v>1753</v>
      </c>
      <c r="I24" s="167">
        <f>IFERROR(H24/G24-1,"-")</f>
        <v>0.10390428211586911</v>
      </c>
      <c r="J24" s="167">
        <f t="shared" si="12"/>
        <v>3.9932754426089097E-3</v>
      </c>
      <c r="K24" s="166">
        <v>5468</v>
      </c>
      <c r="L24" s="166">
        <v>58399</v>
      </c>
      <c r="M24" s="166">
        <v>38183</v>
      </c>
      <c r="N24" s="166">
        <v>29322</v>
      </c>
      <c r="O24" s="166">
        <v>22966</v>
      </c>
      <c r="P24" s="166">
        <v>25974</v>
      </c>
      <c r="Q24" s="167">
        <f>IFERROR(P24/O24-1,"-")</f>
        <v>0.13097622572498469</v>
      </c>
      <c r="R24" s="167">
        <f t="shared" si="14"/>
        <v>1.3028959764922934E-2</v>
      </c>
      <c r="S24" s="166">
        <v>6472</v>
      </c>
      <c r="T24" s="166">
        <v>42281</v>
      </c>
      <c r="U24" s="166">
        <v>32711</v>
      </c>
      <c r="V24" s="166">
        <v>24554</v>
      </c>
      <c r="W24" s="166">
        <v>27727</v>
      </c>
      <c r="X24" s="167">
        <f>IFERROR(W24/V24-1,"-")</f>
        <v>0.12922538079335344</v>
      </c>
      <c r="Y24" s="167">
        <f>W24/W$8</f>
        <v>1.1398340915920638E-2</v>
      </c>
    </row>
    <row r="25" spans="1:25" x14ac:dyDescent="0.25">
      <c r="A25" s="57"/>
      <c r="B25" s="165" t="s">
        <v>102</v>
      </c>
      <c r="C25" s="166">
        <v>523</v>
      </c>
      <c r="D25" s="166">
        <v>1523</v>
      </c>
      <c r="E25" s="166">
        <v>3554</v>
      </c>
      <c r="F25" s="166">
        <v>3449</v>
      </c>
      <c r="G25" s="166">
        <v>2914</v>
      </c>
      <c r="H25" s="166">
        <v>3504</v>
      </c>
      <c r="I25" s="167">
        <f>IFERROR(H25/G25-1,"-")</f>
        <v>0.20247083047357584</v>
      </c>
      <c r="J25" s="167">
        <f t="shared" si="12"/>
        <v>7.9819949520260232E-3</v>
      </c>
      <c r="K25" s="166">
        <v>9652</v>
      </c>
      <c r="L25" s="166">
        <v>50143</v>
      </c>
      <c r="M25" s="166">
        <v>55185</v>
      </c>
      <c r="N25" s="166">
        <v>45416</v>
      </c>
      <c r="O25" s="166">
        <v>41822</v>
      </c>
      <c r="P25" s="166">
        <v>30749</v>
      </c>
      <c r="Q25" s="167">
        <f>IFERROR(P25/O25-1,"-")</f>
        <v>-0.26476495624312568</v>
      </c>
      <c r="R25" s="167">
        <f t="shared" si="14"/>
        <v>1.5424173550920741E-2</v>
      </c>
      <c r="S25" s="166">
        <v>10175</v>
      </c>
      <c r="T25" s="166">
        <v>58739</v>
      </c>
      <c r="U25" s="166">
        <v>48865</v>
      </c>
      <c r="V25" s="166">
        <v>44736</v>
      </c>
      <c r="W25" s="166">
        <v>34253</v>
      </c>
      <c r="X25" s="167">
        <f>IFERROR(W25/V25-1,"-")</f>
        <v>-0.23433029327610877</v>
      </c>
      <c r="Y25" s="167">
        <f>W25/W$8</f>
        <v>1.4081125667869933E-2</v>
      </c>
    </row>
    <row r="26" spans="1:25" x14ac:dyDescent="0.25">
      <c r="A26" s="57"/>
      <c r="B26" s="161" t="s">
        <v>109</v>
      </c>
      <c r="C26" s="162">
        <v>34320</v>
      </c>
      <c r="D26" s="162">
        <v>6831</v>
      </c>
      <c r="E26" s="162">
        <v>83014</v>
      </c>
      <c r="F26" s="162">
        <v>89660</v>
      </c>
      <c r="G26" s="162">
        <v>85801</v>
      </c>
      <c r="H26" s="162">
        <v>87941</v>
      </c>
      <c r="I26" s="163">
        <f>IFERROR(H26/G26-1,"-")</f>
        <v>2.494143424901818E-2</v>
      </c>
      <c r="J26" s="163">
        <f t="shared" si="12"/>
        <v>0.20032666040985175</v>
      </c>
      <c r="K26" s="162">
        <v>228857</v>
      </c>
      <c r="L26" s="162">
        <v>113576</v>
      </c>
      <c r="M26" s="162">
        <v>668295</v>
      </c>
      <c r="N26" s="162">
        <v>713565</v>
      </c>
      <c r="O26" s="162">
        <v>760593</v>
      </c>
      <c r="P26" s="162">
        <v>709462</v>
      </c>
      <c r="Q26" s="163">
        <f>IFERROR(P26/O26-1,"-")</f>
        <v>-6.72251782490767E-2</v>
      </c>
      <c r="R26" s="163">
        <f t="shared" si="14"/>
        <v>0.35587710220765978</v>
      </c>
      <c r="S26" s="162">
        <v>263177</v>
      </c>
      <c r="T26" s="162">
        <v>751309</v>
      </c>
      <c r="U26" s="162">
        <v>803225</v>
      </c>
      <c r="V26" s="162">
        <v>846394</v>
      </c>
      <c r="W26" s="162">
        <v>797403</v>
      </c>
      <c r="X26" s="163">
        <f>IFERROR(W26/V26-1,"-")</f>
        <v>-5.7882026573912393E-2</v>
      </c>
      <c r="Y26" s="163">
        <f>W26/W$8</f>
        <v>0.32780579368045099</v>
      </c>
    </row>
    <row r="27" spans="1:25" s="57" customFormat="1" x14ac:dyDescent="0.25">
      <c r="B27" s="165" t="s">
        <v>112</v>
      </c>
      <c r="C27" s="166">
        <v>13636</v>
      </c>
      <c r="D27" s="166">
        <v>577</v>
      </c>
      <c r="E27" s="166">
        <v>34894</v>
      </c>
      <c r="F27" s="166">
        <v>39217</v>
      </c>
      <c r="G27" s="166">
        <v>37961</v>
      </c>
      <c r="H27" s="166">
        <v>37766</v>
      </c>
      <c r="I27" s="167">
        <f t="shared" ref="I27:I34" si="15">IFERROR(H27/G27-1,"-")</f>
        <v>-5.1368509786359207E-3</v>
      </c>
      <c r="J27" s="167">
        <f t="shared" si="12"/>
        <v>8.602968646067774E-2</v>
      </c>
      <c r="K27" s="166">
        <v>101958</v>
      </c>
      <c r="L27" s="166">
        <v>10130</v>
      </c>
      <c r="M27" s="166">
        <v>337647</v>
      </c>
      <c r="N27" s="166">
        <v>363255</v>
      </c>
      <c r="O27" s="166">
        <v>387877</v>
      </c>
      <c r="P27" s="166">
        <v>367658</v>
      </c>
      <c r="Q27" s="167">
        <f t="shared" ref="Q27:Q34" si="16">IFERROR(P27/O27-1,"-")</f>
        <v>-5.2127349649502275E-2</v>
      </c>
      <c r="R27" s="167">
        <f t="shared" si="14"/>
        <v>0.18442293405913746</v>
      </c>
      <c r="S27" s="166">
        <v>115594</v>
      </c>
      <c r="T27" s="166">
        <v>372541</v>
      </c>
      <c r="U27" s="166">
        <v>402472</v>
      </c>
      <c r="V27" s="166">
        <v>425838</v>
      </c>
      <c r="W27" s="166">
        <v>405424</v>
      </c>
      <c r="X27" s="167">
        <f t="shared" ref="X27:X34" si="17">IFERROR(W27/V27-1,"-")</f>
        <v>-4.793841789600739E-2</v>
      </c>
      <c r="Y27" s="167">
        <f t="shared" ref="Y27:Y34" si="18">W27/W$8</f>
        <v>0.16666646112079231</v>
      </c>
    </row>
    <row r="28" spans="1:25" s="57" customFormat="1" x14ac:dyDescent="0.25">
      <c r="B28" s="165" t="s">
        <v>115</v>
      </c>
      <c r="C28" s="166">
        <v>5913</v>
      </c>
      <c r="D28" s="166">
        <v>1956</v>
      </c>
      <c r="E28" s="166">
        <v>14902</v>
      </c>
      <c r="F28" s="166">
        <v>17608</v>
      </c>
      <c r="G28" s="166">
        <v>16708</v>
      </c>
      <c r="H28" s="166">
        <v>17339</v>
      </c>
      <c r="I28" s="167">
        <f t="shared" si="15"/>
        <v>3.7766339478094269E-2</v>
      </c>
      <c r="J28" s="167">
        <f t="shared" si="12"/>
        <v>3.9497662806272607E-2</v>
      </c>
      <c r="K28" s="166">
        <v>28236</v>
      </c>
      <c r="L28" s="166">
        <v>21543</v>
      </c>
      <c r="M28" s="166">
        <v>71123</v>
      </c>
      <c r="N28" s="166">
        <v>77442</v>
      </c>
      <c r="O28" s="166">
        <v>79069</v>
      </c>
      <c r="P28" s="166">
        <v>70747</v>
      </c>
      <c r="Q28" s="167">
        <f t="shared" si="16"/>
        <v>-0.10524984507202573</v>
      </c>
      <c r="R28" s="167">
        <f t="shared" si="14"/>
        <v>3.5487788422615033E-2</v>
      </c>
      <c r="S28" s="166">
        <v>34149</v>
      </c>
      <c r="T28" s="166">
        <v>86025</v>
      </c>
      <c r="U28" s="166">
        <v>95050</v>
      </c>
      <c r="V28" s="166">
        <v>95777</v>
      </c>
      <c r="W28" s="166">
        <v>88086</v>
      </c>
      <c r="X28" s="167">
        <f t="shared" si="17"/>
        <v>-8.0301116134353756E-2</v>
      </c>
      <c r="Y28" s="167">
        <f t="shared" si="18"/>
        <v>3.6211427775085125E-2</v>
      </c>
    </row>
    <row r="29" spans="1:25" x14ac:dyDescent="0.25">
      <c r="A29" s="57"/>
      <c r="B29" s="165" t="s">
        <v>118</v>
      </c>
      <c r="C29" s="166">
        <v>2029</v>
      </c>
      <c r="D29" s="166">
        <v>2131</v>
      </c>
      <c r="E29" s="166">
        <v>2359</v>
      </c>
      <c r="F29" s="166">
        <v>1960</v>
      </c>
      <c r="G29" s="166">
        <v>1806</v>
      </c>
      <c r="H29" s="166">
        <v>1937</v>
      </c>
      <c r="I29" s="167">
        <f t="shared" si="15"/>
        <v>7.2535991140642242E-2</v>
      </c>
      <c r="J29" s="167">
        <f t="shared" si="12"/>
        <v>4.4124212962541121E-3</v>
      </c>
      <c r="K29" s="166">
        <v>8997</v>
      </c>
      <c r="L29" s="166">
        <v>14477</v>
      </c>
      <c r="M29" s="166">
        <v>28352</v>
      </c>
      <c r="N29" s="166">
        <v>26679</v>
      </c>
      <c r="O29" s="166">
        <v>24033</v>
      </c>
      <c r="P29" s="166">
        <v>22050</v>
      </c>
      <c r="Q29" s="167">
        <f t="shared" si="16"/>
        <v>-8.2511546623392884E-2</v>
      </c>
      <c r="R29" s="167">
        <f t="shared" si="14"/>
        <v>1.1060620729057931E-2</v>
      </c>
      <c r="S29" s="166">
        <v>11026</v>
      </c>
      <c r="T29" s="166">
        <v>30711</v>
      </c>
      <c r="U29" s="166">
        <v>28639</v>
      </c>
      <c r="V29" s="166">
        <v>25839</v>
      </c>
      <c r="W29" s="166">
        <v>23987</v>
      </c>
      <c r="X29" s="167">
        <f t="shared" si="17"/>
        <v>-7.1674600410232547E-2</v>
      </c>
      <c r="Y29" s="167">
        <f t="shared" si="18"/>
        <v>9.860857775820981E-3</v>
      </c>
    </row>
    <row r="30" spans="1:25" x14ac:dyDescent="0.25">
      <c r="A30" s="57"/>
      <c r="B30" s="165" t="s">
        <v>125</v>
      </c>
      <c r="C30" s="166">
        <v>1607</v>
      </c>
      <c r="D30" s="166">
        <v>134</v>
      </c>
      <c r="E30" s="166">
        <v>4505</v>
      </c>
      <c r="F30" s="166">
        <v>2358</v>
      </c>
      <c r="G30" s="166">
        <v>1903</v>
      </c>
      <c r="H30" s="166">
        <v>2047</v>
      </c>
      <c r="I30" s="167">
        <f t="shared" si="15"/>
        <v>7.5669994745139357E-2</v>
      </c>
      <c r="J30" s="167">
        <f t="shared" si="12"/>
        <v>4.6629976218028743E-3</v>
      </c>
      <c r="K30" s="166">
        <v>8621</v>
      </c>
      <c r="L30" s="166">
        <v>6234</v>
      </c>
      <c r="M30" s="166">
        <v>35461</v>
      </c>
      <c r="N30" s="166">
        <v>30473</v>
      </c>
      <c r="O30" s="166">
        <v>33884</v>
      </c>
      <c r="P30" s="166">
        <v>30453</v>
      </c>
      <c r="Q30" s="167">
        <f t="shared" si="16"/>
        <v>-0.10125723055129265</v>
      </c>
      <c r="R30" s="167">
        <f t="shared" si="14"/>
        <v>1.5275695376961504E-2</v>
      </c>
      <c r="S30" s="166">
        <v>10228</v>
      </c>
      <c r="T30" s="166">
        <v>39966</v>
      </c>
      <c r="U30" s="166">
        <v>32831</v>
      </c>
      <c r="V30" s="166">
        <v>35787</v>
      </c>
      <c r="W30" s="166">
        <v>32500</v>
      </c>
      <c r="X30" s="167">
        <f t="shared" si="17"/>
        <v>-9.1848995445273474E-2</v>
      </c>
      <c r="Y30" s="167">
        <f t="shared" si="18"/>
        <v>1.3360481832416804E-2</v>
      </c>
    </row>
    <row r="31" spans="1:25" x14ac:dyDescent="0.25">
      <c r="A31" s="57"/>
      <c r="B31" s="165" t="s">
        <v>121</v>
      </c>
      <c r="C31" s="166">
        <v>1003</v>
      </c>
      <c r="D31" s="166">
        <v>225</v>
      </c>
      <c r="E31" s="166">
        <v>2544</v>
      </c>
      <c r="F31" s="166">
        <v>1797</v>
      </c>
      <c r="G31" s="166">
        <v>1366</v>
      </c>
      <c r="H31" s="166">
        <v>1381</v>
      </c>
      <c r="I31" s="167">
        <f t="shared" si="15"/>
        <v>1.0980966325036645E-2</v>
      </c>
      <c r="J31" s="167">
        <f t="shared" si="12"/>
        <v>3.1458718689349138E-3</v>
      </c>
      <c r="K31" s="166">
        <v>13673</v>
      </c>
      <c r="L31" s="166">
        <v>11132</v>
      </c>
      <c r="M31" s="166">
        <v>43980</v>
      </c>
      <c r="N31" s="166">
        <v>41025</v>
      </c>
      <c r="O31" s="166">
        <v>42895</v>
      </c>
      <c r="P31" s="166">
        <v>40516</v>
      </c>
      <c r="Q31" s="167">
        <f t="shared" si="16"/>
        <v>-5.5461009441659881E-2</v>
      </c>
      <c r="R31" s="167">
        <f t="shared" si="14"/>
        <v>2.0323451676122956E-2</v>
      </c>
      <c r="S31" s="166">
        <v>14676</v>
      </c>
      <c r="T31" s="166">
        <v>46524</v>
      </c>
      <c r="U31" s="166">
        <v>42822</v>
      </c>
      <c r="V31" s="166">
        <v>44261</v>
      </c>
      <c r="W31" s="166">
        <v>41897</v>
      </c>
      <c r="X31" s="167">
        <f t="shared" si="17"/>
        <v>-5.3410451639140599E-2</v>
      </c>
      <c r="Y31" s="167">
        <f t="shared" si="18"/>
        <v>1.7223510994854363E-2</v>
      </c>
    </row>
    <row r="32" spans="1:25" x14ac:dyDescent="0.25">
      <c r="A32" s="57"/>
      <c r="B32" s="165" t="s">
        <v>130</v>
      </c>
      <c r="C32" s="166">
        <v>1374</v>
      </c>
      <c r="D32" s="166">
        <v>39</v>
      </c>
      <c r="E32" s="166">
        <v>1165</v>
      </c>
      <c r="F32" s="166">
        <v>1546</v>
      </c>
      <c r="G32" s="166">
        <v>1571</v>
      </c>
      <c r="H32" s="166">
        <v>1361</v>
      </c>
      <c r="I32" s="167">
        <f t="shared" si="15"/>
        <v>-0.13367281985996182</v>
      </c>
      <c r="J32" s="167">
        <f t="shared" si="12"/>
        <v>3.100312537016957E-3</v>
      </c>
      <c r="K32" s="166">
        <v>8151</v>
      </c>
      <c r="L32" s="166">
        <v>240</v>
      </c>
      <c r="M32" s="166">
        <v>10893</v>
      </c>
      <c r="N32" s="166">
        <v>11772</v>
      </c>
      <c r="O32" s="166">
        <v>11483</v>
      </c>
      <c r="P32" s="166">
        <v>10159</v>
      </c>
      <c r="Q32" s="167">
        <f t="shared" si="16"/>
        <v>-0.11530087956109025</v>
      </c>
      <c r="R32" s="167">
        <f t="shared" si="14"/>
        <v>5.0959113826076884E-3</v>
      </c>
      <c r="S32" s="166">
        <v>9525</v>
      </c>
      <c r="T32" s="166">
        <v>12058</v>
      </c>
      <c r="U32" s="166">
        <v>13318</v>
      </c>
      <c r="V32" s="166">
        <v>13054</v>
      </c>
      <c r="W32" s="166">
        <v>11520</v>
      </c>
      <c r="X32" s="167">
        <f t="shared" si="17"/>
        <v>-0.1175118737551708</v>
      </c>
      <c r="Y32" s="167">
        <f t="shared" si="18"/>
        <v>4.7357769449058945E-3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398</v>
      </c>
      <c r="F33" s="166">
        <v>558</v>
      </c>
      <c r="G33" s="166">
        <v>323</v>
      </c>
      <c r="H33" s="166">
        <v>286</v>
      </c>
      <c r="I33" s="167">
        <f t="shared" si="15"/>
        <v>-0.11455108359133126</v>
      </c>
      <c r="J33" s="167">
        <f t="shared" si="12"/>
        <v>6.5149844642678164E-4</v>
      </c>
      <c r="K33" s="166">
        <v>10437</v>
      </c>
      <c r="L33" s="166">
        <v>255</v>
      </c>
      <c r="M33" s="166">
        <v>6918</v>
      </c>
      <c r="N33" s="166">
        <v>11530</v>
      </c>
      <c r="O33" s="166">
        <v>11074</v>
      </c>
      <c r="P33" s="166">
        <v>9476</v>
      </c>
      <c r="Q33" s="167">
        <f t="shared" si="16"/>
        <v>-0.14430196857504063</v>
      </c>
      <c r="R33" s="167">
        <f t="shared" si="14"/>
        <v>4.7533080285058031E-3</v>
      </c>
      <c r="S33" s="166">
        <v>11099</v>
      </c>
      <c r="T33" s="166">
        <v>7316</v>
      </c>
      <c r="U33" s="166">
        <v>12088</v>
      </c>
      <c r="V33" s="166">
        <v>11397</v>
      </c>
      <c r="W33" s="166">
        <v>9762</v>
      </c>
      <c r="X33" s="167">
        <f t="shared" si="17"/>
        <v>-0.14345880494867069</v>
      </c>
      <c r="Y33" s="167">
        <f t="shared" si="18"/>
        <v>4.0130776507093183E-3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1766</v>
      </c>
      <c r="E34" s="171">
        <f t="shared" si="20"/>
        <v>22247</v>
      </c>
      <c r="F34" s="171">
        <f t="shared" si="20"/>
        <v>24616</v>
      </c>
      <c r="G34" s="171">
        <f t="shared" si="20"/>
        <v>24163</v>
      </c>
      <c r="H34" s="171">
        <f t="shared" si="20"/>
        <v>25824</v>
      </c>
      <c r="I34" s="172">
        <f t="shared" si="15"/>
        <v>6.8741464222157767E-2</v>
      </c>
      <c r="J34" s="172">
        <f t="shared" si="12"/>
        <v>5.8826209372465764E-2</v>
      </c>
      <c r="K34" s="171">
        <f t="shared" ref="K34:P34" si="21">K26-SUM(K27:K33)</f>
        <v>48784</v>
      </c>
      <c r="L34" s="171">
        <f t="shared" si="21"/>
        <v>49565</v>
      </c>
      <c r="M34" s="171">
        <f t="shared" si="21"/>
        <v>133921</v>
      </c>
      <c r="N34" s="171">
        <f t="shared" si="21"/>
        <v>151389</v>
      </c>
      <c r="O34" s="171">
        <f t="shared" si="21"/>
        <v>170278</v>
      </c>
      <c r="P34" s="171">
        <f t="shared" si="21"/>
        <v>158403</v>
      </c>
      <c r="Q34" s="172">
        <f t="shared" si="16"/>
        <v>-6.9738897567507285E-2</v>
      </c>
      <c r="R34" s="172">
        <f t="shared" si="14"/>
        <v>7.9457392532651411E-2</v>
      </c>
      <c r="S34" s="171">
        <f>S26-SUM(S27:S33)</f>
        <v>56880</v>
      </c>
      <c r="T34" s="171">
        <f>T26-SUM(T27:T33)</f>
        <v>156168</v>
      </c>
      <c r="U34" s="171">
        <f>U26-SUM(U27:U33)</f>
        <v>176005</v>
      </c>
      <c r="V34" s="171">
        <f>V26-SUM(V27:V33)</f>
        <v>194441</v>
      </c>
      <c r="W34" s="171">
        <f>W26-SUM(W27:W33)</f>
        <v>184227</v>
      </c>
      <c r="X34" s="172">
        <f t="shared" si="17"/>
        <v>-5.2530073389871479E-2</v>
      </c>
      <c r="Y34" s="172">
        <f t="shared" si="18"/>
        <v>7.5734199585866177E-2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7266</v>
      </c>
      <c r="E36" s="178">
        <f t="shared" si="22"/>
        <v>98961</v>
      </c>
      <c r="F36" s="178">
        <f t="shared" si="22"/>
        <v>115296</v>
      </c>
      <c r="G36" s="178">
        <f t="shared" si="22"/>
        <v>120114</v>
      </c>
      <c r="H36" s="178">
        <f t="shared" si="22"/>
        <v>110808</v>
      </c>
      <c r="I36" s="179">
        <f>IFERROR(H36/G36-1,"-")</f>
        <v>-7.7476397422448717E-2</v>
      </c>
      <c r="J36" s="179">
        <f t="shared" ref="J36:J48" si="23">H36/H$8</f>
        <v>0.2524169225582476</v>
      </c>
      <c r="K36" s="178">
        <f t="shared" ref="K36:P36" si="24">K37+K40</f>
        <v>107490</v>
      </c>
      <c r="L36" s="178">
        <f t="shared" si="24"/>
        <v>35251</v>
      </c>
      <c r="M36" s="178">
        <f t="shared" si="24"/>
        <v>312053</v>
      </c>
      <c r="N36" s="178">
        <f t="shared" si="24"/>
        <v>346111</v>
      </c>
      <c r="O36" s="178">
        <f t="shared" si="24"/>
        <v>369040</v>
      </c>
      <c r="P36" s="178">
        <f t="shared" si="24"/>
        <v>395948</v>
      </c>
      <c r="Q36" s="179">
        <f>IFERROR(P36/O36-1,"-")</f>
        <v>7.2913505311077431E-2</v>
      </c>
      <c r="R36" s="179">
        <f t="shared" ref="R36:R48" si="25">P36/P$8</f>
        <v>0.19861363521220091</v>
      </c>
      <c r="S36" s="178">
        <f>S37+S40</f>
        <v>147106</v>
      </c>
      <c r="T36" s="178">
        <f>T37+T40</f>
        <v>411014</v>
      </c>
      <c r="U36" s="178">
        <f>U37+U40</f>
        <v>461407</v>
      </c>
      <c r="V36" s="178">
        <f>V37+V40</f>
        <v>489154</v>
      </c>
      <c r="W36" s="178">
        <f>W37+W40</f>
        <v>506756</v>
      </c>
      <c r="X36" s="179">
        <f>IFERROR(W36/V36-1,"-")</f>
        <v>3.5984577454135191E-2</v>
      </c>
      <c r="Y36" s="179">
        <f>W36/W$8</f>
        <v>0.20832321019902184</v>
      </c>
    </row>
    <row r="37" spans="1:25" x14ac:dyDescent="0.25">
      <c r="A37" s="57"/>
      <c r="B37" s="161" t="s">
        <v>99</v>
      </c>
      <c r="C37" s="162">
        <v>2530</v>
      </c>
      <c r="D37" s="162">
        <v>2484</v>
      </c>
      <c r="E37" s="162">
        <v>13018</v>
      </c>
      <c r="F37" s="162">
        <v>16233</v>
      </c>
      <c r="G37" s="162">
        <v>17658</v>
      </c>
      <c r="H37" s="162">
        <v>12406</v>
      </c>
      <c r="I37" s="163">
        <f>IFERROR(H37/G37-1,"-")</f>
        <v>-0.29742892739834637</v>
      </c>
      <c r="J37" s="163">
        <f t="shared" si="23"/>
        <v>2.8260453588708576E-2</v>
      </c>
      <c r="K37" s="162">
        <v>7136</v>
      </c>
      <c r="L37" s="162">
        <v>10587</v>
      </c>
      <c r="M37" s="162">
        <v>32666</v>
      </c>
      <c r="N37" s="162">
        <v>28175</v>
      </c>
      <c r="O37" s="162">
        <v>25352</v>
      </c>
      <c r="P37" s="162">
        <v>31289</v>
      </c>
      <c r="Q37" s="163">
        <f>IFERROR(P37/O37-1,"-")</f>
        <v>0.23418270747869996</v>
      </c>
      <c r="R37" s="163">
        <f t="shared" si="25"/>
        <v>1.5695045895305834E-2</v>
      </c>
      <c r="S37" s="162">
        <v>9666</v>
      </c>
      <c r="T37" s="162">
        <v>45684</v>
      </c>
      <c r="U37" s="162">
        <v>44408</v>
      </c>
      <c r="V37" s="162">
        <v>43010</v>
      </c>
      <c r="W37" s="162">
        <v>43695</v>
      </c>
      <c r="X37" s="163">
        <f>IFERROR(W37/V37-1,"-")</f>
        <v>1.5926528714252486E-2</v>
      </c>
      <c r="Y37" s="163">
        <f>W37/W$8</f>
        <v>1.7962653958998532E-2</v>
      </c>
    </row>
    <row r="38" spans="1:25" x14ac:dyDescent="0.25">
      <c r="A38" s="57"/>
      <c r="B38" s="165" t="s">
        <v>105</v>
      </c>
      <c r="C38" s="166">
        <v>1111</v>
      </c>
      <c r="D38" s="166">
        <v>2027</v>
      </c>
      <c r="E38" s="166">
        <v>6197</v>
      </c>
      <c r="F38" s="166">
        <v>8419</v>
      </c>
      <c r="G38" s="166">
        <v>12266</v>
      </c>
      <c r="H38" s="166">
        <v>7200</v>
      </c>
      <c r="I38" s="167">
        <f>IFERROR(H38/G38-1,"-")</f>
        <v>-0.41301157671612587</v>
      </c>
      <c r="J38" s="167">
        <f t="shared" si="23"/>
        <v>1.640135949046443E-2</v>
      </c>
      <c r="K38" s="166">
        <v>954</v>
      </c>
      <c r="L38" s="166">
        <v>2313</v>
      </c>
      <c r="M38" s="166">
        <v>4929</v>
      </c>
      <c r="N38" s="166">
        <v>6417</v>
      </c>
      <c r="O38" s="166">
        <v>4930</v>
      </c>
      <c r="P38" s="166">
        <v>8773</v>
      </c>
      <c r="Q38" s="167">
        <f>IFERROR(P38/O38-1,"-")</f>
        <v>0.77951318458417851</v>
      </c>
      <c r="R38" s="167">
        <f t="shared" si="25"/>
        <v>4.4006723653526184E-3</v>
      </c>
      <c r="S38" s="166">
        <v>2065</v>
      </c>
      <c r="T38" s="166">
        <v>11126</v>
      </c>
      <c r="U38" s="166">
        <v>14836</v>
      </c>
      <c r="V38" s="166">
        <v>17196</v>
      </c>
      <c r="W38" s="166">
        <v>15973</v>
      </c>
      <c r="X38" s="167">
        <f>IFERROR(W38/V38-1,"-")</f>
        <v>-7.112119097464531E-2</v>
      </c>
      <c r="Y38" s="167">
        <f>W38/W$8</f>
        <v>6.5663685018213418E-3</v>
      </c>
    </row>
    <row r="39" spans="1:25" x14ac:dyDescent="0.25">
      <c r="A39" s="57"/>
      <c r="B39" s="165" t="s">
        <v>102</v>
      </c>
      <c r="C39" s="166">
        <v>1419</v>
      </c>
      <c r="D39" s="166">
        <v>457</v>
      </c>
      <c r="E39" s="166">
        <v>6821</v>
      </c>
      <c r="F39" s="166">
        <v>7814</v>
      </c>
      <c r="G39" s="166">
        <v>5392</v>
      </c>
      <c r="H39" s="166">
        <v>5206</v>
      </c>
      <c r="I39" s="167">
        <f>IFERROR(H39/G39-1,"-")</f>
        <v>-3.4495548961424372E-2</v>
      </c>
      <c r="J39" s="167">
        <f t="shared" si="23"/>
        <v>1.1859094098244143E-2</v>
      </c>
      <c r="K39" s="166">
        <v>6182</v>
      </c>
      <c r="L39" s="166">
        <v>8274</v>
      </c>
      <c r="M39" s="166">
        <v>27737</v>
      </c>
      <c r="N39" s="166">
        <v>21758</v>
      </c>
      <c r="O39" s="166">
        <v>20422</v>
      </c>
      <c r="P39" s="166">
        <v>22516</v>
      </c>
      <c r="Q39" s="167">
        <f>IFERROR(P39/O39-1,"-")</f>
        <v>0.10253648026637929</v>
      </c>
      <c r="R39" s="167">
        <f t="shared" si="25"/>
        <v>1.1294373529953215E-2</v>
      </c>
      <c r="S39" s="166">
        <v>7601</v>
      </c>
      <c r="T39" s="166">
        <v>34558</v>
      </c>
      <c r="U39" s="166">
        <v>29572</v>
      </c>
      <c r="V39" s="166">
        <v>25814</v>
      </c>
      <c r="W39" s="166">
        <v>27722</v>
      </c>
      <c r="X39" s="167">
        <f>IFERROR(W39/V39-1,"-")</f>
        <v>7.3913380336251722E-2</v>
      </c>
      <c r="Y39" s="167">
        <f>W39/W$8</f>
        <v>1.1396285457177189E-2</v>
      </c>
    </row>
    <row r="40" spans="1:25" x14ac:dyDescent="0.25">
      <c r="A40" s="57"/>
      <c r="B40" s="161" t="s">
        <v>109</v>
      </c>
      <c r="C40" s="162">
        <v>37086</v>
      </c>
      <c r="D40" s="162">
        <v>4782</v>
      </c>
      <c r="E40" s="162">
        <v>85943</v>
      </c>
      <c r="F40" s="162">
        <v>99063</v>
      </c>
      <c r="G40" s="162">
        <v>102456</v>
      </c>
      <c r="H40" s="162">
        <v>98402</v>
      </c>
      <c r="I40" s="163">
        <f>IFERROR(H40/G40-1,"-")</f>
        <v>-3.9568204887951874E-2</v>
      </c>
      <c r="J40" s="163">
        <f t="shared" si="23"/>
        <v>0.22415646896953903</v>
      </c>
      <c r="K40" s="162">
        <v>100354</v>
      </c>
      <c r="L40" s="162">
        <v>24664</v>
      </c>
      <c r="M40" s="162">
        <v>279387</v>
      </c>
      <c r="N40" s="162">
        <v>317936</v>
      </c>
      <c r="O40" s="162">
        <v>343688</v>
      </c>
      <c r="P40" s="162">
        <v>364659</v>
      </c>
      <c r="Q40" s="163">
        <f>IFERROR(P40/O40-1,"-")</f>
        <v>6.1017550801890197E-2</v>
      </c>
      <c r="R40" s="163">
        <f t="shared" si="25"/>
        <v>0.18291858931689506</v>
      </c>
      <c r="S40" s="162">
        <v>137440</v>
      </c>
      <c r="T40" s="162">
        <v>365330</v>
      </c>
      <c r="U40" s="162">
        <v>416999</v>
      </c>
      <c r="V40" s="162">
        <v>446144</v>
      </c>
      <c r="W40" s="162">
        <v>463061</v>
      </c>
      <c r="X40" s="163">
        <f>IFERROR(W40/V40-1,"-")</f>
        <v>3.7918250609668691E-2</v>
      </c>
      <c r="Y40" s="163">
        <f>W40/W$8</f>
        <v>0.19036055624002332</v>
      </c>
    </row>
    <row r="41" spans="1:25" s="57" customFormat="1" x14ac:dyDescent="0.25">
      <c r="B41" s="165" t="s">
        <v>112</v>
      </c>
      <c r="C41" s="166">
        <v>18060</v>
      </c>
      <c r="D41" s="166">
        <v>386</v>
      </c>
      <c r="E41" s="166">
        <v>41618</v>
      </c>
      <c r="F41" s="166">
        <v>43653</v>
      </c>
      <c r="G41" s="166">
        <v>43405</v>
      </c>
      <c r="H41" s="166">
        <v>38732</v>
      </c>
      <c r="I41" s="167">
        <f t="shared" ref="I41:I48" si="26">IFERROR(H41/G41-1,"-")</f>
        <v>-0.10766040778712127</v>
      </c>
      <c r="J41" s="167">
        <f t="shared" si="23"/>
        <v>8.8230202192315046E-2</v>
      </c>
      <c r="K41" s="166">
        <v>48199</v>
      </c>
      <c r="L41" s="166">
        <v>2375</v>
      </c>
      <c r="M41" s="166">
        <v>145570</v>
      </c>
      <c r="N41" s="166">
        <v>168907</v>
      </c>
      <c r="O41" s="166">
        <v>190744</v>
      </c>
      <c r="P41" s="166">
        <v>200109</v>
      </c>
      <c r="Q41" s="167">
        <f t="shared" ref="Q41:Q48" si="27">IFERROR(P41/O41-1,"-")</f>
        <v>4.9097219309650608E-2</v>
      </c>
      <c r="R41" s="167">
        <f t="shared" si="25"/>
        <v>0.1003777665973267</v>
      </c>
      <c r="S41" s="166">
        <v>66259</v>
      </c>
      <c r="T41" s="166">
        <v>187188</v>
      </c>
      <c r="U41" s="166">
        <v>212560</v>
      </c>
      <c r="V41" s="166">
        <v>234149</v>
      </c>
      <c r="W41" s="166">
        <v>238841</v>
      </c>
      <c r="X41" s="167">
        <f t="shared" ref="X41:X48" si="28">IFERROR(W41/V41-1,"-")</f>
        <v>2.0038522479276066E-2</v>
      </c>
      <c r="Y41" s="167">
        <f t="shared" ref="Y41:Y48" si="29">W41/W$8</f>
        <v>9.8185564348808055E-2</v>
      </c>
    </row>
    <row r="42" spans="1:25" s="57" customFormat="1" x14ac:dyDescent="0.25">
      <c r="B42" s="165" t="s">
        <v>115</v>
      </c>
      <c r="C42" s="166">
        <v>2861</v>
      </c>
      <c r="D42" s="166">
        <v>165</v>
      </c>
      <c r="E42" s="166">
        <v>3842</v>
      </c>
      <c r="F42" s="166">
        <v>5939</v>
      </c>
      <c r="G42" s="166">
        <v>6311</v>
      </c>
      <c r="H42" s="166">
        <v>7022</v>
      </c>
      <c r="I42" s="167">
        <f t="shared" si="26"/>
        <v>0.11266043416257321</v>
      </c>
      <c r="J42" s="167">
        <f t="shared" si="23"/>
        <v>1.5995881436394618E-2</v>
      </c>
      <c r="K42" s="166">
        <v>5618</v>
      </c>
      <c r="L42" s="166">
        <v>2064</v>
      </c>
      <c r="M42" s="166">
        <v>10681</v>
      </c>
      <c r="N42" s="166">
        <v>13198</v>
      </c>
      <c r="O42" s="166">
        <v>11438</v>
      </c>
      <c r="P42" s="166">
        <v>11790</v>
      </c>
      <c r="Q42" s="167">
        <f t="shared" si="27"/>
        <v>3.0774610945969672E-2</v>
      </c>
      <c r="R42" s="167">
        <f t="shared" si="25"/>
        <v>5.9140461857411794E-3</v>
      </c>
      <c r="S42" s="166">
        <v>8479</v>
      </c>
      <c r="T42" s="166">
        <v>14523</v>
      </c>
      <c r="U42" s="166">
        <v>19137</v>
      </c>
      <c r="V42" s="166">
        <v>17749</v>
      </c>
      <c r="W42" s="166">
        <v>18812</v>
      </c>
      <c r="X42" s="167">
        <f t="shared" si="28"/>
        <v>5.9890698067496695E-2</v>
      </c>
      <c r="Y42" s="167">
        <f t="shared" si="29"/>
        <v>7.7334579763515361E-3</v>
      </c>
    </row>
    <row r="43" spans="1:25" x14ac:dyDescent="0.25">
      <c r="A43" s="57"/>
      <c r="B43" s="165" t="s">
        <v>118</v>
      </c>
      <c r="C43" s="166">
        <v>1616</v>
      </c>
      <c r="D43" s="166">
        <v>274</v>
      </c>
      <c r="E43" s="166">
        <v>2777</v>
      </c>
      <c r="F43" s="166">
        <v>4389</v>
      </c>
      <c r="G43" s="166">
        <v>4808</v>
      </c>
      <c r="H43" s="166">
        <v>4585</v>
      </c>
      <c r="I43" s="167">
        <f t="shared" si="26"/>
        <v>-4.6381031613976664E-2</v>
      </c>
      <c r="J43" s="167">
        <f t="shared" si="23"/>
        <v>1.0444476842191587E-2</v>
      </c>
      <c r="K43" s="166">
        <v>2576</v>
      </c>
      <c r="L43" s="166">
        <v>2985</v>
      </c>
      <c r="M43" s="166">
        <v>6817</v>
      </c>
      <c r="N43" s="166">
        <v>7222</v>
      </c>
      <c r="O43" s="166">
        <v>6402</v>
      </c>
      <c r="P43" s="166">
        <v>7541</v>
      </c>
      <c r="Q43" s="167">
        <f t="shared" si="27"/>
        <v>0.17791315213995618</v>
      </c>
      <c r="R43" s="167">
        <f t="shared" si="25"/>
        <v>3.7826821277925559E-3</v>
      </c>
      <c r="S43" s="166">
        <v>4192</v>
      </c>
      <c r="T43" s="166">
        <v>9594</v>
      </c>
      <c r="U43" s="166">
        <v>11611</v>
      </c>
      <c r="V43" s="166">
        <v>11210</v>
      </c>
      <c r="W43" s="166">
        <v>12126</v>
      </c>
      <c r="X43" s="167">
        <f t="shared" si="28"/>
        <v>8.1712756467439807E-2</v>
      </c>
      <c r="Y43" s="167">
        <f t="shared" si="29"/>
        <v>4.9848985446118823E-3</v>
      </c>
    </row>
    <row r="44" spans="1:25" x14ac:dyDescent="0.25">
      <c r="A44" s="57"/>
      <c r="B44" s="165" t="s">
        <v>125</v>
      </c>
      <c r="C44" s="166">
        <v>711</v>
      </c>
      <c r="D44" s="166">
        <v>81</v>
      </c>
      <c r="E44" s="166">
        <v>1709</v>
      </c>
      <c r="F44" s="166">
        <v>1794</v>
      </c>
      <c r="G44" s="166">
        <v>2135</v>
      </c>
      <c r="H44" s="166">
        <v>1701</v>
      </c>
      <c r="I44" s="167">
        <f t="shared" si="26"/>
        <v>-0.20327868852459019</v>
      </c>
      <c r="J44" s="167">
        <f t="shared" si="23"/>
        <v>3.8748211796222221E-3</v>
      </c>
      <c r="K44" s="166">
        <v>4692</v>
      </c>
      <c r="L44" s="166">
        <v>2026</v>
      </c>
      <c r="M44" s="166">
        <v>15940</v>
      </c>
      <c r="N44" s="166">
        <v>14430</v>
      </c>
      <c r="O44" s="166">
        <v>16030</v>
      </c>
      <c r="P44" s="166">
        <v>14514</v>
      </c>
      <c r="Q44" s="167">
        <f t="shared" si="27"/>
        <v>-9.4572676232064889E-2</v>
      </c>
      <c r="R44" s="167">
        <f t="shared" si="25"/>
        <v>7.2804466785282001E-3</v>
      </c>
      <c r="S44" s="166">
        <v>5403</v>
      </c>
      <c r="T44" s="166">
        <v>17649</v>
      </c>
      <c r="U44" s="166">
        <v>16224</v>
      </c>
      <c r="V44" s="166">
        <v>18165</v>
      </c>
      <c r="W44" s="166">
        <v>16215</v>
      </c>
      <c r="X44" s="167">
        <f t="shared" si="28"/>
        <v>-0.10734929810074323</v>
      </c>
      <c r="Y44" s="167">
        <f t="shared" si="29"/>
        <v>6.6658527050042606E-3</v>
      </c>
    </row>
    <row r="45" spans="1:25" x14ac:dyDescent="0.25">
      <c r="A45" s="57"/>
      <c r="B45" s="165" t="s">
        <v>121</v>
      </c>
      <c r="C45" s="166">
        <v>694</v>
      </c>
      <c r="D45" s="166">
        <v>75</v>
      </c>
      <c r="E45" s="166">
        <v>970</v>
      </c>
      <c r="F45" s="166">
        <v>1167</v>
      </c>
      <c r="G45" s="166">
        <v>1327</v>
      </c>
      <c r="H45" s="166">
        <v>1610</v>
      </c>
      <c r="I45" s="167">
        <f t="shared" si="26"/>
        <v>0.21326299924642056</v>
      </c>
      <c r="J45" s="167">
        <f t="shared" si="23"/>
        <v>3.6675262193955186E-3</v>
      </c>
      <c r="K45" s="166">
        <v>6876</v>
      </c>
      <c r="L45" s="166">
        <v>2693</v>
      </c>
      <c r="M45" s="166">
        <v>16019</v>
      </c>
      <c r="N45" s="166">
        <v>18812</v>
      </c>
      <c r="O45" s="166">
        <v>19632</v>
      </c>
      <c r="P45" s="166">
        <v>15658</v>
      </c>
      <c r="Q45" s="167">
        <f t="shared" si="27"/>
        <v>-0.20242461287693558</v>
      </c>
      <c r="R45" s="167">
        <f t="shared" si="25"/>
        <v>7.8542947562625434E-3</v>
      </c>
      <c r="S45" s="166">
        <v>7570</v>
      </c>
      <c r="T45" s="166">
        <v>16989</v>
      </c>
      <c r="U45" s="166">
        <v>19979</v>
      </c>
      <c r="V45" s="166">
        <v>20959</v>
      </c>
      <c r="W45" s="166">
        <v>17268</v>
      </c>
      <c r="X45" s="167">
        <f t="shared" si="28"/>
        <v>-0.17610573023522114</v>
      </c>
      <c r="Y45" s="167">
        <f t="shared" si="29"/>
        <v>7.0987323163745654E-3</v>
      </c>
    </row>
    <row r="46" spans="1:25" x14ac:dyDescent="0.25">
      <c r="A46" s="57"/>
      <c r="B46" s="165" t="s">
        <v>130</v>
      </c>
      <c r="C46" s="166">
        <v>1093</v>
      </c>
      <c r="D46" s="166">
        <v>9</v>
      </c>
      <c r="E46" s="166">
        <v>1519</v>
      </c>
      <c r="F46" s="166">
        <v>1605</v>
      </c>
      <c r="G46" s="166">
        <v>953</v>
      </c>
      <c r="H46" s="166">
        <v>1156</v>
      </c>
      <c r="I46" s="167">
        <f t="shared" si="26"/>
        <v>0.21301154249737664</v>
      </c>
      <c r="J46" s="167">
        <f t="shared" si="23"/>
        <v>2.6333293848579005E-3</v>
      </c>
      <c r="K46" s="166">
        <v>2222</v>
      </c>
      <c r="L46" s="166">
        <v>451</v>
      </c>
      <c r="M46" s="166">
        <v>3366</v>
      </c>
      <c r="N46" s="166">
        <v>4514</v>
      </c>
      <c r="O46" s="166">
        <v>4148</v>
      </c>
      <c r="P46" s="166">
        <v>5071</v>
      </c>
      <c r="Q46" s="167">
        <f t="shared" si="27"/>
        <v>0.22251687560270006</v>
      </c>
      <c r="R46" s="167">
        <f t="shared" si="25"/>
        <v>2.5436919599570416E-3</v>
      </c>
      <c r="S46" s="166">
        <v>3315</v>
      </c>
      <c r="T46" s="166">
        <v>4885</v>
      </c>
      <c r="U46" s="166">
        <v>6119</v>
      </c>
      <c r="V46" s="166">
        <v>5101</v>
      </c>
      <c r="W46" s="166">
        <v>6227</v>
      </c>
      <c r="X46" s="167">
        <f t="shared" si="28"/>
        <v>0.22074103117035881</v>
      </c>
      <c r="Y46" s="167">
        <f t="shared" si="29"/>
        <v>2.5598683190910599E-3</v>
      </c>
    </row>
    <row r="47" spans="1:25" x14ac:dyDescent="0.25">
      <c r="A47" s="57"/>
      <c r="B47" s="165" t="s">
        <v>133</v>
      </c>
      <c r="C47" s="166">
        <v>1061</v>
      </c>
      <c r="D47" s="166">
        <v>8</v>
      </c>
      <c r="E47" s="166">
        <v>763</v>
      </c>
      <c r="F47" s="166">
        <v>1045</v>
      </c>
      <c r="G47" s="166">
        <v>855</v>
      </c>
      <c r="H47" s="166">
        <v>747</v>
      </c>
      <c r="I47" s="167">
        <f t="shared" si="26"/>
        <v>-0.12631578947368416</v>
      </c>
      <c r="J47" s="167">
        <f t="shared" si="23"/>
        <v>1.7016410471356847E-3</v>
      </c>
      <c r="K47" s="166">
        <v>3677</v>
      </c>
      <c r="L47" s="166">
        <v>624</v>
      </c>
      <c r="M47" s="166">
        <v>3104</v>
      </c>
      <c r="N47" s="166">
        <v>4768</v>
      </c>
      <c r="O47" s="166">
        <v>4502</v>
      </c>
      <c r="P47" s="166">
        <v>3899</v>
      </c>
      <c r="Q47" s="167">
        <f t="shared" si="27"/>
        <v>-0.13394047090182137</v>
      </c>
      <c r="R47" s="167">
        <f t="shared" si="25"/>
        <v>1.9557986495508787E-3</v>
      </c>
      <c r="S47" s="166">
        <v>4738</v>
      </c>
      <c r="T47" s="166">
        <v>3867</v>
      </c>
      <c r="U47" s="166">
        <v>5813</v>
      </c>
      <c r="V47" s="166">
        <v>5357</v>
      </c>
      <c r="W47" s="166">
        <v>4646</v>
      </c>
      <c r="X47" s="167">
        <f t="shared" si="28"/>
        <v>-0.13272353929438119</v>
      </c>
      <c r="Y47" s="167">
        <f t="shared" si="29"/>
        <v>1.9099322644125685E-3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3784</v>
      </c>
      <c r="E48" s="171">
        <f t="shared" si="31"/>
        <v>32745</v>
      </c>
      <c r="F48" s="171">
        <f t="shared" si="31"/>
        <v>39471</v>
      </c>
      <c r="G48" s="171">
        <f t="shared" si="31"/>
        <v>42662</v>
      </c>
      <c r="H48" s="171">
        <f t="shared" si="31"/>
        <v>42849</v>
      </c>
      <c r="I48" s="172">
        <f t="shared" si="26"/>
        <v>4.3832919225539335E-3</v>
      </c>
      <c r="J48" s="172">
        <f t="shared" si="23"/>
        <v>9.7608590667626449E-2</v>
      </c>
      <c r="K48" s="171">
        <f t="shared" ref="K48:P48" si="32">K40-SUM(K41:K47)</f>
        <v>26494</v>
      </c>
      <c r="L48" s="171">
        <f t="shared" si="32"/>
        <v>11446</v>
      </c>
      <c r="M48" s="171">
        <f t="shared" si="32"/>
        <v>77890</v>
      </c>
      <c r="N48" s="171">
        <f t="shared" si="32"/>
        <v>86085</v>
      </c>
      <c r="O48" s="171">
        <f t="shared" si="32"/>
        <v>90792</v>
      </c>
      <c r="P48" s="171">
        <f t="shared" si="32"/>
        <v>106077</v>
      </c>
      <c r="Q48" s="172">
        <f t="shared" si="27"/>
        <v>0.16835183716627022</v>
      </c>
      <c r="R48" s="172">
        <f t="shared" si="25"/>
        <v>5.3209862361735971E-2</v>
      </c>
      <c r="S48" s="171">
        <f>S40-SUM(S41:S47)</f>
        <v>37484</v>
      </c>
      <c r="T48" s="171">
        <f>T40-SUM(T41:T47)</f>
        <v>110635</v>
      </c>
      <c r="U48" s="171">
        <f>U40-SUM(U41:U47)</f>
        <v>125556</v>
      </c>
      <c r="V48" s="171">
        <f>V40-SUM(V41:V47)</f>
        <v>133454</v>
      </c>
      <c r="W48" s="171">
        <f>W40-SUM(W41:W47)</f>
        <v>148926</v>
      </c>
      <c r="X48" s="172">
        <f t="shared" si="28"/>
        <v>0.11593507875372788</v>
      </c>
      <c r="Y48" s="172">
        <f t="shared" si="29"/>
        <v>6.1222249765369385E-2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19165</v>
      </c>
      <c r="U50" s="178">
        <f>U51+U54</f>
        <v>29890</v>
      </c>
      <c r="V50" s="178">
        <f>V51+V54</f>
        <v>25396</v>
      </c>
      <c r="W50" s="178">
        <f>W51+W54</f>
        <v>24109</v>
      </c>
      <c r="X50" s="179">
        <f>IFERROR(W50/V50-1,"-")</f>
        <v>-5.0677272011340424E-2</v>
      </c>
      <c r="Y50" s="179">
        <f>W50/W$8</f>
        <v>9.9110109691611294E-3</v>
      </c>
    </row>
    <row r="51" spans="1:25" x14ac:dyDescent="0.25">
      <c r="A51" s="57"/>
      <c r="B51" s="161" t="s">
        <v>99</v>
      </c>
      <c r="C51" s="162">
        <v>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2543</v>
      </c>
      <c r="U51" s="162">
        <v>13313</v>
      </c>
      <c r="V51" s="162">
        <v>7143</v>
      </c>
      <c r="W51" s="162">
        <v>4759</v>
      </c>
      <c r="X51" s="163">
        <f>IFERROR(W51/V51-1,"-")</f>
        <v>-0.33375332493350129</v>
      </c>
      <c r="Y51" s="163">
        <f>W51/W$8</f>
        <v>1.9563856320145099E-3</v>
      </c>
    </row>
    <row r="52" spans="1:25" x14ac:dyDescent="0.25">
      <c r="A52" s="57"/>
      <c r="B52" s="165" t="s">
        <v>105</v>
      </c>
      <c r="C52" s="166">
        <v>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1046</v>
      </c>
      <c r="U52" s="166">
        <v>9968</v>
      </c>
      <c r="V52" s="166">
        <v>4849</v>
      </c>
      <c r="W52" s="166">
        <v>2834</v>
      </c>
      <c r="X52" s="167">
        <f>IFERROR(W52/V52-1,"-")</f>
        <v>-0.41554959785522794</v>
      </c>
      <c r="Y52" s="167">
        <f>W52/W$8</f>
        <v>1.1650340157867453E-3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1497</v>
      </c>
      <c r="U53" s="166">
        <v>3345</v>
      </c>
      <c r="V53" s="166">
        <v>2294</v>
      </c>
      <c r="W53" s="166">
        <v>1925</v>
      </c>
      <c r="X53" s="167">
        <f>IFERROR(W53/V53-1,"-")</f>
        <v>-0.16085440278988661</v>
      </c>
      <c r="Y53" s="167">
        <f>W53/W$8</f>
        <v>7.913516162277646E-4</v>
      </c>
    </row>
    <row r="54" spans="1:25" x14ac:dyDescent="0.25">
      <c r="A54" s="57"/>
      <c r="B54" s="161" t="s">
        <v>109</v>
      </c>
      <c r="C54" s="162">
        <v>0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16622</v>
      </c>
      <c r="U54" s="162">
        <v>16577</v>
      </c>
      <c r="V54" s="162">
        <v>18253</v>
      </c>
      <c r="W54" s="162">
        <v>19350</v>
      </c>
      <c r="X54" s="163">
        <f>IFERROR(W54/V54-1,"-")</f>
        <v>6.0099709636772136E-2</v>
      </c>
      <c r="Y54" s="163">
        <f>W54/W$8</f>
        <v>7.9546253371466195E-3</v>
      </c>
    </row>
    <row r="55" spans="1:25" s="57" customFormat="1" x14ac:dyDescent="0.25">
      <c r="B55" s="165" t="s">
        <v>112</v>
      </c>
      <c r="C55" s="166">
        <v>0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6041</v>
      </c>
      <c r="U55" s="166">
        <v>5224</v>
      </c>
      <c r="V55" s="166">
        <v>6355</v>
      </c>
      <c r="W55" s="166">
        <v>6935</v>
      </c>
      <c r="X55" s="167">
        <f t="shared" ref="X55:X62" si="39">IFERROR(W55/V55-1,"-")</f>
        <v>9.1266719118804129E-2</v>
      </c>
      <c r="Y55" s="167">
        <f t="shared" ref="Y55:Y62" si="40">W55/W$8</f>
        <v>2.8509212771634014E-3</v>
      </c>
    </row>
    <row r="56" spans="1:25" s="57" customFormat="1" x14ac:dyDescent="0.25">
      <c r="B56" s="165" t="s">
        <v>115</v>
      </c>
      <c r="C56" s="166">
        <v>0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3822</v>
      </c>
      <c r="U56" s="166">
        <v>2863</v>
      </c>
      <c r="V56" s="166">
        <v>3672</v>
      </c>
      <c r="W56" s="166">
        <v>3773</v>
      </c>
      <c r="X56" s="167">
        <f t="shared" si="39"/>
        <v>2.7505446623093732E-2</v>
      </c>
      <c r="Y56" s="167">
        <f t="shared" si="40"/>
        <v>1.5510491678064186E-3</v>
      </c>
    </row>
    <row r="57" spans="1:25" x14ac:dyDescent="0.25">
      <c r="A57" s="57"/>
      <c r="B57" s="165" t="s">
        <v>118</v>
      </c>
      <c r="C57" s="166">
        <v>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1296</v>
      </c>
      <c r="U57" s="166">
        <v>1711</v>
      </c>
      <c r="V57" s="166">
        <v>1279</v>
      </c>
      <c r="W57" s="166">
        <v>1368</v>
      </c>
      <c r="X57" s="167">
        <f t="shared" si="39"/>
        <v>6.9585613760750675E-2</v>
      </c>
      <c r="Y57" s="167">
        <f t="shared" si="40"/>
        <v>5.6237351220757498E-4</v>
      </c>
    </row>
    <row r="58" spans="1:25" x14ac:dyDescent="0.25">
      <c r="A58" s="57"/>
      <c r="B58" s="165" t="s">
        <v>125</v>
      </c>
      <c r="C58" s="166">
        <v>0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491</v>
      </c>
      <c r="U58" s="166">
        <v>384</v>
      </c>
      <c r="V58" s="166">
        <v>576</v>
      </c>
      <c r="W58" s="166">
        <v>568</v>
      </c>
      <c r="X58" s="167">
        <f t="shared" si="39"/>
        <v>-1.388888888888884E-2</v>
      </c>
      <c r="Y58" s="167">
        <f t="shared" si="40"/>
        <v>2.3350011325577676E-4</v>
      </c>
    </row>
    <row r="59" spans="1:25" x14ac:dyDescent="0.25">
      <c r="A59" s="57"/>
      <c r="B59" s="165" t="s">
        <v>121</v>
      </c>
      <c r="C59" s="166">
        <v>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436</v>
      </c>
      <c r="U59" s="166">
        <v>372</v>
      </c>
      <c r="V59" s="166">
        <v>395</v>
      </c>
      <c r="W59" s="166">
        <v>535</v>
      </c>
      <c r="X59" s="167">
        <f t="shared" si="39"/>
        <v>0.35443037974683533</v>
      </c>
      <c r="Y59" s="167">
        <f t="shared" si="40"/>
        <v>2.1993408554901508E-4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57</v>
      </c>
      <c r="U60" s="166">
        <v>154</v>
      </c>
      <c r="V60" s="166">
        <v>84</v>
      </c>
      <c r="W60" s="166">
        <v>170</v>
      </c>
      <c r="X60" s="167">
        <f t="shared" si="39"/>
        <v>1.0238095238095237</v>
      </c>
      <c r="Y60" s="167">
        <f t="shared" si="40"/>
        <v>6.9885597277257125E-5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95</v>
      </c>
      <c r="U61" s="166">
        <v>138</v>
      </c>
      <c r="V61" s="166">
        <v>84</v>
      </c>
      <c r="W61" s="166">
        <v>415</v>
      </c>
      <c r="X61" s="167">
        <f t="shared" si="39"/>
        <v>3.9404761904761907</v>
      </c>
      <c r="Y61" s="167">
        <f t="shared" si="40"/>
        <v>1.7060307570624536E-4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4384</v>
      </c>
      <c r="U62" s="171">
        <f>U54-SUM(U55:U61)</f>
        <v>5731</v>
      </c>
      <c r="V62" s="171">
        <f>V54-SUM(V55:V61)</f>
        <v>5808</v>
      </c>
      <c r="W62" s="171">
        <f>W54-SUM(W55:W61)</f>
        <v>5586</v>
      </c>
      <c r="X62" s="172">
        <f t="shared" si="39"/>
        <v>-3.8223140495867725E-2</v>
      </c>
      <c r="Y62" s="172">
        <f t="shared" si="40"/>
        <v>2.2963585081809314E-3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18908</v>
      </c>
      <c r="M64" s="178">
        <f t="shared" si="46"/>
        <v>0</v>
      </c>
      <c r="N64" s="178">
        <f t="shared" si="46"/>
        <v>43778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85891</v>
      </c>
      <c r="U64" s="178">
        <f>U65+U68</f>
        <v>104931</v>
      </c>
      <c r="V64" s="178">
        <f>V65+V68</f>
        <v>110305</v>
      </c>
      <c r="W64" s="178">
        <f>W65+W68</f>
        <v>89955</v>
      </c>
      <c r="X64" s="179">
        <f>IFERROR(W64/V64-1,"-")</f>
        <v>-0.18448846380490458</v>
      </c>
      <c r="Y64" s="179">
        <f>W64/W$8</f>
        <v>3.6979758253386265E-2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10843</v>
      </c>
      <c r="M65" s="162">
        <v>0</v>
      </c>
      <c r="N65" s="162">
        <v>20938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26332</v>
      </c>
      <c r="U65" s="162">
        <v>26747</v>
      </c>
      <c r="V65" s="162">
        <v>31284</v>
      </c>
      <c r="W65" s="162">
        <v>24581</v>
      </c>
      <c r="X65" s="163">
        <f>IFERROR(W65/V65-1,"-")</f>
        <v>-0.21426288198440102</v>
      </c>
      <c r="Y65" s="163">
        <f>W65/W$8</f>
        <v>1.0105046274542692E-2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10492</v>
      </c>
      <c r="M66" s="166">
        <v>0</v>
      </c>
      <c r="N66" s="166">
        <v>16333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21697</v>
      </c>
      <c r="U66" s="166">
        <v>20684</v>
      </c>
      <c r="V66" s="166">
        <v>18174</v>
      </c>
      <c r="W66" s="166">
        <v>9049</v>
      </c>
      <c r="X66" s="167">
        <f>IFERROR(W66/V66-1,"-")</f>
        <v>-0.50209089908660731</v>
      </c>
      <c r="Y66" s="167">
        <f>W66/W$8</f>
        <v>3.7199692338935279E-3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351</v>
      </c>
      <c r="M67" s="166">
        <v>0</v>
      </c>
      <c r="N67" s="166">
        <v>4605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4635</v>
      </c>
      <c r="U67" s="166">
        <v>6063</v>
      </c>
      <c r="V67" s="166">
        <v>13110</v>
      </c>
      <c r="W67" s="166">
        <v>15532</v>
      </c>
      <c r="X67" s="167">
        <f>IFERROR(W67/V67-1,"-")</f>
        <v>0.184744469870328</v>
      </c>
      <c r="Y67" s="167">
        <f>W67/W$8</f>
        <v>6.3850770406491631E-3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8065</v>
      </c>
      <c r="M68" s="162">
        <v>0</v>
      </c>
      <c r="N68" s="162">
        <v>22840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59559</v>
      </c>
      <c r="U68" s="162">
        <v>78184</v>
      </c>
      <c r="V68" s="162">
        <v>79021</v>
      </c>
      <c r="W68" s="162">
        <v>65374</v>
      </c>
      <c r="X68" s="163">
        <f>IFERROR(W68/V68-1,"-")</f>
        <v>-0.17270092760152367</v>
      </c>
      <c r="Y68" s="163">
        <f>W68/W$8</f>
        <v>2.6874711978843575E-2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869</v>
      </c>
      <c r="M69" s="166">
        <v>0</v>
      </c>
      <c r="N69" s="166">
        <v>8508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26221</v>
      </c>
      <c r="U69" s="166">
        <v>28594</v>
      </c>
      <c r="V69" s="166">
        <v>26510</v>
      </c>
      <c r="W69" s="166">
        <v>27977</v>
      </c>
      <c r="X69" s="167">
        <f t="shared" ref="X69:X76" si="50">IFERROR(W69/V69-1,"-")</f>
        <v>5.5337608449641751E-2</v>
      </c>
      <c r="Y69" s="167">
        <f t="shared" ref="Y69:Y76" si="51">W69/W$8</f>
        <v>1.1501113853093076E-2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1213</v>
      </c>
      <c r="M70" s="166">
        <v>0</v>
      </c>
      <c r="N70" s="166">
        <v>2217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5231</v>
      </c>
      <c r="U70" s="166">
        <v>5346</v>
      </c>
      <c r="V70" s="166">
        <v>5749</v>
      </c>
      <c r="W70" s="166">
        <v>6004</v>
      </c>
      <c r="X70" s="167">
        <f t="shared" si="50"/>
        <v>4.435554009392928E-2</v>
      </c>
      <c r="Y70" s="167">
        <f t="shared" si="51"/>
        <v>2.4681948591332458E-3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1335</v>
      </c>
      <c r="M71" s="166">
        <v>0</v>
      </c>
      <c r="N71" s="166">
        <v>2578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8134</v>
      </c>
      <c r="U71" s="166">
        <v>10063</v>
      </c>
      <c r="V71" s="166">
        <v>10964</v>
      </c>
      <c r="W71" s="166">
        <v>5823</v>
      </c>
      <c r="X71" s="167">
        <f t="shared" si="50"/>
        <v>-0.46889821233126594</v>
      </c>
      <c r="Y71" s="167">
        <f t="shared" si="51"/>
        <v>2.3937872526204017E-3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415</v>
      </c>
      <c r="M72" s="166">
        <v>0</v>
      </c>
      <c r="N72" s="166">
        <v>661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982</v>
      </c>
      <c r="U72" s="166">
        <v>2041</v>
      </c>
      <c r="V72" s="166">
        <v>2589</v>
      </c>
      <c r="W72" s="166">
        <v>1590</v>
      </c>
      <c r="X72" s="167">
        <f t="shared" si="50"/>
        <v>-0.38586326767091539</v>
      </c>
      <c r="Y72" s="167">
        <f t="shared" si="51"/>
        <v>6.5363588041669903E-4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436</v>
      </c>
      <c r="M73" s="166">
        <v>0</v>
      </c>
      <c r="N73" s="166">
        <v>893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1715</v>
      </c>
      <c r="U73" s="166">
        <v>1829</v>
      </c>
      <c r="V73" s="166">
        <v>2185</v>
      </c>
      <c r="W73" s="166">
        <v>1749</v>
      </c>
      <c r="X73" s="167">
        <f t="shared" si="50"/>
        <v>-0.19954233409610989</v>
      </c>
      <c r="Y73" s="167">
        <f t="shared" si="51"/>
        <v>7.18999468458369E-4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24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884</v>
      </c>
      <c r="U74" s="166">
        <v>3203</v>
      </c>
      <c r="V74" s="166">
        <v>1641</v>
      </c>
      <c r="W74" s="166">
        <v>823</v>
      </c>
      <c r="X74" s="167">
        <f t="shared" si="50"/>
        <v>-0.49847653869591713</v>
      </c>
      <c r="Y74" s="167">
        <f t="shared" si="51"/>
        <v>3.3832850917166245E-4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41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284</v>
      </c>
      <c r="U75" s="166">
        <v>929</v>
      </c>
      <c r="V75" s="166">
        <v>203</v>
      </c>
      <c r="W75" s="166">
        <v>523</v>
      </c>
      <c r="X75" s="167">
        <f t="shared" si="50"/>
        <v>1.5763546798029555</v>
      </c>
      <c r="Y75" s="167">
        <f t="shared" si="51"/>
        <v>2.1500098456473811E-4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3797</v>
      </c>
      <c r="M76" s="171">
        <f t="shared" si="54"/>
        <v>0</v>
      </c>
      <c r="N76" s="171">
        <f t="shared" si="54"/>
        <v>7918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16108</v>
      </c>
      <c r="U76" s="171">
        <f>U68-SUM(U69:U75)</f>
        <v>26179</v>
      </c>
      <c r="V76" s="171">
        <f>V68-SUM(V69:V75)</f>
        <v>29180</v>
      </c>
      <c r="W76" s="171">
        <f>W68-SUM(W69:W75)</f>
        <v>20885</v>
      </c>
      <c r="X76" s="172">
        <f t="shared" si="50"/>
        <v>-0.28427004797806721</v>
      </c>
      <c r="Y76" s="172">
        <f t="shared" si="51"/>
        <v>8.585651171385383E-3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26780</v>
      </c>
      <c r="E78" s="178">
        <f t="shared" si="55"/>
        <v>59520</v>
      </c>
      <c r="F78" s="178">
        <f t="shared" si="55"/>
        <v>59840</v>
      </c>
      <c r="G78" s="178">
        <f t="shared" si="55"/>
        <v>67558</v>
      </c>
      <c r="H78" s="178">
        <f t="shared" si="55"/>
        <v>73175</v>
      </c>
      <c r="I78" s="179">
        <f>IFERROR(H78/G78-1,"-")</f>
        <v>8.3143373101631113E-2</v>
      </c>
      <c r="J78" s="179">
        <f t="shared" ref="J78:J90" si="56">H78/H$8</f>
        <v>0.16669020565482429</v>
      </c>
      <c r="K78" s="178">
        <f t="shared" ref="K78:P78" si="57">K79+K82</f>
        <v>93394</v>
      </c>
      <c r="L78" s="178">
        <f t="shared" si="57"/>
        <v>58520</v>
      </c>
      <c r="M78" s="178">
        <f t="shared" si="57"/>
        <v>259864</v>
      </c>
      <c r="N78" s="178">
        <f t="shared" si="57"/>
        <v>307974</v>
      </c>
      <c r="O78" s="178">
        <f t="shared" si="57"/>
        <v>357459</v>
      </c>
      <c r="P78" s="178">
        <f t="shared" si="57"/>
        <v>351719</v>
      </c>
      <c r="Q78" s="179">
        <f>IFERROR(P78/O78-1,"-")</f>
        <v>-1.6057785648144307E-2</v>
      </c>
      <c r="R78" s="179">
        <f t="shared" ref="R78:R90" si="58">P78/P$8</f>
        <v>0.17642768536070413</v>
      </c>
      <c r="S78" s="178">
        <f>S79+S82</f>
        <v>116219</v>
      </c>
      <c r="T78" s="178">
        <f>T79+T82</f>
        <v>319384</v>
      </c>
      <c r="U78" s="178">
        <f>U79+U82</f>
        <v>367814</v>
      </c>
      <c r="V78" s="178">
        <f>V79+V82</f>
        <v>425017</v>
      </c>
      <c r="W78" s="178">
        <f>W79+W82</f>
        <v>424894</v>
      </c>
      <c r="X78" s="179">
        <f>IFERROR(W78/V78-1,"-")</f>
        <v>-2.8940018869838546E-4</v>
      </c>
      <c r="Y78" s="179">
        <f>W78/W$8</f>
        <v>0.17467041746778172</v>
      </c>
    </row>
    <row r="79" spans="1:25" x14ac:dyDescent="0.25">
      <c r="A79" s="57"/>
      <c r="B79" s="161" t="s">
        <v>99</v>
      </c>
      <c r="C79" s="162">
        <v>7130</v>
      </c>
      <c r="D79" s="162">
        <v>16360</v>
      </c>
      <c r="E79" s="162">
        <v>30091</v>
      </c>
      <c r="F79" s="162">
        <v>29663</v>
      </c>
      <c r="G79" s="162">
        <v>32953</v>
      </c>
      <c r="H79" s="162">
        <v>37517</v>
      </c>
      <c r="I79" s="163">
        <f>IFERROR(H79/G79-1,"-")</f>
        <v>0.13850028828938177</v>
      </c>
      <c r="J79" s="163">
        <f t="shared" si="56"/>
        <v>8.5462472778299173E-2</v>
      </c>
      <c r="K79" s="162">
        <v>33582</v>
      </c>
      <c r="L79" s="162">
        <v>35198</v>
      </c>
      <c r="M79" s="162">
        <v>129957</v>
      </c>
      <c r="N79" s="162">
        <v>137374</v>
      </c>
      <c r="O79" s="162">
        <v>141856</v>
      </c>
      <c r="P79" s="162">
        <v>141679</v>
      </c>
      <c r="Q79" s="163">
        <f>IFERROR(P79/O79-1,"-")</f>
        <v>-1.247744191292588E-3</v>
      </c>
      <c r="R79" s="163">
        <f t="shared" si="58"/>
        <v>7.1068375703954592E-2</v>
      </c>
      <c r="S79" s="162">
        <v>40712</v>
      </c>
      <c r="T79" s="162">
        <v>160048</v>
      </c>
      <c r="U79" s="162">
        <v>167037</v>
      </c>
      <c r="V79" s="162">
        <v>174809</v>
      </c>
      <c r="W79" s="162">
        <v>179196</v>
      </c>
      <c r="X79" s="163">
        <f>IFERROR(W79/V79-1,"-")</f>
        <v>2.5095961878393025E-2</v>
      </c>
      <c r="Y79" s="163">
        <f>W79/W$8</f>
        <v>7.3665996998208055E-2</v>
      </c>
    </row>
    <row r="80" spans="1:25" x14ac:dyDescent="0.25">
      <c r="A80" s="57"/>
      <c r="B80" s="165" t="s">
        <v>105</v>
      </c>
      <c r="C80" s="166">
        <v>2296</v>
      </c>
      <c r="D80" s="166">
        <v>10915</v>
      </c>
      <c r="E80" s="166">
        <v>18500</v>
      </c>
      <c r="F80" s="166">
        <v>18785</v>
      </c>
      <c r="G80" s="166">
        <v>17880</v>
      </c>
      <c r="H80" s="166">
        <v>18689</v>
      </c>
      <c r="I80" s="167">
        <f>IFERROR(H80/G80-1,"-")</f>
        <v>4.5246085011185766E-2</v>
      </c>
      <c r="J80" s="167">
        <f t="shared" si="56"/>
        <v>4.2572917710734688E-2</v>
      </c>
      <c r="K80" s="166">
        <v>4508</v>
      </c>
      <c r="L80" s="166">
        <v>8494</v>
      </c>
      <c r="M80" s="166">
        <v>21026</v>
      </c>
      <c r="N80" s="166">
        <v>16348</v>
      </c>
      <c r="O80" s="166">
        <v>26224</v>
      </c>
      <c r="P80" s="166">
        <v>20038</v>
      </c>
      <c r="Q80" s="167">
        <f>IFERROR(P80/O80-1,"-")</f>
        <v>-0.23589078706528366</v>
      </c>
      <c r="R80" s="167">
        <f t="shared" si="58"/>
        <v>1.005137043849718E-2</v>
      </c>
      <c r="S80" s="166">
        <v>6804</v>
      </c>
      <c r="T80" s="166">
        <v>39526</v>
      </c>
      <c r="U80" s="166">
        <v>35133</v>
      </c>
      <c r="V80" s="166">
        <v>44104</v>
      </c>
      <c r="W80" s="166">
        <v>38727</v>
      </c>
      <c r="X80" s="167">
        <f>IFERROR(W80/V80-1,"-")</f>
        <v>-0.12191637946671507</v>
      </c>
      <c r="Y80" s="167">
        <f>W80/W$8</f>
        <v>1.5920350151507865E-2</v>
      </c>
    </row>
    <row r="81" spans="1:25" x14ac:dyDescent="0.25">
      <c r="A81" s="57"/>
      <c r="B81" s="165" t="s">
        <v>102</v>
      </c>
      <c r="C81" s="166">
        <v>4834</v>
      </c>
      <c r="D81" s="166">
        <v>5445</v>
      </c>
      <c r="E81" s="166">
        <v>11591</v>
      </c>
      <c r="F81" s="166">
        <v>10878</v>
      </c>
      <c r="G81" s="166">
        <v>15073</v>
      </c>
      <c r="H81" s="166">
        <v>18828</v>
      </c>
      <c r="I81" s="167">
        <f>IFERROR(H81/G81-1,"-")</f>
        <v>0.24912094473561996</v>
      </c>
      <c r="J81" s="167">
        <f t="shared" si="56"/>
        <v>4.2889555067564492E-2</v>
      </c>
      <c r="K81" s="166">
        <v>29074</v>
      </c>
      <c r="L81" s="166">
        <v>26704</v>
      </c>
      <c r="M81" s="166">
        <v>108931</v>
      </c>
      <c r="N81" s="166">
        <v>121026</v>
      </c>
      <c r="O81" s="166">
        <v>115632</v>
      </c>
      <c r="P81" s="166">
        <v>121641</v>
      </c>
      <c r="Q81" s="167">
        <f>IFERROR(P81/O81-1,"-")</f>
        <v>5.1966583644665887E-2</v>
      </c>
      <c r="R81" s="167">
        <f t="shared" si="58"/>
        <v>6.1017005265457405E-2</v>
      </c>
      <c r="S81" s="166">
        <v>33908</v>
      </c>
      <c r="T81" s="166">
        <v>120522</v>
      </c>
      <c r="U81" s="166">
        <v>131904</v>
      </c>
      <c r="V81" s="166">
        <v>130705</v>
      </c>
      <c r="W81" s="166">
        <v>140469</v>
      </c>
      <c r="X81" s="167">
        <f>IFERROR(W81/V81-1,"-")</f>
        <v>7.4702574499827756E-2</v>
      </c>
      <c r="Y81" s="167">
        <f>W81/W$8</f>
        <v>5.7745646846700187E-2</v>
      </c>
    </row>
    <row r="82" spans="1:25" x14ac:dyDescent="0.25">
      <c r="A82" s="57"/>
      <c r="B82" s="161" t="s">
        <v>109</v>
      </c>
      <c r="C82" s="162">
        <v>15695</v>
      </c>
      <c r="D82" s="162">
        <v>10420</v>
      </c>
      <c r="E82" s="162">
        <v>29429</v>
      </c>
      <c r="F82" s="162">
        <v>30177</v>
      </c>
      <c r="G82" s="162">
        <v>34605</v>
      </c>
      <c r="H82" s="162">
        <v>35658</v>
      </c>
      <c r="I82" s="163">
        <f>IFERROR(H82/G82-1,"-")</f>
        <v>3.042912873862158E-2</v>
      </c>
      <c r="J82" s="163">
        <f t="shared" si="56"/>
        <v>8.1227732876525099E-2</v>
      </c>
      <c r="K82" s="162">
        <v>59812</v>
      </c>
      <c r="L82" s="162">
        <v>23322</v>
      </c>
      <c r="M82" s="162">
        <v>129907</v>
      </c>
      <c r="N82" s="162">
        <v>170600</v>
      </c>
      <c r="O82" s="162">
        <v>215603</v>
      </c>
      <c r="P82" s="162">
        <v>210040</v>
      </c>
      <c r="Q82" s="163">
        <f>IFERROR(P82/O82-1,"-")</f>
        <v>-2.5802052847131107E-2</v>
      </c>
      <c r="R82" s="163">
        <f t="shared" si="58"/>
        <v>0.10535930965674956</v>
      </c>
      <c r="S82" s="162">
        <v>75507</v>
      </c>
      <c r="T82" s="162">
        <v>159336</v>
      </c>
      <c r="U82" s="162">
        <v>200777</v>
      </c>
      <c r="V82" s="162">
        <v>250208</v>
      </c>
      <c r="W82" s="162">
        <v>245698</v>
      </c>
      <c r="X82" s="163">
        <f>IFERROR(W82/V82-1,"-")</f>
        <v>-1.8025003197339795E-2</v>
      </c>
      <c r="Y82" s="163">
        <f>W82/W$8</f>
        <v>0.10100442046957366</v>
      </c>
    </row>
    <row r="83" spans="1:25" s="57" customFormat="1" x14ac:dyDescent="0.25">
      <c r="B83" s="165" t="s">
        <v>112</v>
      </c>
      <c r="C83" s="166">
        <v>2122</v>
      </c>
      <c r="D83" s="166">
        <v>1317</v>
      </c>
      <c r="E83" s="166">
        <v>3123</v>
      </c>
      <c r="F83" s="166">
        <v>4052</v>
      </c>
      <c r="G83" s="166">
        <v>4998</v>
      </c>
      <c r="H83" s="166">
        <v>5030</v>
      </c>
      <c r="I83" s="167">
        <f t="shared" ref="I83:I90" si="59">IFERROR(H83/G83-1,"-")</f>
        <v>6.4025610244098363E-3</v>
      </c>
      <c r="J83" s="167">
        <f t="shared" si="56"/>
        <v>1.1458171977366123E-2</v>
      </c>
      <c r="K83" s="166">
        <v>12866</v>
      </c>
      <c r="L83" s="166">
        <v>1201</v>
      </c>
      <c r="M83" s="166">
        <v>29342</v>
      </c>
      <c r="N83" s="166">
        <v>38561</v>
      </c>
      <c r="O83" s="166">
        <v>48398</v>
      </c>
      <c r="P83" s="166">
        <v>51163</v>
      </c>
      <c r="Q83" s="167">
        <f t="shared" ref="Q83:Q90" si="60">IFERROR(P83/O83-1,"-")</f>
        <v>5.71304599363609E-2</v>
      </c>
      <c r="R83" s="167">
        <f t="shared" si="58"/>
        <v>2.5664151399582356E-2</v>
      </c>
      <c r="S83" s="166">
        <v>14988</v>
      </c>
      <c r="T83" s="166">
        <v>32465</v>
      </c>
      <c r="U83" s="166">
        <v>42613</v>
      </c>
      <c r="V83" s="166">
        <v>53396</v>
      </c>
      <c r="W83" s="166">
        <v>56193</v>
      </c>
      <c r="X83" s="167">
        <f t="shared" ref="X83:X90" si="61">IFERROR(W83/V83-1,"-")</f>
        <v>5.2382200913926091E-2</v>
      </c>
      <c r="Y83" s="167">
        <f t="shared" ref="Y83:Y90" si="62">W83/W$8</f>
        <v>2.3100478634122998E-2</v>
      </c>
    </row>
    <row r="84" spans="1:25" s="57" customFormat="1" x14ac:dyDescent="0.25">
      <c r="B84" s="165" t="s">
        <v>115</v>
      </c>
      <c r="C84" s="166">
        <v>4630</v>
      </c>
      <c r="D84" s="166">
        <v>2148</v>
      </c>
      <c r="E84" s="166">
        <v>7408</v>
      </c>
      <c r="F84" s="166">
        <v>8395</v>
      </c>
      <c r="G84" s="166">
        <v>8668</v>
      </c>
      <c r="H84" s="166">
        <v>8232</v>
      </c>
      <c r="I84" s="167">
        <f t="shared" si="59"/>
        <v>-5.0299953853253365E-2</v>
      </c>
      <c r="J84" s="167">
        <f t="shared" si="56"/>
        <v>1.8752221017431001E-2</v>
      </c>
      <c r="K84" s="166">
        <v>23780</v>
      </c>
      <c r="L84" s="166">
        <v>5339</v>
      </c>
      <c r="M84" s="166">
        <v>44573</v>
      </c>
      <c r="N84" s="166">
        <v>54081</v>
      </c>
      <c r="O84" s="166">
        <v>62299</v>
      </c>
      <c r="P84" s="166">
        <v>59397</v>
      </c>
      <c r="Q84" s="167">
        <f t="shared" si="60"/>
        <v>-4.6581807091606642E-2</v>
      </c>
      <c r="R84" s="167">
        <f t="shared" si="58"/>
        <v>2.9794453036002446E-2</v>
      </c>
      <c r="S84" s="166">
        <v>28410</v>
      </c>
      <c r="T84" s="166">
        <v>51981</v>
      </c>
      <c r="U84" s="166">
        <v>62476</v>
      </c>
      <c r="V84" s="166">
        <v>70967</v>
      </c>
      <c r="W84" s="166">
        <v>67629</v>
      </c>
      <c r="X84" s="167">
        <f t="shared" si="61"/>
        <v>-4.7035946284892938E-2</v>
      </c>
      <c r="Y84" s="167">
        <f t="shared" si="62"/>
        <v>2.7801723872138955E-2</v>
      </c>
    </row>
    <row r="85" spans="1:25" x14ac:dyDescent="0.25">
      <c r="A85" s="57"/>
      <c r="B85" s="165" t="s">
        <v>118</v>
      </c>
      <c r="C85" s="166">
        <v>1312</v>
      </c>
      <c r="D85" s="166">
        <v>2539</v>
      </c>
      <c r="E85" s="166">
        <v>3664</v>
      </c>
      <c r="F85" s="166">
        <v>3432</v>
      </c>
      <c r="G85" s="166">
        <v>3485</v>
      </c>
      <c r="H85" s="166">
        <v>3600</v>
      </c>
      <c r="I85" s="167">
        <f t="shared" si="59"/>
        <v>3.2998565279770409E-2</v>
      </c>
      <c r="J85" s="167">
        <f t="shared" si="56"/>
        <v>8.2006797452322151E-3</v>
      </c>
      <c r="K85" s="166">
        <v>3742</v>
      </c>
      <c r="L85" s="166">
        <v>3622</v>
      </c>
      <c r="M85" s="166">
        <v>11214</v>
      </c>
      <c r="N85" s="166">
        <v>16450</v>
      </c>
      <c r="O85" s="166">
        <v>27519</v>
      </c>
      <c r="P85" s="166">
        <v>23902</v>
      </c>
      <c r="Q85" s="167">
        <f t="shared" si="60"/>
        <v>-0.13143646208074422</v>
      </c>
      <c r="R85" s="167">
        <f t="shared" si="58"/>
        <v>1.1989612547208284E-2</v>
      </c>
      <c r="S85" s="166">
        <v>5054</v>
      </c>
      <c r="T85" s="166">
        <v>14878</v>
      </c>
      <c r="U85" s="166">
        <v>19882</v>
      </c>
      <c r="V85" s="166">
        <v>31004</v>
      </c>
      <c r="W85" s="166">
        <v>27502</v>
      </c>
      <c r="X85" s="167">
        <f t="shared" si="61"/>
        <v>-0.11295316733324734</v>
      </c>
      <c r="Y85" s="167">
        <f t="shared" si="62"/>
        <v>1.1305845272465444E-2</v>
      </c>
    </row>
    <row r="86" spans="1:25" x14ac:dyDescent="0.25">
      <c r="A86" s="57"/>
      <c r="B86" s="165" t="s">
        <v>125</v>
      </c>
      <c r="C86" s="166">
        <v>223</v>
      </c>
      <c r="D86" s="166">
        <v>137</v>
      </c>
      <c r="E86" s="166">
        <v>743</v>
      </c>
      <c r="F86" s="166">
        <v>644</v>
      </c>
      <c r="G86" s="166">
        <v>844</v>
      </c>
      <c r="H86" s="166">
        <v>845</v>
      </c>
      <c r="I86" s="167">
        <f t="shared" si="59"/>
        <v>1.1848341232227888E-3</v>
      </c>
      <c r="J86" s="167">
        <f t="shared" si="56"/>
        <v>1.9248817735336729E-3</v>
      </c>
      <c r="K86" s="166">
        <v>951</v>
      </c>
      <c r="L86" s="166">
        <v>565</v>
      </c>
      <c r="M86" s="166">
        <v>2492</v>
      </c>
      <c r="N86" s="166">
        <v>2805</v>
      </c>
      <c r="O86" s="166">
        <v>5875</v>
      </c>
      <c r="P86" s="166">
        <v>6021</v>
      </c>
      <c r="Q86" s="167">
        <f t="shared" si="60"/>
        <v>2.485106382978719E-2</v>
      </c>
      <c r="R86" s="167">
        <f t="shared" si="58"/>
        <v>3.0202266398937777E-3</v>
      </c>
      <c r="S86" s="166">
        <v>1174</v>
      </c>
      <c r="T86" s="166">
        <v>3235</v>
      </c>
      <c r="U86" s="166">
        <v>3449</v>
      </c>
      <c r="V86" s="166">
        <v>6719</v>
      </c>
      <c r="W86" s="166">
        <v>6866</v>
      </c>
      <c r="X86" s="167">
        <f t="shared" si="61"/>
        <v>2.1878255692811432E-2</v>
      </c>
      <c r="Y86" s="167">
        <f t="shared" si="62"/>
        <v>2.8225559465038085E-3</v>
      </c>
    </row>
    <row r="87" spans="1:25" x14ac:dyDescent="0.25">
      <c r="A87" s="57"/>
      <c r="B87" s="165" t="s">
        <v>121</v>
      </c>
      <c r="C87" s="166">
        <v>139</v>
      </c>
      <c r="D87" s="166">
        <v>230</v>
      </c>
      <c r="E87" s="166">
        <v>550</v>
      </c>
      <c r="F87" s="166">
        <v>429</v>
      </c>
      <c r="G87" s="166">
        <v>434</v>
      </c>
      <c r="H87" s="166">
        <v>466</v>
      </c>
      <c r="I87" s="167">
        <f t="shared" si="59"/>
        <v>7.3732718894009119E-2</v>
      </c>
      <c r="J87" s="167">
        <f t="shared" si="56"/>
        <v>1.0615324336883923E-3</v>
      </c>
      <c r="K87" s="166">
        <v>854</v>
      </c>
      <c r="L87" s="166">
        <v>710</v>
      </c>
      <c r="M87" s="166">
        <v>2378</v>
      </c>
      <c r="N87" s="166">
        <v>2782</v>
      </c>
      <c r="O87" s="166">
        <v>3908</v>
      </c>
      <c r="P87" s="166">
        <v>3781</v>
      </c>
      <c r="Q87" s="167">
        <f t="shared" si="60"/>
        <v>-3.2497441146366435E-2</v>
      </c>
      <c r="R87" s="167">
        <f t="shared" si="58"/>
        <v>1.8966080261482103E-3</v>
      </c>
      <c r="S87" s="166">
        <v>993</v>
      </c>
      <c r="T87" s="166">
        <v>2928</v>
      </c>
      <c r="U87" s="166">
        <v>3211</v>
      </c>
      <c r="V87" s="166">
        <v>4342</v>
      </c>
      <c r="W87" s="166">
        <v>4247</v>
      </c>
      <c r="X87" s="167">
        <f t="shared" si="61"/>
        <v>-2.1879318286503913E-2</v>
      </c>
      <c r="Y87" s="167">
        <f t="shared" si="62"/>
        <v>1.7459066566853591E-3</v>
      </c>
    </row>
    <row r="88" spans="1:25" x14ac:dyDescent="0.25">
      <c r="A88" s="57"/>
      <c r="B88" s="165" t="s">
        <v>130</v>
      </c>
      <c r="C88" s="166">
        <v>282</v>
      </c>
      <c r="D88" s="166">
        <v>63</v>
      </c>
      <c r="E88" s="166">
        <v>262</v>
      </c>
      <c r="F88" s="166">
        <v>289</v>
      </c>
      <c r="G88" s="166">
        <v>329</v>
      </c>
      <c r="H88" s="166">
        <v>349</v>
      </c>
      <c r="I88" s="167">
        <f t="shared" si="59"/>
        <v>6.07902735562309E-2</v>
      </c>
      <c r="J88" s="167">
        <f t="shared" si="56"/>
        <v>7.9501034196834543E-4</v>
      </c>
      <c r="K88" s="166">
        <v>1406</v>
      </c>
      <c r="L88" s="166">
        <v>50</v>
      </c>
      <c r="M88" s="166">
        <v>1594</v>
      </c>
      <c r="N88" s="166">
        <v>2182</v>
      </c>
      <c r="O88" s="166">
        <v>2135</v>
      </c>
      <c r="P88" s="166">
        <v>2200</v>
      </c>
      <c r="Q88" s="167">
        <f t="shared" si="60"/>
        <v>3.0444964871194413E-2</v>
      </c>
      <c r="R88" s="167">
        <f t="shared" si="58"/>
        <v>1.1035539956429682E-3</v>
      </c>
      <c r="S88" s="166">
        <v>1688</v>
      </c>
      <c r="T88" s="166">
        <v>1856</v>
      </c>
      <c r="U88" s="166">
        <v>2471</v>
      </c>
      <c r="V88" s="166">
        <v>2464</v>
      </c>
      <c r="W88" s="166">
        <v>2549</v>
      </c>
      <c r="X88" s="167">
        <f t="shared" si="61"/>
        <v>3.4496753246753276E-2</v>
      </c>
      <c r="Y88" s="167">
        <f t="shared" si="62"/>
        <v>1.0478728674101672E-3</v>
      </c>
    </row>
    <row r="89" spans="1:25" x14ac:dyDescent="0.25">
      <c r="A89" s="57"/>
      <c r="B89" s="165" t="s">
        <v>133</v>
      </c>
      <c r="C89" s="166">
        <v>378</v>
      </c>
      <c r="D89" s="166">
        <v>102</v>
      </c>
      <c r="E89" s="166">
        <v>400</v>
      </c>
      <c r="F89" s="166">
        <v>380</v>
      </c>
      <c r="G89" s="166">
        <v>360</v>
      </c>
      <c r="H89" s="166">
        <v>447</v>
      </c>
      <c r="I89" s="167">
        <f t="shared" si="59"/>
        <v>0.2416666666666667</v>
      </c>
      <c r="J89" s="167">
        <f t="shared" si="56"/>
        <v>1.0182510683663334E-3</v>
      </c>
      <c r="K89" s="166">
        <v>1875</v>
      </c>
      <c r="L89" s="166">
        <v>117</v>
      </c>
      <c r="M89" s="166">
        <v>1140</v>
      </c>
      <c r="N89" s="166">
        <v>2135</v>
      </c>
      <c r="O89" s="166">
        <v>2590</v>
      </c>
      <c r="P89" s="166">
        <v>1654</v>
      </c>
      <c r="Q89" s="167">
        <f t="shared" si="60"/>
        <v>-0.36138996138996138</v>
      </c>
      <c r="R89" s="167">
        <f t="shared" si="58"/>
        <v>8.2967195854248609E-4</v>
      </c>
      <c r="S89" s="166">
        <v>2253</v>
      </c>
      <c r="T89" s="166">
        <v>1540</v>
      </c>
      <c r="U89" s="166">
        <v>2515</v>
      </c>
      <c r="V89" s="166">
        <v>2950</v>
      </c>
      <c r="W89" s="166">
        <v>2101</v>
      </c>
      <c r="X89" s="167">
        <f t="shared" si="61"/>
        <v>-0.28779661016949154</v>
      </c>
      <c r="Y89" s="167">
        <f t="shared" si="62"/>
        <v>8.6370376399716019E-4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3884</v>
      </c>
      <c r="E90" s="171">
        <f t="shared" si="64"/>
        <v>13279</v>
      </c>
      <c r="F90" s="171">
        <f t="shared" si="64"/>
        <v>12556</v>
      </c>
      <c r="G90" s="171">
        <f t="shared" si="64"/>
        <v>15487</v>
      </c>
      <c r="H90" s="171">
        <f t="shared" si="64"/>
        <v>16689</v>
      </c>
      <c r="I90" s="172">
        <f t="shared" si="59"/>
        <v>7.7613482275456835E-2</v>
      </c>
      <c r="J90" s="172">
        <f t="shared" si="56"/>
        <v>3.8016984518939013E-2</v>
      </c>
      <c r="K90" s="171">
        <f t="shared" ref="K90:P90" si="65">K82-SUM(K83:K89)</f>
        <v>14338</v>
      </c>
      <c r="L90" s="171">
        <f t="shared" si="65"/>
        <v>11718</v>
      </c>
      <c r="M90" s="171">
        <f t="shared" si="65"/>
        <v>37174</v>
      </c>
      <c r="N90" s="171">
        <f t="shared" si="65"/>
        <v>51604</v>
      </c>
      <c r="O90" s="171">
        <f t="shared" si="65"/>
        <v>62879</v>
      </c>
      <c r="P90" s="171">
        <f t="shared" si="65"/>
        <v>61922</v>
      </c>
      <c r="Q90" s="172">
        <f t="shared" si="60"/>
        <v>-1.521970769255232E-2</v>
      </c>
      <c r="R90" s="172">
        <f t="shared" si="58"/>
        <v>3.1061032053729034E-2</v>
      </c>
      <c r="S90" s="171">
        <f>S82-SUM(S83:S89)</f>
        <v>20947</v>
      </c>
      <c r="T90" s="171">
        <f>T82-SUM(T83:T89)</f>
        <v>50453</v>
      </c>
      <c r="U90" s="171">
        <f>U82-SUM(U83:U89)</f>
        <v>64160</v>
      </c>
      <c r="V90" s="171">
        <f>V82-SUM(V83:V89)</f>
        <v>78366</v>
      </c>
      <c r="W90" s="171">
        <f>W82-SUM(W83:W89)</f>
        <v>78611</v>
      </c>
      <c r="X90" s="172">
        <f t="shared" si="61"/>
        <v>3.1263558175740336E-3</v>
      </c>
      <c r="Y90" s="172">
        <f t="shared" si="62"/>
        <v>3.2316333456249763E-2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1767</v>
      </c>
      <c r="F92" s="178">
        <f t="shared" si="66"/>
        <v>4009</v>
      </c>
      <c r="G92" s="178">
        <f t="shared" si="66"/>
        <v>4579</v>
      </c>
      <c r="H92" s="178">
        <f t="shared" si="66"/>
        <v>4975</v>
      </c>
      <c r="I92" s="179">
        <f>IFERROR(H92/G92-1,"-")</f>
        <v>8.648176457741874E-2</v>
      </c>
      <c r="J92" s="179">
        <f t="shared" ref="J92:J104" si="67">H92/H$8</f>
        <v>1.1332883814591743E-2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14735</v>
      </c>
      <c r="N92" s="178">
        <f t="shared" si="68"/>
        <v>26674</v>
      </c>
      <c r="O92" s="178">
        <f t="shared" si="68"/>
        <v>29212</v>
      </c>
      <c r="P92" s="178">
        <f t="shared" si="68"/>
        <v>26934</v>
      </c>
      <c r="Q92" s="179">
        <f>IFERROR(P92/O92-1,"-")</f>
        <v>-7.7981651376146766E-2</v>
      </c>
      <c r="R92" s="179">
        <f t="shared" ref="R92:R104" si="69">P92/P$8</f>
        <v>1.3510510599385321E-2</v>
      </c>
      <c r="S92" s="178">
        <f>S93+S96</f>
        <v>12754</v>
      </c>
      <c r="T92" s="178">
        <f>T93+T96</f>
        <v>28946</v>
      </c>
      <c r="U92" s="178">
        <f>U93+U96</f>
        <v>35023</v>
      </c>
      <c r="V92" s="178">
        <f>V93+V96</f>
        <v>33791</v>
      </c>
      <c r="W92" s="178">
        <f>W93+W96</f>
        <v>31909</v>
      </c>
      <c r="X92" s="179">
        <f>IFERROR(W92/V92-1,"-")</f>
        <v>-5.5695303483175973E-2</v>
      </c>
      <c r="Y92" s="179">
        <f>W92/W$8</f>
        <v>1.3117526608941164E-2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1440</v>
      </c>
      <c r="F93" s="162">
        <v>2733</v>
      </c>
      <c r="G93" s="162">
        <v>3245</v>
      </c>
      <c r="H93" s="162">
        <v>3563</v>
      </c>
      <c r="I93" s="163">
        <f>IFERROR(H93/G93-1,"-")</f>
        <v>9.7996918335901295E-2</v>
      </c>
      <c r="J93" s="163">
        <f t="shared" si="67"/>
        <v>8.1163949811839959E-3</v>
      </c>
      <c r="K93" s="162">
        <v>4723</v>
      </c>
      <c r="L93" s="162">
        <v>0</v>
      </c>
      <c r="M93" s="162">
        <v>10540</v>
      </c>
      <c r="N93" s="162">
        <v>17187</v>
      </c>
      <c r="O93" s="162">
        <v>17098</v>
      </c>
      <c r="P93" s="162">
        <v>15527</v>
      </c>
      <c r="Q93" s="163">
        <f>IFERROR(P93/O93-1,"-")</f>
        <v>-9.1882091472686889E-2</v>
      </c>
      <c r="R93" s="163">
        <f t="shared" si="69"/>
        <v>7.7885831319765304E-3</v>
      </c>
      <c r="S93" s="162">
        <v>7454</v>
      </c>
      <c r="T93" s="162">
        <v>18683</v>
      </c>
      <c r="U93" s="162">
        <v>23106</v>
      </c>
      <c r="V93" s="162">
        <v>20343</v>
      </c>
      <c r="W93" s="162">
        <v>19090</v>
      </c>
      <c r="X93" s="163">
        <f>IFERROR(W93/V93-1,"-")</f>
        <v>-6.1593668583788008E-2</v>
      </c>
      <c r="Y93" s="163">
        <f>W93/W$8</f>
        <v>7.8477414824872863E-3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1120</v>
      </c>
      <c r="F94" s="166">
        <v>1913</v>
      </c>
      <c r="G94" s="166">
        <v>2322</v>
      </c>
      <c r="H94" s="166">
        <v>2560</v>
      </c>
      <c r="I94" s="167">
        <f>IFERROR(H94/G94-1,"-")</f>
        <v>0.10249784668389328</v>
      </c>
      <c r="J94" s="167">
        <f t="shared" si="67"/>
        <v>5.8315944854984651E-3</v>
      </c>
      <c r="K94" s="166">
        <v>2176</v>
      </c>
      <c r="L94" s="166">
        <v>0</v>
      </c>
      <c r="M94" s="166">
        <v>4853</v>
      </c>
      <c r="N94" s="166">
        <v>4042</v>
      </c>
      <c r="O94" s="166">
        <v>3958</v>
      </c>
      <c r="P94" s="166">
        <v>3652</v>
      </c>
      <c r="Q94" s="167">
        <f>IFERROR(P94/O94-1,"-")</f>
        <v>-7.7311773623041979E-2</v>
      </c>
      <c r="R94" s="167">
        <f t="shared" si="69"/>
        <v>1.8318996327673271E-3</v>
      </c>
      <c r="S94" s="166">
        <v>4239</v>
      </c>
      <c r="T94" s="166">
        <v>9207</v>
      </c>
      <c r="U94" s="166">
        <v>7164</v>
      </c>
      <c r="V94" s="166">
        <v>6280</v>
      </c>
      <c r="W94" s="166">
        <v>6212</v>
      </c>
      <c r="X94" s="167">
        <f>IFERROR(W94/V94-1,"-")</f>
        <v>-1.0828025477707004E-2</v>
      </c>
      <c r="Y94" s="167">
        <f>W94/W$8</f>
        <v>2.5537019428607134E-3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320</v>
      </c>
      <c r="F95" s="166">
        <v>820</v>
      </c>
      <c r="G95" s="166">
        <v>923</v>
      </c>
      <c r="H95" s="166">
        <v>1003</v>
      </c>
      <c r="I95" s="167">
        <f>IFERROR(H95/G95-1,"-")</f>
        <v>8.6673889490790801E-2</v>
      </c>
      <c r="J95" s="167">
        <f t="shared" si="67"/>
        <v>2.2848004956855313E-3</v>
      </c>
      <c r="K95" s="166">
        <v>2547</v>
      </c>
      <c r="L95" s="166">
        <v>0</v>
      </c>
      <c r="M95" s="166">
        <v>5687</v>
      </c>
      <c r="N95" s="166">
        <v>13145</v>
      </c>
      <c r="O95" s="166">
        <v>13140</v>
      </c>
      <c r="P95" s="166">
        <v>11875</v>
      </c>
      <c r="Q95" s="167">
        <f>IFERROR(P95/O95-1,"-")</f>
        <v>-9.6270928462709238E-2</v>
      </c>
      <c r="R95" s="167">
        <f t="shared" si="69"/>
        <v>5.9566834992092034E-3</v>
      </c>
      <c r="S95" s="166">
        <v>3215</v>
      </c>
      <c r="T95" s="166">
        <v>9476</v>
      </c>
      <c r="U95" s="166">
        <v>15942</v>
      </c>
      <c r="V95" s="166">
        <v>14063</v>
      </c>
      <c r="W95" s="166">
        <v>12878</v>
      </c>
      <c r="X95" s="167">
        <f>IFERROR(W95/V95-1,"-")</f>
        <v>-8.4263670625044473E-2</v>
      </c>
      <c r="Y95" s="167">
        <f>W95/W$8</f>
        <v>5.2940395396265721E-3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327</v>
      </c>
      <c r="F96" s="162">
        <v>1276</v>
      </c>
      <c r="G96" s="162">
        <v>1334</v>
      </c>
      <c r="H96" s="162">
        <v>1412</v>
      </c>
      <c r="I96" s="163">
        <f>IFERROR(H96/G96-1,"-")</f>
        <v>5.8470764617691184E-2</v>
      </c>
      <c r="J96" s="163">
        <f t="shared" si="67"/>
        <v>3.2164888334077469E-3</v>
      </c>
      <c r="K96" s="162">
        <v>3970</v>
      </c>
      <c r="L96" s="162">
        <v>0</v>
      </c>
      <c r="M96" s="162">
        <v>4195</v>
      </c>
      <c r="N96" s="162">
        <v>9487</v>
      </c>
      <c r="O96" s="162">
        <v>12114</v>
      </c>
      <c r="P96" s="162">
        <v>11407</v>
      </c>
      <c r="Q96" s="163">
        <f>IFERROR(P96/O96-1,"-")</f>
        <v>-5.8362225524186906E-2</v>
      </c>
      <c r="R96" s="163">
        <f t="shared" si="69"/>
        <v>5.7219274674087904E-3</v>
      </c>
      <c r="S96" s="162">
        <v>5300</v>
      </c>
      <c r="T96" s="162">
        <v>10263</v>
      </c>
      <c r="U96" s="162">
        <v>11917</v>
      </c>
      <c r="V96" s="162">
        <v>13448</v>
      </c>
      <c r="W96" s="162">
        <v>12819</v>
      </c>
      <c r="X96" s="163">
        <f>IFERROR(W96/V96-1,"-")</f>
        <v>-4.6772754312908948E-2</v>
      </c>
      <c r="Y96" s="163">
        <f>W96/W$8</f>
        <v>5.2697851264538777E-3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9</v>
      </c>
      <c r="F97" s="166">
        <v>65</v>
      </c>
      <c r="G97" s="166">
        <v>124</v>
      </c>
      <c r="H97" s="166">
        <v>76</v>
      </c>
      <c r="I97" s="167">
        <f t="shared" ref="I97:I104" si="70">IFERROR(H97/G97-1,"-")</f>
        <v>-0.38709677419354838</v>
      </c>
      <c r="J97" s="167">
        <f t="shared" si="67"/>
        <v>1.7312546128823566E-4</v>
      </c>
      <c r="K97" s="166">
        <v>915</v>
      </c>
      <c r="L97" s="166">
        <v>0</v>
      </c>
      <c r="M97" s="166">
        <v>465</v>
      </c>
      <c r="N97" s="166">
        <v>1496</v>
      </c>
      <c r="O97" s="166">
        <v>1877</v>
      </c>
      <c r="P97" s="166">
        <v>1614</v>
      </c>
      <c r="Q97" s="167">
        <f t="shared" ref="Q97:Q104" si="71">IFERROR(P97/O97-1,"-")</f>
        <v>-0.14011720831113483</v>
      </c>
      <c r="R97" s="167">
        <f t="shared" si="69"/>
        <v>8.0960734043988662E-4</v>
      </c>
      <c r="S97" s="166">
        <v>994</v>
      </c>
      <c r="T97" s="166">
        <v>1389</v>
      </c>
      <c r="U97" s="166">
        <v>1721</v>
      </c>
      <c r="V97" s="166">
        <v>2001</v>
      </c>
      <c r="W97" s="166">
        <v>1690</v>
      </c>
      <c r="X97" s="167">
        <f t="shared" ref="X97:X104" si="72">IFERROR(W97/V97-1,"-")</f>
        <v>-0.15542228885557219</v>
      </c>
      <c r="Y97" s="167">
        <f t="shared" ref="Y97:Y104" si="73">W97/W$8</f>
        <v>6.947450552856738E-4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45</v>
      </c>
      <c r="F98" s="166">
        <v>157</v>
      </c>
      <c r="G98" s="166">
        <v>219</v>
      </c>
      <c r="H98" s="166">
        <v>208</v>
      </c>
      <c r="I98" s="167">
        <f t="shared" si="70"/>
        <v>-5.0228310502283158E-2</v>
      </c>
      <c r="J98" s="167">
        <f t="shared" si="67"/>
        <v>4.7381705194675025E-4</v>
      </c>
      <c r="K98" s="166">
        <v>772</v>
      </c>
      <c r="L98" s="166">
        <v>0</v>
      </c>
      <c r="M98" s="166">
        <v>804</v>
      </c>
      <c r="N98" s="166">
        <v>1867</v>
      </c>
      <c r="O98" s="166">
        <v>2394</v>
      </c>
      <c r="P98" s="166">
        <v>2089</v>
      </c>
      <c r="Q98" s="167">
        <f t="shared" si="71"/>
        <v>-0.12740183792815374</v>
      </c>
      <c r="R98" s="167">
        <f t="shared" si="69"/>
        <v>1.0478746804082548E-3</v>
      </c>
      <c r="S98" s="166">
        <v>1071</v>
      </c>
      <c r="T98" s="166">
        <v>1979</v>
      </c>
      <c r="U98" s="166">
        <v>2132</v>
      </c>
      <c r="V98" s="166">
        <v>2613</v>
      </c>
      <c r="W98" s="166">
        <v>2297</v>
      </c>
      <c r="X98" s="167">
        <f t="shared" si="72"/>
        <v>-0.12093379257558357</v>
      </c>
      <c r="Y98" s="167">
        <f t="shared" si="73"/>
        <v>9.4427774674035075E-4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104</v>
      </c>
      <c r="F99" s="166">
        <v>526</v>
      </c>
      <c r="G99" s="166">
        <v>386</v>
      </c>
      <c r="H99" s="166">
        <v>458</v>
      </c>
      <c r="I99" s="167">
        <f t="shared" si="70"/>
        <v>0.18652849740932642</v>
      </c>
      <c r="J99" s="167">
        <f t="shared" si="67"/>
        <v>1.0433087009212097E-3</v>
      </c>
      <c r="K99" s="166">
        <v>622</v>
      </c>
      <c r="L99" s="166">
        <v>0</v>
      </c>
      <c r="M99" s="166">
        <v>779</v>
      </c>
      <c r="N99" s="166">
        <v>1591</v>
      </c>
      <c r="O99" s="166">
        <v>1880</v>
      </c>
      <c r="P99" s="166">
        <v>1715</v>
      </c>
      <c r="Q99" s="167">
        <f t="shared" si="71"/>
        <v>-8.7765957446808485E-2</v>
      </c>
      <c r="R99" s="167">
        <f t="shared" si="69"/>
        <v>8.6027050114895025E-4</v>
      </c>
      <c r="S99" s="166">
        <v>1161</v>
      </c>
      <c r="T99" s="166">
        <v>1979</v>
      </c>
      <c r="U99" s="166">
        <v>2303</v>
      </c>
      <c r="V99" s="166">
        <v>2266</v>
      </c>
      <c r="W99" s="166">
        <v>2173</v>
      </c>
      <c r="X99" s="167">
        <f t="shared" si="72"/>
        <v>-4.1041482789055617E-2</v>
      </c>
      <c r="Y99" s="167">
        <f t="shared" si="73"/>
        <v>8.9330236990282203E-4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10</v>
      </c>
      <c r="F100" s="166">
        <v>17</v>
      </c>
      <c r="G100" s="166">
        <v>57</v>
      </c>
      <c r="H100" s="166">
        <v>46</v>
      </c>
      <c r="I100" s="167">
        <f t="shared" si="70"/>
        <v>-0.19298245614035092</v>
      </c>
      <c r="J100" s="167">
        <f t="shared" si="67"/>
        <v>1.0478646341130054E-4</v>
      </c>
      <c r="K100" s="166">
        <v>210</v>
      </c>
      <c r="L100" s="166">
        <v>0</v>
      </c>
      <c r="M100" s="166">
        <v>302</v>
      </c>
      <c r="N100" s="166">
        <v>514</v>
      </c>
      <c r="O100" s="166">
        <v>570</v>
      </c>
      <c r="P100" s="166">
        <v>576</v>
      </c>
      <c r="Q100" s="167">
        <f t="shared" si="71"/>
        <v>1.0526315789473717E-2</v>
      </c>
      <c r="R100" s="167">
        <f t="shared" si="69"/>
        <v>2.8893050067743166E-4</v>
      </c>
      <c r="S100" s="166">
        <v>265</v>
      </c>
      <c r="T100" s="166">
        <v>714</v>
      </c>
      <c r="U100" s="166">
        <v>569</v>
      </c>
      <c r="V100" s="166">
        <v>627</v>
      </c>
      <c r="W100" s="166">
        <v>622</v>
      </c>
      <c r="X100" s="167">
        <f t="shared" si="72"/>
        <v>-7.9744816586921896E-3</v>
      </c>
      <c r="Y100" s="167">
        <f t="shared" si="73"/>
        <v>2.5569906768502313E-4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59</v>
      </c>
      <c r="G101" s="166">
        <v>30</v>
      </c>
      <c r="H101" s="166">
        <v>49</v>
      </c>
      <c r="I101" s="167">
        <f t="shared" si="70"/>
        <v>0.6333333333333333</v>
      </c>
      <c r="J101" s="167">
        <f t="shared" si="67"/>
        <v>1.1162036319899405E-4</v>
      </c>
      <c r="K101" s="166">
        <v>102</v>
      </c>
      <c r="L101" s="166">
        <v>0</v>
      </c>
      <c r="M101" s="166">
        <v>184</v>
      </c>
      <c r="N101" s="166">
        <v>234</v>
      </c>
      <c r="O101" s="166">
        <v>509</v>
      </c>
      <c r="P101" s="166">
        <v>474</v>
      </c>
      <c r="Q101" s="167">
        <f t="shared" si="71"/>
        <v>-6.8762278978389046E-2</v>
      </c>
      <c r="R101" s="167">
        <f t="shared" si="69"/>
        <v>2.3776572451580314E-4</v>
      </c>
      <c r="S101" s="166">
        <v>132</v>
      </c>
      <c r="T101" s="166">
        <v>434</v>
      </c>
      <c r="U101" s="166">
        <v>336</v>
      </c>
      <c r="V101" s="166">
        <v>539</v>
      </c>
      <c r="W101" s="166">
        <v>523</v>
      </c>
      <c r="X101" s="167">
        <f t="shared" si="72"/>
        <v>-2.9684601113172504E-2</v>
      </c>
      <c r="Y101" s="167">
        <f t="shared" si="73"/>
        <v>2.1500098456473811E-4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16</v>
      </c>
      <c r="H102" s="166">
        <v>12</v>
      </c>
      <c r="I102" s="167">
        <f t="shared" si="70"/>
        <v>-0.25</v>
      </c>
      <c r="J102" s="167">
        <f t="shared" si="67"/>
        <v>2.7335599150774054E-5</v>
      </c>
      <c r="K102" s="166">
        <v>90</v>
      </c>
      <c r="L102" s="166">
        <v>0</v>
      </c>
      <c r="M102" s="166">
        <v>31</v>
      </c>
      <c r="N102" s="166">
        <v>81</v>
      </c>
      <c r="O102" s="166">
        <v>145</v>
      </c>
      <c r="P102" s="166">
        <v>141</v>
      </c>
      <c r="Q102" s="167">
        <f t="shared" si="71"/>
        <v>-2.7586206896551779E-2</v>
      </c>
      <c r="R102" s="167">
        <f t="shared" si="69"/>
        <v>7.0727778811662963E-5</v>
      </c>
      <c r="S102" s="166">
        <v>112</v>
      </c>
      <c r="T102" s="166">
        <v>190</v>
      </c>
      <c r="U102" s="166">
        <v>96</v>
      </c>
      <c r="V102" s="166">
        <v>161</v>
      </c>
      <c r="W102" s="166">
        <v>153</v>
      </c>
      <c r="X102" s="167">
        <f t="shared" si="72"/>
        <v>-4.9689440993788803E-2</v>
      </c>
      <c r="Y102" s="167">
        <f t="shared" si="73"/>
        <v>6.2897037549531414E-5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1.8223732767182701E-5</v>
      </c>
      <c r="K103" s="166">
        <v>61</v>
      </c>
      <c r="L103" s="166">
        <v>0</v>
      </c>
      <c r="M103" s="166">
        <v>34</v>
      </c>
      <c r="N103" s="166">
        <v>155</v>
      </c>
      <c r="O103" s="166">
        <v>256</v>
      </c>
      <c r="P103" s="166">
        <v>141</v>
      </c>
      <c r="Q103" s="167">
        <f t="shared" si="71"/>
        <v>-0.44921875</v>
      </c>
      <c r="R103" s="167">
        <f t="shared" si="69"/>
        <v>7.0727778811662963E-5</v>
      </c>
      <c r="S103" s="166">
        <v>61</v>
      </c>
      <c r="T103" s="166">
        <v>103</v>
      </c>
      <c r="U103" s="166">
        <v>164</v>
      </c>
      <c r="V103" s="166">
        <v>267</v>
      </c>
      <c r="W103" s="166">
        <v>149</v>
      </c>
      <c r="X103" s="167">
        <f t="shared" si="72"/>
        <v>-0.44194756554307113</v>
      </c>
      <c r="Y103" s="167">
        <f t="shared" si="73"/>
        <v>6.1252670554772423E-5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159</v>
      </c>
      <c r="F104" s="171">
        <f t="shared" si="75"/>
        <v>446</v>
      </c>
      <c r="G104" s="171">
        <f t="shared" si="75"/>
        <v>491</v>
      </c>
      <c r="H104" s="171">
        <f t="shared" si="75"/>
        <v>555</v>
      </c>
      <c r="I104" s="172">
        <f t="shared" si="70"/>
        <v>0.13034623217922614</v>
      </c>
      <c r="J104" s="172">
        <f t="shared" si="67"/>
        <v>1.2642714607233E-3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1596</v>
      </c>
      <c r="N104" s="171">
        <f t="shared" si="76"/>
        <v>3549</v>
      </c>
      <c r="O104" s="171">
        <f t="shared" si="76"/>
        <v>4483</v>
      </c>
      <c r="P104" s="171">
        <f t="shared" si="76"/>
        <v>4657</v>
      </c>
      <c r="Q104" s="172">
        <f t="shared" si="71"/>
        <v>3.8813294668748499E-2</v>
      </c>
      <c r="R104" s="172">
        <f t="shared" si="69"/>
        <v>2.3360231625951374E-3</v>
      </c>
      <c r="S104" s="171">
        <f>S96-SUM(S97:S103)</f>
        <v>1504</v>
      </c>
      <c r="T104" s="171">
        <f>T96-SUM(T97:T103)</f>
        <v>3475</v>
      </c>
      <c r="U104" s="171">
        <f>U96-SUM(U97:U103)</f>
        <v>4596</v>
      </c>
      <c r="V104" s="171">
        <f>V96-SUM(V97:V103)</f>
        <v>4974</v>
      </c>
      <c r="W104" s="171">
        <f>W96-SUM(W97:W103)</f>
        <v>5212</v>
      </c>
      <c r="X104" s="172">
        <f t="shared" si="72"/>
        <v>4.7848813831925963E-2</v>
      </c>
      <c r="Y104" s="172">
        <f t="shared" si="73"/>
        <v>2.1426101941709659E-3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91892</v>
      </c>
      <c r="U106" s="178">
        <f>U107+U110</f>
        <v>130179</v>
      </c>
      <c r="V106" s="178">
        <f>V107+V110</f>
        <v>120964</v>
      </c>
      <c r="W106" s="178">
        <f>W107+W110</f>
        <v>134965</v>
      </c>
      <c r="X106" s="179">
        <f>IFERROR(W106/V106-1,"-")</f>
        <v>0.11574518038424664</v>
      </c>
      <c r="Y106" s="179">
        <f>W106/W$8</f>
        <v>5.5482997861911812E-2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20119</v>
      </c>
      <c r="U107" s="162">
        <v>27482</v>
      </c>
      <c r="V107" s="162">
        <v>25067</v>
      </c>
      <c r="W107" s="162">
        <v>29902</v>
      </c>
      <c r="X107" s="163">
        <f>IFERROR(W107/V107-1,"-")</f>
        <v>0.19288307336338617</v>
      </c>
      <c r="Y107" s="163">
        <f>W107/W$8</f>
        <v>1.229246546932084E-2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5588</v>
      </c>
      <c r="U108" s="166">
        <v>10100</v>
      </c>
      <c r="V108" s="166">
        <v>6918</v>
      </c>
      <c r="W108" s="166">
        <v>10796</v>
      </c>
      <c r="X108" s="167">
        <f>IFERROR(W108/V108-1,"-")</f>
        <v>0.560566637756577</v>
      </c>
      <c r="Y108" s="167">
        <f>W108/W$8</f>
        <v>4.4381465188545171E-3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14531</v>
      </c>
      <c r="U109" s="166">
        <v>17382</v>
      </c>
      <c r="V109" s="166">
        <v>18149</v>
      </c>
      <c r="W109" s="166">
        <v>19106</v>
      </c>
      <c r="X109" s="167">
        <f>IFERROR(W109/V109-1,"-")</f>
        <v>5.2730177971238135E-2</v>
      </c>
      <c r="Y109" s="167">
        <f>W109/W$8</f>
        <v>7.8543189504663227E-3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71773</v>
      </c>
      <c r="U110" s="162">
        <v>102697</v>
      </c>
      <c r="V110" s="162">
        <v>95897</v>
      </c>
      <c r="W110" s="162">
        <v>105063</v>
      </c>
      <c r="X110" s="163">
        <f>IFERROR(W110/V110-1,"-")</f>
        <v>9.5581717884813955E-2</v>
      </c>
      <c r="Y110" s="163">
        <f>W110/W$8</f>
        <v>4.3190532392590977E-2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41536</v>
      </c>
      <c r="U111" s="166">
        <v>67050</v>
      </c>
      <c r="V111" s="166">
        <v>59434</v>
      </c>
      <c r="W111" s="166">
        <v>63312</v>
      </c>
      <c r="X111" s="167">
        <f t="shared" ref="X111:X118" si="83">IFERROR(W111/V111-1,"-")</f>
        <v>6.5248847461049309E-2</v>
      </c>
      <c r="Y111" s="167">
        <f t="shared" ref="Y111:Y118" si="84">W111/W$8</f>
        <v>2.6027040793045315E-2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3443</v>
      </c>
      <c r="U112" s="166">
        <v>4626</v>
      </c>
      <c r="V112" s="166">
        <v>4236</v>
      </c>
      <c r="W112" s="166">
        <v>4808</v>
      </c>
      <c r="X112" s="167">
        <f t="shared" si="83"/>
        <v>0.13503305004721433</v>
      </c>
      <c r="Y112" s="167">
        <f t="shared" si="84"/>
        <v>1.9765291277003077E-3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4452</v>
      </c>
      <c r="U113" s="166">
        <v>8384</v>
      </c>
      <c r="V113" s="166">
        <v>6677</v>
      </c>
      <c r="W113" s="166">
        <v>8316</v>
      </c>
      <c r="X113" s="167">
        <f t="shared" si="83"/>
        <v>0.2454695222405272</v>
      </c>
      <c r="Y113" s="167">
        <f t="shared" si="84"/>
        <v>3.4186389821039428E-3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3705</v>
      </c>
      <c r="U114" s="166">
        <v>3200</v>
      </c>
      <c r="V114" s="166">
        <v>3495</v>
      </c>
      <c r="W114" s="166">
        <v>4001</v>
      </c>
      <c r="X114" s="167">
        <f t="shared" si="83"/>
        <v>0.14477825464949934</v>
      </c>
      <c r="Y114" s="167">
        <f t="shared" si="84"/>
        <v>1.644778086507681E-3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2714</v>
      </c>
      <c r="U115" s="166">
        <v>3093</v>
      </c>
      <c r="V115" s="166">
        <v>2720</v>
      </c>
      <c r="W115" s="166">
        <v>2740</v>
      </c>
      <c r="X115" s="167">
        <f t="shared" si="83"/>
        <v>7.3529411764705621E-3</v>
      </c>
      <c r="Y115" s="167">
        <f t="shared" si="84"/>
        <v>1.1263913914099091E-3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433</v>
      </c>
      <c r="U116" s="166">
        <v>739</v>
      </c>
      <c r="V116" s="166">
        <v>822</v>
      </c>
      <c r="W116" s="166">
        <v>810</v>
      </c>
      <c r="X116" s="167">
        <f t="shared" si="83"/>
        <v>-1.4598540145985384E-2</v>
      </c>
      <c r="Y116" s="167">
        <f t="shared" si="84"/>
        <v>3.3298431643869576E-4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628</v>
      </c>
      <c r="U117" s="166">
        <v>383</v>
      </c>
      <c r="V117" s="166">
        <v>1041</v>
      </c>
      <c r="W117" s="166">
        <v>664</v>
      </c>
      <c r="X117" s="167">
        <f t="shared" si="83"/>
        <v>-0.3621517771373679</v>
      </c>
      <c r="Y117" s="167">
        <f t="shared" si="84"/>
        <v>2.7296492112999254E-4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14862</v>
      </c>
      <c r="U118" s="171">
        <f>U110-SUM(U111:U117)</f>
        <v>15222</v>
      </c>
      <c r="V118" s="171">
        <f>V110-SUM(V111:V117)</f>
        <v>17472</v>
      </c>
      <c r="W118" s="171">
        <f>W110-SUM(W111:W117)</f>
        <v>20412</v>
      </c>
      <c r="X118" s="172">
        <f t="shared" si="83"/>
        <v>0.16826923076923084</v>
      </c>
      <c r="Y118" s="172">
        <f t="shared" si="84"/>
        <v>8.3912047742551333E-3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28331</v>
      </c>
      <c r="E120" s="178">
        <f t="shared" si="88"/>
        <v>47541</v>
      </c>
      <c r="F120" s="178">
        <f t="shared" si="88"/>
        <v>57792</v>
      </c>
      <c r="G120" s="178">
        <f t="shared" si="88"/>
        <v>61991</v>
      </c>
      <c r="H120" s="178">
        <f t="shared" si="88"/>
        <v>56371</v>
      </c>
      <c r="I120" s="179">
        <f>IFERROR(H120/G120-1,"-")</f>
        <v>-9.0658321369231021E-2</v>
      </c>
      <c r="J120" s="179">
        <f t="shared" ref="J120:J132" si="89">H120/H$8</f>
        <v>0.128411254977357</v>
      </c>
      <c r="K120" s="178">
        <f t="shared" ref="K120:P120" si="90">K121+K124</f>
        <v>26292</v>
      </c>
      <c r="L120" s="178">
        <f t="shared" si="90"/>
        <v>44870</v>
      </c>
      <c r="M120" s="178">
        <f t="shared" si="90"/>
        <v>74963</v>
      </c>
      <c r="N120" s="178">
        <f t="shared" si="90"/>
        <v>85594</v>
      </c>
      <c r="O120" s="178">
        <f t="shared" si="90"/>
        <v>85051</v>
      </c>
      <c r="P120" s="178">
        <f t="shared" si="90"/>
        <v>108263</v>
      </c>
      <c r="Q120" s="179">
        <f>IFERROR(P120/O120-1,"-")</f>
        <v>0.27291860178010841</v>
      </c>
      <c r="R120" s="179">
        <f t="shared" ref="R120:R132" si="91">P120/P$8</f>
        <v>5.4306393741043027E-2</v>
      </c>
      <c r="S120" s="178">
        <f>S121+S124</f>
        <v>52853</v>
      </c>
      <c r="T120" s="178">
        <f>T121+T124</f>
        <v>122504</v>
      </c>
      <c r="U120" s="178">
        <f>U121+U124</f>
        <v>143386</v>
      </c>
      <c r="V120" s="178">
        <f>V121+V124</f>
        <v>147042</v>
      </c>
      <c r="W120" s="178">
        <f>W121+W124</f>
        <v>164634</v>
      </c>
      <c r="X120" s="179">
        <f>IFERROR(W120/V120-1,"-")</f>
        <v>0.11963928673440249</v>
      </c>
      <c r="Y120" s="179">
        <f>W120/W$8</f>
        <v>6.7679678953787945E-2</v>
      </c>
    </row>
    <row r="121" spans="1:25" x14ac:dyDescent="0.25">
      <c r="A121" s="57"/>
      <c r="B121" s="161" t="s">
        <v>99</v>
      </c>
      <c r="C121" s="162">
        <v>12262</v>
      </c>
      <c r="D121" s="162">
        <v>15029</v>
      </c>
      <c r="E121" s="162">
        <v>27822</v>
      </c>
      <c r="F121" s="162">
        <v>36953</v>
      </c>
      <c r="G121" s="162">
        <v>42328</v>
      </c>
      <c r="H121" s="162">
        <v>36182</v>
      </c>
      <c r="I121" s="163">
        <f>IFERROR(H121/G121-1,"-")</f>
        <v>-0.14519939519939518</v>
      </c>
      <c r="J121" s="163">
        <f t="shared" si="89"/>
        <v>8.2421387372775559E-2</v>
      </c>
      <c r="K121" s="162">
        <v>14678</v>
      </c>
      <c r="L121" s="162">
        <v>33553</v>
      </c>
      <c r="M121" s="162">
        <v>47679</v>
      </c>
      <c r="N121" s="162">
        <v>51239</v>
      </c>
      <c r="O121" s="162">
        <v>49906</v>
      </c>
      <c r="P121" s="162">
        <v>69452</v>
      </c>
      <c r="Q121" s="163">
        <f>IFERROR(P121/O121-1,"-")</f>
        <v>0.39165631387007571</v>
      </c>
      <c r="R121" s="163">
        <f t="shared" si="91"/>
        <v>3.4838196411543378E-2</v>
      </c>
      <c r="S121" s="162">
        <v>26940</v>
      </c>
      <c r="T121" s="162">
        <v>75501</v>
      </c>
      <c r="U121" s="162">
        <v>88192</v>
      </c>
      <c r="V121" s="162">
        <v>92234</v>
      </c>
      <c r="W121" s="162">
        <v>105634</v>
      </c>
      <c r="X121" s="163">
        <f>IFERROR(W121/V121-1,"-")</f>
        <v>0.14528265064943513</v>
      </c>
      <c r="Y121" s="163">
        <f>W121/W$8</f>
        <v>4.342526578109282E-2</v>
      </c>
    </row>
    <row r="122" spans="1:25" x14ac:dyDescent="0.25">
      <c r="A122" s="57"/>
      <c r="B122" s="165" t="s">
        <v>105</v>
      </c>
      <c r="C122" s="166">
        <v>6450</v>
      </c>
      <c r="D122" s="166">
        <v>7441</v>
      </c>
      <c r="E122" s="166">
        <v>15703</v>
      </c>
      <c r="F122" s="166">
        <v>16162</v>
      </c>
      <c r="G122" s="166">
        <v>24488</v>
      </c>
      <c r="H122" s="166">
        <v>21876</v>
      </c>
      <c r="I122" s="167">
        <f>IFERROR(H122/G122-1,"-")</f>
        <v>-0.10666448872917345</v>
      </c>
      <c r="J122" s="167">
        <f t="shared" si="89"/>
        <v>4.98327972518611E-2</v>
      </c>
      <c r="K122" s="166">
        <v>7265</v>
      </c>
      <c r="L122" s="166">
        <v>18023</v>
      </c>
      <c r="M122" s="166">
        <v>23096</v>
      </c>
      <c r="N122" s="166">
        <v>23886</v>
      </c>
      <c r="O122" s="166">
        <v>19499</v>
      </c>
      <c r="P122" s="166">
        <v>33350</v>
      </c>
      <c r="Q122" s="167">
        <f>IFERROR(P122/O122-1,"-")</f>
        <v>0.71034412021129278</v>
      </c>
      <c r="R122" s="167">
        <f t="shared" si="91"/>
        <v>1.6728875343042269E-2</v>
      </c>
      <c r="S122" s="166">
        <v>13715</v>
      </c>
      <c r="T122" s="166">
        <v>38799</v>
      </c>
      <c r="U122" s="166">
        <v>40048</v>
      </c>
      <c r="V122" s="166">
        <v>43987</v>
      </c>
      <c r="W122" s="166">
        <v>55226</v>
      </c>
      <c r="X122" s="167">
        <f>IFERROR(W122/V122-1,"-")</f>
        <v>0.2555073089776525</v>
      </c>
      <c r="Y122" s="167">
        <f>W122/W$8</f>
        <v>2.2702952913140013E-2</v>
      </c>
    </row>
    <row r="123" spans="1:25" x14ac:dyDescent="0.25">
      <c r="A123" s="57"/>
      <c r="B123" s="165" t="s">
        <v>102</v>
      </c>
      <c r="C123" s="166">
        <v>5812</v>
      </c>
      <c r="D123" s="166">
        <v>7588</v>
      </c>
      <c r="E123" s="166">
        <v>12119</v>
      </c>
      <c r="F123" s="166">
        <v>20791</v>
      </c>
      <c r="G123" s="166">
        <v>17840</v>
      </c>
      <c r="H123" s="166">
        <v>14306</v>
      </c>
      <c r="I123" s="167">
        <f>IFERROR(H123/G123-1,"-")</f>
        <v>-0.19809417040358746</v>
      </c>
      <c r="J123" s="167">
        <f t="shared" si="89"/>
        <v>3.2588590120914467E-2</v>
      </c>
      <c r="K123" s="166">
        <v>7413</v>
      </c>
      <c r="L123" s="166">
        <v>15530</v>
      </c>
      <c r="M123" s="166">
        <v>24583</v>
      </c>
      <c r="N123" s="166">
        <v>27353</v>
      </c>
      <c r="O123" s="166">
        <v>30407</v>
      </c>
      <c r="P123" s="166">
        <v>36102</v>
      </c>
      <c r="Q123" s="167">
        <f>IFERROR(P123/O123-1,"-")</f>
        <v>0.18729239977636736</v>
      </c>
      <c r="R123" s="167">
        <f t="shared" si="91"/>
        <v>1.8109321068501109E-2</v>
      </c>
      <c r="S123" s="166">
        <v>13225</v>
      </c>
      <c r="T123" s="166">
        <v>36702</v>
      </c>
      <c r="U123" s="166">
        <v>48144</v>
      </c>
      <c r="V123" s="166">
        <v>48247</v>
      </c>
      <c r="W123" s="166">
        <v>50408</v>
      </c>
      <c r="X123" s="167">
        <f>IFERROR(W123/V123-1,"-")</f>
        <v>4.4790349659046269E-2</v>
      </c>
      <c r="Y123" s="167">
        <f>W123/W$8</f>
        <v>2.072231286795281E-2</v>
      </c>
    </row>
    <row r="124" spans="1:25" x14ac:dyDescent="0.25">
      <c r="A124" s="57"/>
      <c r="B124" s="161" t="s">
        <v>109</v>
      </c>
      <c r="C124" s="162">
        <v>14299</v>
      </c>
      <c r="D124" s="162">
        <v>13302</v>
      </c>
      <c r="E124" s="162">
        <v>19719</v>
      </c>
      <c r="F124" s="162">
        <v>20839</v>
      </c>
      <c r="G124" s="162">
        <v>19663</v>
      </c>
      <c r="H124" s="162">
        <v>20189</v>
      </c>
      <c r="I124" s="163">
        <f>IFERROR(H124/G124-1,"-")</f>
        <v>2.6750750139856505E-2</v>
      </c>
      <c r="J124" s="163">
        <f t="shared" si="89"/>
        <v>4.5989867604581444E-2</v>
      </c>
      <c r="K124" s="162">
        <v>11614</v>
      </c>
      <c r="L124" s="162">
        <v>11317</v>
      </c>
      <c r="M124" s="162">
        <v>27284</v>
      </c>
      <c r="N124" s="162">
        <v>34355</v>
      </c>
      <c r="O124" s="162">
        <v>35145</v>
      </c>
      <c r="P124" s="162">
        <v>38811</v>
      </c>
      <c r="Q124" s="163">
        <f>IFERROR(P124/O124-1,"-")</f>
        <v>0.1043107127614169</v>
      </c>
      <c r="R124" s="163">
        <f t="shared" si="91"/>
        <v>1.9468197329499653E-2</v>
      </c>
      <c r="S124" s="162">
        <v>25913</v>
      </c>
      <c r="T124" s="162">
        <v>47003</v>
      </c>
      <c r="U124" s="162">
        <v>55194</v>
      </c>
      <c r="V124" s="162">
        <v>54808</v>
      </c>
      <c r="W124" s="162">
        <v>59000</v>
      </c>
      <c r="X124" s="163">
        <f>IFERROR(W124/V124-1,"-")</f>
        <v>7.6485184644577542E-2</v>
      </c>
      <c r="Y124" s="163">
        <f>W124/W$8</f>
        <v>2.4254413172695121E-2</v>
      </c>
    </row>
    <row r="125" spans="1:25" s="57" customFormat="1" x14ac:dyDescent="0.25">
      <c r="B125" s="165" t="s">
        <v>112</v>
      </c>
      <c r="C125" s="166">
        <v>1009</v>
      </c>
      <c r="D125" s="166">
        <v>151</v>
      </c>
      <c r="E125" s="166">
        <v>1181</v>
      </c>
      <c r="F125" s="166">
        <v>1903</v>
      </c>
      <c r="G125" s="166">
        <v>1553</v>
      </c>
      <c r="H125" s="166">
        <v>1483</v>
      </c>
      <c r="I125" s="167">
        <f t="shared" ref="I125:I132" si="92">IFERROR(H125/G125-1,"-")</f>
        <v>-4.5074050225370255E-2</v>
      </c>
      <c r="J125" s="167">
        <f t="shared" si="89"/>
        <v>3.3782244617164936E-3</v>
      </c>
      <c r="K125" s="166">
        <v>1801</v>
      </c>
      <c r="L125" s="166">
        <v>638</v>
      </c>
      <c r="M125" s="166">
        <v>3615</v>
      </c>
      <c r="N125" s="166">
        <v>4792</v>
      </c>
      <c r="O125" s="166">
        <v>5090</v>
      </c>
      <c r="P125" s="166">
        <v>4626</v>
      </c>
      <c r="Q125" s="167">
        <f t="shared" ref="Q125:Q132" si="93">IFERROR(P125/O125-1,"-")</f>
        <v>-9.1159135559921389E-2</v>
      </c>
      <c r="R125" s="167">
        <f t="shared" si="91"/>
        <v>2.3204730835656232E-3</v>
      </c>
      <c r="S125" s="166">
        <v>2810</v>
      </c>
      <c r="T125" s="166">
        <v>4796</v>
      </c>
      <c r="U125" s="166">
        <v>6695</v>
      </c>
      <c r="V125" s="166">
        <v>6643</v>
      </c>
      <c r="W125" s="166">
        <v>6109</v>
      </c>
      <c r="X125" s="167">
        <f t="shared" ref="X125:X132" si="94">IFERROR(W125/V125-1,"-")</f>
        <v>-8.0385368056600903E-2</v>
      </c>
      <c r="Y125" s="167">
        <f t="shared" ref="Y125:Y132" si="95">W125/W$8</f>
        <v>2.5113594927456693E-3</v>
      </c>
    </row>
    <row r="126" spans="1:25" s="57" customFormat="1" x14ac:dyDescent="0.25">
      <c r="B126" s="165" t="s">
        <v>115</v>
      </c>
      <c r="C126" s="166">
        <v>1174</v>
      </c>
      <c r="D126" s="166">
        <v>1117</v>
      </c>
      <c r="E126" s="166">
        <v>1565</v>
      </c>
      <c r="F126" s="166">
        <v>2912</v>
      </c>
      <c r="G126" s="166">
        <v>2849</v>
      </c>
      <c r="H126" s="166">
        <v>2802</v>
      </c>
      <c r="I126" s="167">
        <f t="shared" si="92"/>
        <v>-1.6497016497016515E-2</v>
      </c>
      <c r="J126" s="167">
        <f t="shared" si="89"/>
        <v>6.3828624017057412E-3</v>
      </c>
      <c r="K126" s="166">
        <v>1720</v>
      </c>
      <c r="L126" s="166">
        <v>1466</v>
      </c>
      <c r="M126" s="166">
        <v>3542</v>
      </c>
      <c r="N126" s="166">
        <v>5201</v>
      </c>
      <c r="O126" s="166">
        <v>4813</v>
      </c>
      <c r="P126" s="166">
        <v>5731</v>
      </c>
      <c r="Q126" s="167">
        <f t="shared" si="93"/>
        <v>0.19073343029295664</v>
      </c>
      <c r="R126" s="167">
        <f t="shared" si="91"/>
        <v>2.874758158649932E-3</v>
      </c>
      <c r="S126" s="166">
        <v>2894</v>
      </c>
      <c r="T126" s="166">
        <v>5107</v>
      </c>
      <c r="U126" s="166">
        <v>8113</v>
      </c>
      <c r="V126" s="166">
        <v>7662</v>
      </c>
      <c r="W126" s="166">
        <v>8533</v>
      </c>
      <c r="X126" s="167">
        <f t="shared" si="94"/>
        <v>0.11367789089010705</v>
      </c>
      <c r="Y126" s="167">
        <f t="shared" si="95"/>
        <v>3.5078458915696184E-3</v>
      </c>
    </row>
    <row r="127" spans="1:25" x14ac:dyDescent="0.25">
      <c r="A127" s="57"/>
      <c r="B127" s="165" t="s">
        <v>118</v>
      </c>
      <c r="C127" s="166">
        <v>890</v>
      </c>
      <c r="D127" s="166">
        <v>1042</v>
      </c>
      <c r="E127" s="166">
        <v>1383</v>
      </c>
      <c r="F127" s="166">
        <v>1756</v>
      </c>
      <c r="G127" s="166">
        <v>1590</v>
      </c>
      <c r="H127" s="166">
        <v>1746</v>
      </c>
      <c r="I127" s="167">
        <f t="shared" si="92"/>
        <v>9.811320754716979E-2</v>
      </c>
      <c r="J127" s="167">
        <f t="shared" si="89"/>
        <v>3.9773296764376246E-3</v>
      </c>
      <c r="K127" s="166">
        <v>1060</v>
      </c>
      <c r="L127" s="166">
        <v>2433</v>
      </c>
      <c r="M127" s="166">
        <v>3058</v>
      </c>
      <c r="N127" s="166">
        <v>3199</v>
      </c>
      <c r="O127" s="166">
        <v>2992</v>
      </c>
      <c r="P127" s="166">
        <v>3282</v>
      </c>
      <c r="Q127" s="167">
        <f t="shared" si="93"/>
        <v>9.6925133689839571E-2</v>
      </c>
      <c r="R127" s="167">
        <f t="shared" si="91"/>
        <v>1.6463019153182825E-3</v>
      </c>
      <c r="S127" s="166">
        <v>1950</v>
      </c>
      <c r="T127" s="166">
        <v>4441</v>
      </c>
      <c r="U127" s="166">
        <v>4955</v>
      </c>
      <c r="V127" s="166">
        <v>4582</v>
      </c>
      <c r="W127" s="166">
        <v>5028</v>
      </c>
      <c r="X127" s="167">
        <f t="shared" si="94"/>
        <v>9.7337407245744245E-2</v>
      </c>
      <c r="Y127" s="167">
        <f t="shared" si="95"/>
        <v>2.0669693124120521E-3</v>
      </c>
    </row>
    <row r="128" spans="1:25" x14ac:dyDescent="0.25">
      <c r="A128" s="57"/>
      <c r="B128" s="165" t="s">
        <v>125</v>
      </c>
      <c r="C128" s="166">
        <v>261</v>
      </c>
      <c r="D128" s="166">
        <v>129</v>
      </c>
      <c r="E128" s="166">
        <v>355</v>
      </c>
      <c r="F128" s="166">
        <v>428</v>
      </c>
      <c r="G128" s="166">
        <v>368</v>
      </c>
      <c r="H128" s="166">
        <v>503</v>
      </c>
      <c r="I128" s="167">
        <f t="shared" si="92"/>
        <v>0.36684782608695654</v>
      </c>
      <c r="J128" s="167">
        <f t="shared" si="89"/>
        <v>1.1458171977366124E-3</v>
      </c>
      <c r="K128" s="166">
        <v>266</v>
      </c>
      <c r="L128" s="166">
        <v>315</v>
      </c>
      <c r="M128" s="166">
        <v>920</v>
      </c>
      <c r="N128" s="166">
        <v>1088</v>
      </c>
      <c r="O128" s="166">
        <v>1027</v>
      </c>
      <c r="P128" s="166">
        <v>1002</v>
      </c>
      <c r="Q128" s="167">
        <f t="shared" si="93"/>
        <v>-2.4342745861733239E-2</v>
      </c>
      <c r="R128" s="167">
        <f t="shared" si="91"/>
        <v>5.026186834701155E-4</v>
      </c>
      <c r="S128" s="166">
        <v>527</v>
      </c>
      <c r="T128" s="166">
        <v>1275</v>
      </c>
      <c r="U128" s="166">
        <v>1516</v>
      </c>
      <c r="V128" s="166">
        <v>1395</v>
      </c>
      <c r="W128" s="166">
        <v>1505</v>
      </c>
      <c r="X128" s="167">
        <f t="shared" si="94"/>
        <v>7.8853046594982157E-2</v>
      </c>
      <c r="Y128" s="167">
        <f t="shared" si="95"/>
        <v>6.1869308177807045E-4</v>
      </c>
    </row>
    <row r="129" spans="1:25" x14ac:dyDescent="0.25">
      <c r="A129" s="57"/>
      <c r="B129" s="165" t="s">
        <v>121</v>
      </c>
      <c r="C129" s="166">
        <v>170</v>
      </c>
      <c r="D129" s="166">
        <v>104</v>
      </c>
      <c r="E129" s="166">
        <v>302</v>
      </c>
      <c r="F129" s="166">
        <v>338</v>
      </c>
      <c r="G129" s="166">
        <v>348</v>
      </c>
      <c r="H129" s="166">
        <v>332</v>
      </c>
      <c r="I129" s="167">
        <f t="shared" si="92"/>
        <v>-4.5977011494252928E-2</v>
      </c>
      <c r="J129" s="167">
        <f t="shared" si="89"/>
        <v>7.5628490983808212E-4</v>
      </c>
      <c r="K129" s="166">
        <v>285</v>
      </c>
      <c r="L129" s="166">
        <v>284</v>
      </c>
      <c r="M129" s="166">
        <v>684</v>
      </c>
      <c r="N129" s="166">
        <v>737</v>
      </c>
      <c r="O129" s="166">
        <v>788</v>
      </c>
      <c r="P129" s="166">
        <v>981</v>
      </c>
      <c r="Q129" s="167">
        <f t="shared" si="93"/>
        <v>0.2449238578680204</v>
      </c>
      <c r="R129" s="167">
        <f t="shared" si="91"/>
        <v>4.920847589662508E-4</v>
      </c>
      <c r="S129" s="166">
        <v>455</v>
      </c>
      <c r="T129" s="166">
        <v>986</v>
      </c>
      <c r="U129" s="166">
        <v>1075</v>
      </c>
      <c r="V129" s="166">
        <v>1136</v>
      </c>
      <c r="W129" s="166">
        <v>1313</v>
      </c>
      <c r="X129" s="167">
        <f t="shared" si="94"/>
        <v>0.15580985915492951</v>
      </c>
      <c r="Y129" s="167">
        <f t="shared" si="95"/>
        <v>5.3976346602963889E-4</v>
      </c>
    </row>
    <row r="130" spans="1:25" x14ac:dyDescent="0.25">
      <c r="A130" s="57"/>
      <c r="B130" s="165" t="s">
        <v>130</v>
      </c>
      <c r="C130" s="166">
        <v>169</v>
      </c>
      <c r="D130" s="166">
        <v>21</v>
      </c>
      <c r="E130" s="166">
        <v>151</v>
      </c>
      <c r="F130" s="166">
        <v>149</v>
      </c>
      <c r="G130" s="166">
        <v>168</v>
      </c>
      <c r="H130" s="166">
        <v>193</v>
      </c>
      <c r="I130" s="167">
        <f t="shared" si="92"/>
        <v>0.14880952380952372</v>
      </c>
      <c r="J130" s="167">
        <f t="shared" si="89"/>
        <v>4.3964755300828271E-4</v>
      </c>
      <c r="K130" s="166">
        <v>461</v>
      </c>
      <c r="L130" s="166">
        <v>40</v>
      </c>
      <c r="M130" s="166">
        <v>451</v>
      </c>
      <c r="N130" s="166">
        <v>651</v>
      </c>
      <c r="O130" s="166">
        <v>736</v>
      </c>
      <c r="P130" s="166">
        <v>514</v>
      </c>
      <c r="Q130" s="167">
        <f t="shared" si="93"/>
        <v>-0.30163043478260865</v>
      </c>
      <c r="R130" s="167">
        <f t="shared" si="91"/>
        <v>2.5783034261840258E-4</v>
      </c>
      <c r="S130" s="166">
        <v>630</v>
      </c>
      <c r="T130" s="166">
        <v>602</v>
      </c>
      <c r="U130" s="166">
        <v>800</v>
      </c>
      <c r="V130" s="166">
        <v>904</v>
      </c>
      <c r="W130" s="166">
        <v>707</v>
      </c>
      <c r="X130" s="167">
        <f t="shared" si="94"/>
        <v>-0.21792035398230092</v>
      </c>
      <c r="Y130" s="167">
        <f t="shared" si="95"/>
        <v>2.9064186632365172E-4</v>
      </c>
    </row>
    <row r="131" spans="1:25" x14ac:dyDescent="0.25">
      <c r="A131" s="57"/>
      <c r="B131" s="165" t="s">
        <v>133</v>
      </c>
      <c r="C131" s="166">
        <v>146</v>
      </c>
      <c r="D131" s="166">
        <v>71</v>
      </c>
      <c r="E131" s="166">
        <v>143</v>
      </c>
      <c r="F131" s="166">
        <v>258</v>
      </c>
      <c r="G131" s="166">
        <v>183</v>
      </c>
      <c r="H131" s="166">
        <v>194</v>
      </c>
      <c r="I131" s="167">
        <f t="shared" si="92"/>
        <v>6.0109289617486406E-2</v>
      </c>
      <c r="J131" s="167">
        <f t="shared" si="89"/>
        <v>4.419255196041805E-4</v>
      </c>
      <c r="K131" s="166">
        <v>824</v>
      </c>
      <c r="L131" s="166">
        <v>95</v>
      </c>
      <c r="M131" s="166">
        <v>913</v>
      </c>
      <c r="N131" s="166">
        <v>1235</v>
      </c>
      <c r="O131" s="166">
        <v>1182</v>
      </c>
      <c r="P131" s="166">
        <v>1224</v>
      </c>
      <c r="Q131" s="167">
        <f t="shared" si="93"/>
        <v>3.5532994923857864E-2</v>
      </c>
      <c r="R131" s="167">
        <f t="shared" si="91"/>
        <v>6.1397731393954226E-4</v>
      </c>
      <c r="S131" s="166">
        <v>970</v>
      </c>
      <c r="T131" s="166">
        <v>1056</v>
      </c>
      <c r="U131" s="166">
        <v>1493</v>
      </c>
      <c r="V131" s="166">
        <v>1365</v>
      </c>
      <c r="W131" s="166">
        <v>1418</v>
      </c>
      <c r="X131" s="167">
        <f t="shared" si="94"/>
        <v>3.8827838827838912E-2</v>
      </c>
      <c r="Y131" s="167">
        <f t="shared" si="95"/>
        <v>5.8292809964206242E-4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10667</v>
      </c>
      <c r="E132" s="171">
        <f t="shared" si="97"/>
        <v>14639</v>
      </c>
      <c r="F132" s="171">
        <f t="shared" si="97"/>
        <v>13095</v>
      </c>
      <c r="G132" s="171">
        <f t="shared" si="97"/>
        <v>12604</v>
      </c>
      <c r="H132" s="171">
        <f t="shared" si="97"/>
        <v>12936</v>
      </c>
      <c r="I132" s="172">
        <f t="shared" si="92"/>
        <v>2.6340844176451883E-2</v>
      </c>
      <c r="J132" s="172">
        <f t="shared" si="89"/>
        <v>2.946777588453443E-2</v>
      </c>
      <c r="K132" s="171">
        <f t="shared" ref="K132:P132" si="98">K124-SUM(K125:K131)</f>
        <v>5197</v>
      </c>
      <c r="L132" s="171">
        <f t="shared" si="98"/>
        <v>6046</v>
      </c>
      <c r="M132" s="171">
        <f t="shared" si="98"/>
        <v>14101</v>
      </c>
      <c r="N132" s="171">
        <f t="shared" si="98"/>
        <v>17452</v>
      </c>
      <c r="O132" s="171">
        <f t="shared" si="98"/>
        <v>18517</v>
      </c>
      <c r="P132" s="171">
        <f t="shared" si="98"/>
        <v>21451</v>
      </c>
      <c r="Q132" s="172">
        <f t="shared" si="93"/>
        <v>0.15844899281741109</v>
      </c>
      <c r="R132" s="172">
        <f t="shared" si="91"/>
        <v>1.0760153072971505E-2</v>
      </c>
      <c r="S132" s="171">
        <f>S124-SUM(S125:S131)</f>
        <v>15677</v>
      </c>
      <c r="T132" s="171">
        <f>T124-SUM(T125:T131)</f>
        <v>28740</v>
      </c>
      <c r="U132" s="171">
        <f>U124-SUM(U125:U131)</f>
        <v>30547</v>
      </c>
      <c r="V132" s="171">
        <f>V124-SUM(V125:V131)</f>
        <v>31121</v>
      </c>
      <c r="W132" s="171">
        <f>W124-SUM(W125:W131)</f>
        <v>34387</v>
      </c>
      <c r="X132" s="172">
        <f t="shared" si="94"/>
        <v>0.10494521384274291</v>
      </c>
      <c r="Y132" s="172">
        <f t="shared" si="95"/>
        <v>1.4136211962194358E-2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2790</v>
      </c>
      <c r="E134" s="178">
        <f t="shared" si="99"/>
        <v>28464</v>
      </c>
      <c r="F134" s="178">
        <f t="shared" si="99"/>
        <v>27166</v>
      </c>
      <c r="G134" s="178">
        <f t="shared" si="99"/>
        <v>30519</v>
      </c>
      <c r="H134" s="178">
        <f t="shared" si="99"/>
        <v>29292</v>
      </c>
      <c r="I134" s="179">
        <f>IFERROR(H134/G134-1,"-")</f>
        <v>-4.0204462793669515E-2</v>
      </c>
      <c r="J134" s="179">
        <f t="shared" ref="J134:J146" si="100">H134/H$8</f>
        <v>6.6726197527039469E-2</v>
      </c>
      <c r="K134" s="178">
        <f t="shared" ref="K134:P134" si="101">K135+K138</f>
        <v>32534</v>
      </c>
      <c r="L134" s="178">
        <f t="shared" si="101"/>
        <v>5496</v>
      </c>
      <c r="M134" s="178">
        <f t="shared" si="101"/>
        <v>91426</v>
      </c>
      <c r="N134" s="178">
        <f t="shared" si="101"/>
        <v>103284</v>
      </c>
      <c r="O134" s="178">
        <f t="shared" si="101"/>
        <v>107994</v>
      </c>
      <c r="P134" s="178">
        <f t="shared" si="101"/>
        <v>102981</v>
      </c>
      <c r="Q134" s="179">
        <f>IFERROR(P134/O134-1,"-")</f>
        <v>-4.6419245513639629E-2</v>
      </c>
      <c r="R134" s="179">
        <f t="shared" ref="R134:R146" si="102">P134/P$8</f>
        <v>5.1656860920594773E-2</v>
      </c>
      <c r="S134" s="178">
        <f>S135+S138</f>
        <v>39287</v>
      </c>
      <c r="T134" s="178">
        <f>T135+T138</f>
        <v>119890</v>
      </c>
      <c r="U134" s="178">
        <f>U135+U138</f>
        <v>130450</v>
      </c>
      <c r="V134" s="178">
        <f>V135+V138</f>
        <v>138513</v>
      </c>
      <c r="W134" s="178">
        <f>W135+W138</f>
        <v>132273</v>
      </c>
      <c r="X134" s="179">
        <f>IFERROR(W134/V134-1,"-")</f>
        <v>-4.5049923111910029E-2</v>
      </c>
      <c r="Y134" s="179">
        <f>W134/W$8</f>
        <v>5.4376338874439011E-2</v>
      </c>
    </row>
    <row r="135" spans="1:25" x14ac:dyDescent="0.25">
      <c r="A135" s="57"/>
      <c r="B135" s="161" t="s">
        <v>99</v>
      </c>
      <c r="C135" s="162">
        <v>514</v>
      </c>
      <c r="D135" s="162">
        <v>1473</v>
      </c>
      <c r="E135" s="162">
        <v>3357</v>
      </c>
      <c r="F135" s="162">
        <v>4136</v>
      </c>
      <c r="G135" s="162">
        <v>3974</v>
      </c>
      <c r="H135" s="162">
        <v>1846</v>
      </c>
      <c r="I135" s="163">
        <f>IFERROR(H135/G135-1,"-")</f>
        <v>-0.53548062405636632</v>
      </c>
      <c r="J135" s="163">
        <f t="shared" si="100"/>
        <v>4.2051263360274082E-3</v>
      </c>
      <c r="K135" s="162">
        <v>1373</v>
      </c>
      <c r="L135" s="162">
        <v>1501</v>
      </c>
      <c r="M135" s="162">
        <v>7833</v>
      </c>
      <c r="N135" s="162">
        <v>9670</v>
      </c>
      <c r="O135" s="162">
        <v>7037</v>
      </c>
      <c r="P135" s="162">
        <v>8329</v>
      </c>
      <c r="Q135" s="163">
        <f>IFERROR(P135/O135-1,"-")</f>
        <v>0.1836009663208753</v>
      </c>
      <c r="R135" s="163">
        <f t="shared" si="102"/>
        <v>4.1779551044137647E-3</v>
      </c>
      <c r="S135" s="162">
        <v>1887</v>
      </c>
      <c r="T135" s="162">
        <v>11190</v>
      </c>
      <c r="U135" s="162">
        <v>13806</v>
      </c>
      <c r="V135" s="162">
        <v>11011</v>
      </c>
      <c r="W135" s="162">
        <v>10175</v>
      </c>
      <c r="X135" s="163">
        <f>IFERROR(W135/V135-1,"-")</f>
        <v>-7.5924075924075907E-2</v>
      </c>
      <c r="Y135" s="163">
        <f>W135/W$8</f>
        <v>4.1828585429181837E-3</v>
      </c>
    </row>
    <row r="136" spans="1:25" x14ac:dyDescent="0.25">
      <c r="A136" s="57"/>
      <c r="B136" s="165" t="s">
        <v>105</v>
      </c>
      <c r="C136" s="166">
        <v>514</v>
      </c>
      <c r="D136" s="166">
        <v>1473</v>
      </c>
      <c r="E136" s="166">
        <v>3286</v>
      </c>
      <c r="F136" s="166">
        <v>4136</v>
      </c>
      <c r="G136" s="166">
        <v>3974</v>
      </c>
      <c r="H136" s="166">
        <v>1846</v>
      </c>
      <c r="I136" s="167">
        <f>IFERROR(H136/G136-1,"-")</f>
        <v>-0.53548062405636632</v>
      </c>
      <c r="J136" s="167">
        <f t="shared" si="100"/>
        <v>4.2051263360274082E-3</v>
      </c>
      <c r="K136" s="166">
        <v>632</v>
      </c>
      <c r="L136" s="166">
        <v>0</v>
      </c>
      <c r="M136" s="166">
        <v>4234</v>
      </c>
      <c r="N136" s="166">
        <v>4783</v>
      </c>
      <c r="O136" s="166">
        <v>3118</v>
      </c>
      <c r="P136" s="166">
        <v>3893</v>
      </c>
      <c r="Q136" s="167">
        <f>IFERROR(P136/O136-1,"-")</f>
        <v>0.248556767158435</v>
      </c>
      <c r="R136" s="167">
        <f t="shared" si="102"/>
        <v>1.9527889568354887E-3</v>
      </c>
      <c r="S136" s="166">
        <v>1146</v>
      </c>
      <c r="T136" s="166">
        <v>7520</v>
      </c>
      <c r="U136" s="166">
        <v>8919</v>
      </c>
      <c r="V136" s="166">
        <v>7092</v>
      </c>
      <c r="W136" s="166">
        <v>5739</v>
      </c>
      <c r="X136" s="167">
        <f>IFERROR(W136/V136-1,"-")</f>
        <v>-0.19077834179357023</v>
      </c>
      <c r="Y136" s="167">
        <f>W136/W$8</f>
        <v>2.3592555457304628E-3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1501</v>
      </c>
      <c r="M137" s="166">
        <v>3599</v>
      </c>
      <c r="N137" s="166">
        <v>4887</v>
      </c>
      <c r="O137" s="166">
        <v>3919</v>
      </c>
      <c r="P137" s="166">
        <v>4436</v>
      </c>
      <c r="Q137" s="167">
        <f>IFERROR(P137/O137-1,"-")</f>
        <v>0.13192140852258238</v>
      </c>
      <c r="R137" s="167">
        <f t="shared" si="102"/>
        <v>2.2251661475782758E-3</v>
      </c>
      <c r="S137" s="166">
        <v>741</v>
      </c>
      <c r="T137" s="166">
        <v>3670</v>
      </c>
      <c r="U137" s="166">
        <v>4887</v>
      </c>
      <c r="V137" s="166">
        <v>3919</v>
      </c>
      <c r="W137" s="166">
        <v>4436</v>
      </c>
      <c r="X137" s="167">
        <f>IFERROR(W137/V137-1,"-")</f>
        <v>0.13192140852258238</v>
      </c>
      <c r="Y137" s="167">
        <f>W137/W$8</f>
        <v>1.8236029971877214E-3</v>
      </c>
    </row>
    <row r="138" spans="1:25" x14ac:dyDescent="0.25">
      <c r="A138" s="57"/>
      <c r="B138" s="161" t="s">
        <v>109</v>
      </c>
      <c r="C138" s="162">
        <v>6239</v>
      </c>
      <c r="D138" s="162">
        <v>1317</v>
      </c>
      <c r="E138" s="162">
        <v>25107</v>
      </c>
      <c r="F138" s="162">
        <v>23030</v>
      </c>
      <c r="G138" s="162">
        <v>26545</v>
      </c>
      <c r="H138" s="162">
        <v>27446</v>
      </c>
      <c r="I138" s="163">
        <f>IFERROR(H138/G138-1,"-")</f>
        <v>3.3942362026746942E-2</v>
      </c>
      <c r="J138" s="163">
        <f t="shared" si="100"/>
        <v>6.2521071191012051E-2</v>
      </c>
      <c r="K138" s="162">
        <v>31161</v>
      </c>
      <c r="L138" s="162">
        <v>3995</v>
      </c>
      <c r="M138" s="162">
        <v>83593</v>
      </c>
      <c r="N138" s="162">
        <v>93614</v>
      </c>
      <c r="O138" s="162">
        <v>100957</v>
      </c>
      <c r="P138" s="162">
        <v>94652</v>
      </c>
      <c r="Q138" s="163">
        <f>IFERROR(P138/O138-1,"-")</f>
        <v>-6.245233119050686E-2</v>
      </c>
      <c r="R138" s="163">
        <f t="shared" si="102"/>
        <v>4.7478905816181013E-2</v>
      </c>
      <c r="S138" s="162">
        <v>37400</v>
      </c>
      <c r="T138" s="162">
        <v>108700</v>
      </c>
      <c r="U138" s="162">
        <v>116644</v>
      </c>
      <c r="V138" s="162">
        <v>127502</v>
      </c>
      <c r="W138" s="162">
        <v>122098</v>
      </c>
      <c r="X138" s="163">
        <f>IFERROR(W138/V138-1,"-")</f>
        <v>-4.2383648883939085E-2</v>
      </c>
      <c r="Y138" s="163">
        <f>W138/W$8</f>
        <v>5.019348033152083E-2</v>
      </c>
    </row>
    <row r="139" spans="1:25" s="57" customFormat="1" x14ac:dyDescent="0.25">
      <c r="B139" s="165" t="s">
        <v>112</v>
      </c>
      <c r="C139" s="166">
        <v>3314</v>
      </c>
      <c r="D139" s="166">
        <v>189</v>
      </c>
      <c r="E139" s="166">
        <v>12522</v>
      </c>
      <c r="F139" s="166">
        <v>11768</v>
      </c>
      <c r="G139" s="166">
        <v>15180</v>
      </c>
      <c r="H139" s="166">
        <v>15582</v>
      </c>
      <c r="I139" s="167">
        <f t="shared" ref="I139:I146" si="103">IFERROR(H139/G139-1,"-")</f>
        <v>2.6482213438735247E-2</v>
      </c>
      <c r="J139" s="167">
        <f t="shared" si="100"/>
        <v>3.5495275497280106E-2</v>
      </c>
      <c r="K139" s="166">
        <v>12322</v>
      </c>
      <c r="L139" s="166">
        <v>332</v>
      </c>
      <c r="M139" s="166">
        <v>33530</v>
      </c>
      <c r="N139" s="166">
        <v>37048</v>
      </c>
      <c r="O139" s="166">
        <v>41409</v>
      </c>
      <c r="P139" s="166">
        <v>39360</v>
      </c>
      <c r="Q139" s="167">
        <f t="shared" ref="Q139:Q146" si="104">IFERROR(P139/O139-1,"-")</f>
        <v>-4.948199666739117E-2</v>
      </c>
      <c r="R139" s="167">
        <f t="shared" si="102"/>
        <v>1.974358421295783E-2</v>
      </c>
      <c r="S139" s="166">
        <v>15636</v>
      </c>
      <c r="T139" s="166">
        <v>46052</v>
      </c>
      <c r="U139" s="166">
        <v>48816</v>
      </c>
      <c r="V139" s="166">
        <v>56589</v>
      </c>
      <c r="W139" s="166">
        <v>54942</v>
      </c>
      <c r="X139" s="167">
        <f t="shared" ref="X139:X146" si="105">IFERROR(W139/V139-1,"-")</f>
        <v>-2.9104596299634244E-2</v>
      </c>
      <c r="Y139" s="167">
        <f t="shared" ref="Y139:Y146" si="106">W139/W$8</f>
        <v>2.2586202856512125E-2</v>
      </c>
    </row>
    <row r="140" spans="1:25" s="57" customFormat="1" x14ac:dyDescent="0.25">
      <c r="B140" s="165" t="s">
        <v>115</v>
      </c>
      <c r="C140" s="166">
        <v>966</v>
      </c>
      <c r="D140" s="166">
        <v>129</v>
      </c>
      <c r="E140" s="166">
        <v>808</v>
      </c>
      <c r="F140" s="166">
        <v>1099</v>
      </c>
      <c r="G140" s="166">
        <v>994</v>
      </c>
      <c r="H140" s="166">
        <v>1121</v>
      </c>
      <c r="I140" s="167">
        <f t="shared" si="103"/>
        <v>0.12776659959758541</v>
      </c>
      <c r="J140" s="167">
        <f t="shared" si="100"/>
        <v>2.5536005540014763E-3</v>
      </c>
      <c r="K140" s="166">
        <v>1709</v>
      </c>
      <c r="L140" s="166">
        <v>474</v>
      </c>
      <c r="M140" s="166">
        <v>6132</v>
      </c>
      <c r="N140" s="166">
        <v>9153</v>
      </c>
      <c r="O140" s="166">
        <v>10266</v>
      </c>
      <c r="P140" s="166">
        <v>9649</v>
      </c>
      <c r="Q140" s="167">
        <f t="shared" si="104"/>
        <v>-6.0101305279563588E-2</v>
      </c>
      <c r="R140" s="167">
        <f t="shared" si="102"/>
        <v>4.8400875017995454E-3</v>
      </c>
      <c r="S140" s="166">
        <v>2675</v>
      </c>
      <c r="T140" s="166">
        <v>6940</v>
      </c>
      <c r="U140" s="166">
        <v>10252</v>
      </c>
      <c r="V140" s="166">
        <v>11260</v>
      </c>
      <c r="W140" s="166">
        <v>10770</v>
      </c>
      <c r="X140" s="167">
        <f t="shared" si="105"/>
        <v>-4.3516873889875685E-2</v>
      </c>
      <c r="Y140" s="167">
        <f t="shared" si="106"/>
        <v>4.4274581333885845E-3</v>
      </c>
    </row>
    <row r="141" spans="1:25" x14ac:dyDescent="0.25">
      <c r="A141" s="57"/>
      <c r="B141" s="165" t="s">
        <v>118</v>
      </c>
      <c r="C141" s="166">
        <v>87</v>
      </c>
      <c r="D141" s="166">
        <v>199</v>
      </c>
      <c r="E141" s="166">
        <v>3811</v>
      </c>
      <c r="F141" s="166">
        <v>2925</v>
      </c>
      <c r="G141" s="166">
        <v>3062</v>
      </c>
      <c r="H141" s="166">
        <v>2922</v>
      </c>
      <c r="I141" s="167">
        <f t="shared" si="103"/>
        <v>-4.5721750489875923E-2</v>
      </c>
      <c r="J141" s="167">
        <f t="shared" si="100"/>
        <v>6.6562183932134819E-3</v>
      </c>
      <c r="K141" s="166">
        <v>3010</v>
      </c>
      <c r="L141" s="166">
        <v>782</v>
      </c>
      <c r="M141" s="166">
        <v>10346</v>
      </c>
      <c r="N141" s="166">
        <v>9638</v>
      </c>
      <c r="O141" s="166">
        <v>9917</v>
      </c>
      <c r="P141" s="166">
        <v>8170</v>
      </c>
      <c r="Q141" s="167">
        <f t="shared" si="104"/>
        <v>-0.17616214581022482</v>
      </c>
      <c r="R141" s="167">
        <f t="shared" si="102"/>
        <v>4.0981982474559316E-3</v>
      </c>
      <c r="S141" s="166">
        <v>3097</v>
      </c>
      <c r="T141" s="166">
        <v>14157</v>
      </c>
      <c r="U141" s="166">
        <v>12563</v>
      </c>
      <c r="V141" s="166">
        <v>12979</v>
      </c>
      <c r="W141" s="166">
        <v>11092</v>
      </c>
      <c r="X141" s="167">
        <f t="shared" si="105"/>
        <v>-0.14538870483088062</v>
      </c>
      <c r="Y141" s="167">
        <f t="shared" si="106"/>
        <v>4.5598296764666826E-3</v>
      </c>
    </row>
    <row r="142" spans="1:25" x14ac:dyDescent="0.25">
      <c r="A142" s="57"/>
      <c r="B142" s="165" t="s">
        <v>125</v>
      </c>
      <c r="C142" s="166">
        <v>94</v>
      </c>
      <c r="D142" s="166">
        <v>95</v>
      </c>
      <c r="E142" s="166">
        <v>2435</v>
      </c>
      <c r="F142" s="166">
        <v>1733</v>
      </c>
      <c r="G142" s="166">
        <v>1118</v>
      </c>
      <c r="H142" s="166">
        <v>789</v>
      </c>
      <c r="I142" s="167">
        <f t="shared" si="103"/>
        <v>-0.29427549194991054</v>
      </c>
      <c r="J142" s="167">
        <f t="shared" si="100"/>
        <v>1.7973156441633939E-3</v>
      </c>
      <c r="K142" s="166">
        <v>312</v>
      </c>
      <c r="L142" s="166">
        <v>50</v>
      </c>
      <c r="M142" s="166">
        <v>2419</v>
      </c>
      <c r="N142" s="166">
        <v>2370</v>
      </c>
      <c r="O142" s="166">
        <v>1936</v>
      </c>
      <c r="P142" s="166">
        <v>1950</v>
      </c>
      <c r="Q142" s="167">
        <f t="shared" si="104"/>
        <v>7.2314049586776896E-3</v>
      </c>
      <c r="R142" s="167">
        <f t="shared" si="102"/>
        <v>9.7815013250172173E-4</v>
      </c>
      <c r="S142" s="166">
        <v>406</v>
      </c>
      <c r="T142" s="166">
        <v>4854</v>
      </c>
      <c r="U142" s="166">
        <v>4103</v>
      </c>
      <c r="V142" s="166">
        <v>3054</v>
      </c>
      <c r="W142" s="166">
        <v>2739</v>
      </c>
      <c r="X142" s="167">
        <f t="shared" si="105"/>
        <v>-0.10314341846758346</v>
      </c>
      <c r="Y142" s="167">
        <f t="shared" si="106"/>
        <v>1.1259802996612192E-3</v>
      </c>
    </row>
    <row r="143" spans="1:25" x14ac:dyDescent="0.25">
      <c r="A143" s="57"/>
      <c r="B143" s="165" t="s">
        <v>121</v>
      </c>
      <c r="C143" s="166">
        <v>52</v>
      </c>
      <c r="D143" s="166">
        <v>89</v>
      </c>
      <c r="E143" s="166">
        <v>205</v>
      </c>
      <c r="F143" s="166">
        <v>505</v>
      </c>
      <c r="G143" s="166">
        <v>629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90</v>
      </c>
      <c r="M143" s="166">
        <v>1945</v>
      </c>
      <c r="N143" s="166">
        <v>2146</v>
      </c>
      <c r="O143" s="166">
        <v>2489</v>
      </c>
      <c r="P143" s="166">
        <v>2311</v>
      </c>
      <c r="Q143" s="167">
        <f t="shared" si="104"/>
        <v>-7.1514664523905203E-2</v>
      </c>
      <c r="R143" s="167">
        <f t="shared" si="102"/>
        <v>1.1592333108776816E-3</v>
      </c>
      <c r="S143" s="166">
        <v>671</v>
      </c>
      <c r="T143" s="166">
        <v>2150</v>
      </c>
      <c r="U143" s="166">
        <v>2651</v>
      </c>
      <c r="V143" s="166">
        <v>3118</v>
      </c>
      <c r="W143" s="166">
        <v>2311</v>
      </c>
      <c r="X143" s="167">
        <f t="shared" si="105"/>
        <v>-0.25881975625400899</v>
      </c>
      <c r="Y143" s="167">
        <f t="shared" si="106"/>
        <v>9.5003303122200727E-4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79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15</v>
      </c>
      <c r="M144" s="166">
        <v>1561</v>
      </c>
      <c r="N144" s="166">
        <v>1812</v>
      </c>
      <c r="O144" s="166">
        <v>1807</v>
      </c>
      <c r="P144" s="166">
        <v>2011</v>
      </c>
      <c r="Q144" s="167">
        <f t="shared" si="104"/>
        <v>0.1128942999446596</v>
      </c>
      <c r="R144" s="167">
        <f t="shared" si="102"/>
        <v>1.008748675108186E-3</v>
      </c>
      <c r="S144" s="166">
        <v>1581</v>
      </c>
      <c r="T144" s="166">
        <v>1640</v>
      </c>
      <c r="U144" s="166">
        <v>1951</v>
      </c>
      <c r="V144" s="166">
        <v>1813</v>
      </c>
      <c r="W144" s="166">
        <v>2011</v>
      </c>
      <c r="X144" s="167">
        <f t="shared" si="105"/>
        <v>0.10921125206839499</v>
      </c>
      <c r="Y144" s="167">
        <f t="shared" si="106"/>
        <v>8.2670550661508285E-4</v>
      </c>
    </row>
    <row r="145" spans="1:25" x14ac:dyDescent="0.25">
      <c r="A145" s="57"/>
      <c r="B145" s="165" t="s">
        <v>133</v>
      </c>
      <c r="C145" s="166">
        <v>815</v>
      </c>
      <c r="D145" s="166">
        <v>2</v>
      </c>
      <c r="E145" s="166">
        <v>49</v>
      </c>
      <c r="F145" s="166">
        <v>62</v>
      </c>
      <c r="G145" s="166">
        <v>54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4</v>
      </c>
      <c r="M145" s="166">
        <v>686</v>
      </c>
      <c r="N145" s="166">
        <v>1243</v>
      </c>
      <c r="O145" s="166">
        <v>1108</v>
      </c>
      <c r="P145" s="166">
        <v>814</v>
      </c>
      <c r="Q145" s="167">
        <f t="shared" si="104"/>
        <v>-0.26534296028880866</v>
      </c>
      <c r="R145" s="167">
        <f t="shared" si="102"/>
        <v>4.0831497838789821E-4</v>
      </c>
      <c r="S145" s="166">
        <v>3277</v>
      </c>
      <c r="T145" s="166">
        <v>735</v>
      </c>
      <c r="U145" s="166">
        <v>1305</v>
      </c>
      <c r="V145" s="166">
        <v>1162</v>
      </c>
      <c r="W145" s="166">
        <v>814</v>
      </c>
      <c r="X145" s="167">
        <f t="shared" si="105"/>
        <v>-0.29948364888123924</v>
      </c>
      <c r="Y145" s="167">
        <f t="shared" si="106"/>
        <v>3.3462868343345475E-4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614</v>
      </c>
      <c r="E146" s="171">
        <f t="shared" si="108"/>
        <v>5198</v>
      </c>
      <c r="F146" s="171">
        <f t="shared" si="108"/>
        <v>4799</v>
      </c>
      <c r="G146" s="171">
        <f t="shared" si="108"/>
        <v>5502</v>
      </c>
      <c r="H146" s="171">
        <f t="shared" si="108"/>
        <v>7032</v>
      </c>
      <c r="I146" s="172">
        <f t="shared" si="103"/>
        <v>0.27808069792802614</v>
      </c>
      <c r="J146" s="172">
        <f t="shared" si="100"/>
        <v>1.6018661102353594E-2</v>
      </c>
      <c r="K146" s="171">
        <f t="shared" ref="K146:P146" si="109">K138-SUM(K139:K145)</f>
        <v>9288</v>
      </c>
      <c r="L146" s="171">
        <f t="shared" si="109"/>
        <v>2248</v>
      </c>
      <c r="M146" s="171">
        <f t="shared" si="109"/>
        <v>26974</v>
      </c>
      <c r="N146" s="171">
        <f t="shared" si="109"/>
        <v>30204</v>
      </c>
      <c r="O146" s="171">
        <f t="shared" si="109"/>
        <v>32025</v>
      </c>
      <c r="P146" s="171">
        <f t="shared" si="109"/>
        <v>30387</v>
      </c>
      <c r="Q146" s="172">
        <f t="shared" si="104"/>
        <v>-5.1147540983606521E-2</v>
      </c>
      <c r="R146" s="172">
        <f t="shared" si="102"/>
        <v>1.5242588757092215E-2</v>
      </c>
      <c r="S146" s="171">
        <f>S138-SUM(S139:S145)</f>
        <v>10057</v>
      </c>
      <c r="T146" s="171">
        <f>T138-SUM(T139:T145)</f>
        <v>32172</v>
      </c>
      <c r="U146" s="171">
        <f>U138-SUM(U139:U145)</f>
        <v>35003</v>
      </c>
      <c r="V146" s="171">
        <f>V138-SUM(V139:V145)</f>
        <v>37527</v>
      </c>
      <c r="W146" s="171">
        <f>W138-SUM(W139:W145)</f>
        <v>37419</v>
      </c>
      <c r="X146" s="172">
        <f t="shared" si="105"/>
        <v>-2.8779278919177642E-3</v>
      </c>
      <c r="Y146" s="172">
        <f t="shared" si="106"/>
        <v>1.5382642144221673E-2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4372</v>
      </c>
      <c r="E148" s="178">
        <f t="shared" si="110"/>
        <v>16339</v>
      </c>
      <c r="F148" s="178">
        <f t="shared" si="110"/>
        <v>16570</v>
      </c>
      <c r="G148" s="178">
        <f t="shared" si="110"/>
        <v>19906</v>
      </c>
      <c r="H148" s="178">
        <f t="shared" si="110"/>
        <v>19039</v>
      </c>
      <c r="I148" s="179">
        <f>IFERROR(H148/G148-1,"-")</f>
        <v>-4.3554707123480307E-2</v>
      </c>
      <c r="J148" s="179">
        <f t="shared" ref="J148:J160" si="111">H148/H$8</f>
        <v>4.3370206019298932E-2</v>
      </c>
      <c r="K148" s="178">
        <f t="shared" ref="K148:P148" si="112">K149+K152</f>
        <v>16907</v>
      </c>
      <c r="L148" s="178">
        <f t="shared" si="112"/>
        <v>22955</v>
      </c>
      <c r="M148" s="178">
        <f t="shared" si="112"/>
        <v>43745</v>
      </c>
      <c r="N148" s="178">
        <f t="shared" si="112"/>
        <v>46752</v>
      </c>
      <c r="O148" s="178">
        <f t="shared" si="112"/>
        <v>47305</v>
      </c>
      <c r="P148" s="178">
        <f t="shared" si="112"/>
        <v>44630</v>
      </c>
      <c r="Q148" s="179">
        <f>IFERROR(P148/O148-1,"-")</f>
        <v>-5.6547933622238644E-2</v>
      </c>
      <c r="R148" s="179">
        <f t="shared" ref="R148:R160" si="113">P148/P$8</f>
        <v>2.2387097647975304E-2</v>
      </c>
      <c r="S148" s="178">
        <f>S149+S152</f>
        <v>22394</v>
      </c>
      <c r="T148" s="178">
        <f>T149+T152</f>
        <v>60084</v>
      </c>
      <c r="U148" s="178">
        <f>U149+U152</f>
        <v>63322</v>
      </c>
      <c r="V148" s="178">
        <f>V149+V152</f>
        <v>67211</v>
      </c>
      <c r="W148" s="178">
        <f>W149+W152</f>
        <v>63669</v>
      </c>
      <c r="X148" s="179">
        <f>IFERROR(W148/V148-1,"-")</f>
        <v>-5.2699706893216902E-2</v>
      </c>
      <c r="Y148" s="179">
        <f>W148/W$8</f>
        <v>2.6173800547327555E-2</v>
      </c>
    </row>
    <row r="149" spans="1:25" x14ac:dyDescent="0.25">
      <c r="A149" s="57"/>
      <c r="B149" s="161" t="s">
        <v>99</v>
      </c>
      <c r="C149" s="162">
        <v>3443</v>
      </c>
      <c r="D149" s="162">
        <v>2227</v>
      </c>
      <c r="E149" s="162">
        <v>10042</v>
      </c>
      <c r="F149" s="162">
        <v>10712</v>
      </c>
      <c r="G149" s="162">
        <v>10921</v>
      </c>
      <c r="H149" s="162">
        <v>9632</v>
      </c>
      <c r="I149" s="163">
        <f>IFERROR(H149/G149-1,"-")</f>
        <v>-0.11802948447944328</v>
      </c>
      <c r="J149" s="163">
        <f t="shared" si="111"/>
        <v>2.1941374251687972E-2</v>
      </c>
      <c r="K149" s="162">
        <v>4415</v>
      </c>
      <c r="L149" s="162">
        <v>16477</v>
      </c>
      <c r="M149" s="162">
        <v>22320</v>
      </c>
      <c r="N149" s="162">
        <v>22358</v>
      </c>
      <c r="O149" s="162">
        <v>20442</v>
      </c>
      <c r="P149" s="162">
        <v>17918</v>
      </c>
      <c r="Q149" s="163">
        <f>IFERROR(P149/O149-1,"-")</f>
        <v>-0.12347128461011647</v>
      </c>
      <c r="R149" s="163">
        <f t="shared" si="113"/>
        <v>8.9879456790594101E-3</v>
      </c>
      <c r="S149" s="162">
        <v>7858</v>
      </c>
      <c r="T149" s="162">
        <v>32362</v>
      </c>
      <c r="U149" s="162">
        <v>33070</v>
      </c>
      <c r="V149" s="162">
        <v>31363</v>
      </c>
      <c r="W149" s="162">
        <v>27550</v>
      </c>
      <c r="X149" s="163">
        <f>IFERROR(W149/V149-1,"-")</f>
        <v>-0.12157637981060487</v>
      </c>
      <c r="Y149" s="163">
        <f>W149/W$8</f>
        <v>1.1325577676402552E-2</v>
      </c>
    </row>
    <row r="150" spans="1:25" x14ac:dyDescent="0.25">
      <c r="A150" s="57"/>
      <c r="B150" s="165" t="s">
        <v>105</v>
      </c>
      <c r="C150" s="166">
        <v>545</v>
      </c>
      <c r="D150" s="166">
        <v>1119</v>
      </c>
      <c r="E150" s="166">
        <v>3452</v>
      </c>
      <c r="F150" s="166">
        <v>2827</v>
      </c>
      <c r="G150" s="166">
        <v>2995</v>
      </c>
      <c r="H150" s="166">
        <v>2980</v>
      </c>
      <c r="I150" s="167">
        <f>IFERROR(H150/G150-1,"-")</f>
        <v>-5.008347245408995E-3</v>
      </c>
      <c r="J150" s="167">
        <f t="shared" si="111"/>
        <v>6.7883404557755565E-3</v>
      </c>
      <c r="K150" s="166">
        <v>3315</v>
      </c>
      <c r="L150" s="166">
        <v>14760</v>
      </c>
      <c r="M150" s="166">
        <v>19657</v>
      </c>
      <c r="N150" s="166">
        <v>20976</v>
      </c>
      <c r="O150" s="166">
        <v>19036</v>
      </c>
      <c r="P150" s="166">
        <v>14958</v>
      </c>
      <c r="Q150" s="167">
        <f>IFERROR(P150/O150-1,"-")</f>
        <v>-0.21422567766337464</v>
      </c>
      <c r="R150" s="167">
        <f t="shared" si="113"/>
        <v>7.5031639394670538E-3</v>
      </c>
      <c r="S150" s="166">
        <v>3860</v>
      </c>
      <c r="T150" s="166">
        <v>23109</v>
      </c>
      <c r="U150" s="166">
        <v>23803</v>
      </c>
      <c r="V150" s="166">
        <v>22031</v>
      </c>
      <c r="W150" s="166">
        <v>17938</v>
      </c>
      <c r="X150" s="167">
        <f>IFERROR(W150/V150-1,"-")</f>
        <v>-0.18578366846715988</v>
      </c>
      <c r="Y150" s="167">
        <f>W150/W$8</f>
        <v>7.3741637879966961E-3</v>
      </c>
    </row>
    <row r="151" spans="1:25" x14ac:dyDescent="0.25">
      <c r="A151" s="57"/>
      <c r="B151" s="165" t="s">
        <v>102</v>
      </c>
      <c r="C151" s="166">
        <v>2898</v>
      </c>
      <c r="D151" s="166">
        <v>1108</v>
      </c>
      <c r="E151" s="166">
        <v>6590</v>
      </c>
      <c r="F151" s="166">
        <v>7885</v>
      </c>
      <c r="G151" s="166">
        <v>7926</v>
      </c>
      <c r="H151" s="166">
        <v>6652</v>
      </c>
      <c r="I151" s="167">
        <f>IFERROR(H151/G151-1,"-")</f>
        <v>-0.16073681554377994</v>
      </c>
      <c r="J151" s="167">
        <f t="shared" si="111"/>
        <v>1.5153033795912417E-2</v>
      </c>
      <c r="K151" s="166">
        <v>1100</v>
      </c>
      <c r="L151" s="166">
        <v>1717</v>
      </c>
      <c r="M151" s="166">
        <v>2663</v>
      </c>
      <c r="N151" s="166">
        <v>1382</v>
      </c>
      <c r="O151" s="166">
        <v>1406</v>
      </c>
      <c r="P151" s="166">
        <v>2960</v>
      </c>
      <c r="Q151" s="167">
        <f>IFERROR(P151/O151-1,"-")</f>
        <v>1.1052631578947367</v>
      </c>
      <c r="R151" s="167">
        <f t="shared" si="113"/>
        <v>1.4847817395923571E-3</v>
      </c>
      <c r="S151" s="166">
        <v>3998</v>
      </c>
      <c r="T151" s="166">
        <v>9253</v>
      </c>
      <c r="U151" s="166">
        <v>9267</v>
      </c>
      <c r="V151" s="166">
        <v>9332</v>
      </c>
      <c r="W151" s="166">
        <v>9612</v>
      </c>
      <c r="X151" s="167">
        <f>IFERROR(W151/V151-1,"-")</f>
        <v>3.0004286326618113E-2</v>
      </c>
      <c r="Y151" s="167">
        <f>W151/W$8</f>
        <v>3.9514138884058558E-3</v>
      </c>
    </row>
    <row r="152" spans="1:25" x14ac:dyDescent="0.25">
      <c r="A152" s="57"/>
      <c r="B152" s="161" t="s">
        <v>109</v>
      </c>
      <c r="C152" s="162">
        <v>2044</v>
      </c>
      <c r="D152" s="162">
        <v>2145</v>
      </c>
      <c r="E152" s="162">
        <v>6297</v>
      </c>
      <c r="F152" s="162">
        <v>5858</v>
      </c>
      <c r="G152" s="162">
        <v>8985</v>
      </c>
      <c r="H152" s="162">
        <v>9407</v>
      </c>
      <c r="I152" s="163">
        <f>IFERROR(H152/G152-1,"-")</f>
        <v>4.6967167501391183E-2</v>
      </c>
      <c r="J152" s="163">
        <f t="shared" si="111"/>
        <v>2.142883176761096E-2</v>
      </c>
      <c r="K152" s="162">
        <v>12492</v>
      </c>
      <c r="L152" s="162">
        <v>6478</v>
      </c>
      <c r="M152" s="162">
        <v>21425</v>
      </c>
      <c r="N152" s="162">
        <v>24394</v>
      </c>
      <c r="O152" s="162">
        <v>26863</v>
      </c>
      <c r="P152" s="162">
        <v>26712</v>
      </c>
      <c r="Q152" s="163">
        <f>IFERROR(P152/O152-1,"-")</f>
        <v>-5.6211145441685817E-3</v>
      </c>
      <c r="R152" s="163">
        <f t="shared" si="113"/>
        <v>1.3399151968915893E-2</v>
      </c>
      <c r="S152" s="162">
        <v>14536</v>
      </c>
      <c r="T152" s="162">
        <v>27722</v>
      </c>
      <c r="U152" s="162">
        <v>30252</v>
      </c>
      <c r="V152" s="162">
        <v>35848</v>
      </c>
      <c r="W152" s="162">
        <v>36119</v>
      </c>
      <c r="X152" s="163">
        <f>IFERROR(W152/V152-1,"-")</f>
        <v>7.5596964963178248E-3</v>
      </c>
      <c r="Y152" s="163">
        <f>W152/W$8</f>
        <v>1.4848222870925002E-2</v>
      </c>
    </row>
    <row r="153" spans="1:25" s="57" customFormat="1" x14ac:dyDescent="0.25">
      <c r="B153" s="165" t="s">
        <v>112</v>
      </c>
      <c r="C153" s="166">
        <v>267</v>
      </c>
      <c r="D153" s="166">
        <v>98</v>
      </c>
      <c r="E153" s="166">
        <v>576</v>
      </c>
      <c r="F153" s="166">
        <v>455</v>
      </c>
      <c r="G153" s="166">
        <v>784</v>
      </c>
      <c r="H153" s="166">
        <v>848</v>
      </c>
      <c r="I153" s="167">
        <f t="shared" ref="I153:I160" si="114">IFERROR(H153/G153-1,"-")</f>
        <v>8.163265306122458E-2</v>
      </c>
      <c r="J153" s="167">
        <f t="shared" si="111"/>
        <v>1.9317156733213664E-3</v>
      </c>
      <c r="K153" s="166">
        <v>4639</v>
      </c>
      <c r="L153" s="166">
        <v>290</v>
      </c>
      <c r="M153" s="166">
        <v>9899</v>
      </c>
      <c r="N153" s="166">
        <v>10159</v>
      </c>
      <c r="O153" s="166">
        <v>11116</v>
      </c>
      <c r="P153" s="166">
        <v>9317</v>
      </c>
      <c r="Q153" s="167">
        <f t="shared" ref="Q153:Q160" si="115">IFERROR(P153/O153-1,"-")</f>
        <v>-0.16183879093198994</v>
      </c>
      <c r="R153" s="167">
        <f t="shared" si="113"/>
        <v>4.67355117154797E-3</v>
      </c>
      <c r="S153" s="166">
        <v>4906</v>
      </c>
      <c r="T153" s="166">
        <v>10475</v>
      </c>
      <c r="U153" s="166">
        <v>10614</v>
      </c>
      <c r="V153" s="166">
        <v>11900</v>
      </c>
      <c r="W153" s="166">
        <v>10165</v>
      </c>
      <c r="X153" s="167">
        <f t="shared" ref="X153:X160" si="116">IFERROR(W153/V153-1,"-")</f>
        <v>-0.14579831932773113</v>
      </c>
      <c r="Y153" s="167">
        <f t="shared" ref="Y153:Y160" si="117">W153/W$8</f>
        <v>4.1787476254312866E-3</v>
      </c>
    </row>
    <row r="154" spans="1:25" s="57" customFormat="1" x14ac:dyDescent="0.25">
      <c r="B154" s="165" t="s">
        <v>115</v>
      </c>
      <c r="C154" s="166">
        <v>395</v>
      </c>
      <c r="D154" s="166">
        <v>328</v>
      </c>
      <c r="E154" s="166">
        <v>1190</v>
      </c>
      <c r="F154" s="166">
        <v>1259</v>
      </c>
      <c r="G154" s="166">
        <v>1693</v>
      </c>
      <c r="H154" s="166">
        <v>1654</v>
      </c>
      <c r="I154" s="167">
        <f t="shared" si="114"/>
        <v>-2.3036030714707612E-2</v>
      </c>
      <c r="J154" s="167">
        <f t="shared" si="111"/>
        <v>3.7677567496150238E-3</v>
      </c>
      <c r="K154" s="166">
        <v>3440</v>
      </c>
      <c r="L154" s="166">
        <v>1307</v>
      </c>
      <c r="M154" s="166">
        <v>4325</v>
      </c>
      <c r="N154" s="166">
        <v>4290</v>
      </c>
      <c r="O154" s="166">
        <v>3951</v>
      </c>
      <c r="P154" s="166">
        <v>3973</v>
      </c>
      <c r="Q154" s="167">
        <f t="shared" si="115"/>
        <v>5.568210579599997E-3</v>
      </c>
      <c r="R154" s="167">
        <f t="shared" si="113"/>
        <v>1.9929181930406874E-3</v>
      </c>
      <c r="S154" s="166">
        <v>3835</v>
      </c>
      <c r="T154" s="166">
        <v>5515</v>
      </c>
      <c r="U154" s="166">
        <v>5549</v>
      </c>
      <c r="V154" s="166">
        <v>5644</v>
      </c>
      <c r="W154" s="166">
        <v>5627</v>
      </c>
      <c r="X154" s="167">
        <f t="shared" si="116"/>
        <v>-3.0120481927711218E-3</v>
      </c>
      <c r="Y154" s="167">
        <f t="shared" si="117"/>
        <v>2.313213269877211E-3</v>
      </c>
    </row>
    <row r="155" spans="1:25" x14ac:dyDescent="0.25">
      <c r="A155" s="57"/>
      <c r="B155" s="165" t="s">
        <v>118</v>
      </c>
      <c r="C155" s="166">
        <v>268</v>
      </c>
      <c r="D155" s="166">
        <v>514</v>
      </c>
      <c r="E155" s="166">
        <v>1164</v>
      </c>
      <c r="F155" s="166">
        <v>1090</v>
      </c>
      <c r="G155" s="166">
        <v>1505</v>
      </c>
      <c r="H155" s="166">
        <v>1583</v>
      </c>
      <c r="I155" s="167">
        <f t="shared" si="114"/>
        <v>5.1827242524916883E-2</v>
      </c>
      <c r="J155" s="167">
        <f t="shared" si="111"/>
        <v>3.6060211213062771E-3</v>
      </c>
      <c r="K155" s="166">
        <v>1433</v>
      </c>
      <c r="L155" s="166">
        <v>1900</v>
      </c>
      <c r="M155" s="166">
        <v>2085</v>
      </c>
      <c r="N155" s="166">
        <v>3629</v>
      </c>
      <c r="O155" s="166">
        <v>4419</v>
      </c>
      <c r="P155" s="166">
        <v>7188</v>
      </c>
      <c r="Q155" s="167">
        <f t="shared" si="115"/>
        <v>0.62661235573659191</v>
      </c>
      <c r="R155" s="167">
        <f t="shared" si="113"/>
        <v>3.605611873037116E-3</v>
      </c>
      <c r="S155" s="166">
        <v>1701</v>
      </c>
      <c r="T155" s="166">
        <v>3249</v>
      </c>
      <c r="U155" s="166">
        <v>4719</v>
      </c>
      <c r="V155" s="166">
        <v>5924</v>
      </c>
      <c r="W155" s="166">
        <v>8771</v>
      </c>
      <c r="X155" s="167">
        <f t="shared" si="116"/>
        <v>0.48058744091829841</v>
      </c>
      <c r="Y155" s="167">
        <f t="shared" si="117"/>
        <v>3.6056857277577781E-3</v>
      </c>
    </row>
    <row r="156" spans="1:25" x14ac:dyDescent="0.25">
      <c r="A156" s="57"/>
      <c r="B156" s="165" t="s">
        <v>125</v>
      </c>
      <c r="C156" s="166">
        <v>189</v>
      </c>
      <c r="D156" s="166">
        <v>82</v>
      </c>
      <c r="E156" s="166">
        <v>400</v>
      </c>
      <c r="F156" s="166">
        <v>363</v>
      </c>
      <c r="G156" s="166">
        <v>522</v>
      </c>
      <c r="H156" s="166">
        <v>584</v>
      </c>
      <c r="I156" s="167">
        <f t="shared" si="114"/>
        <v>0.11877394636015315</v>
      </c>
      <c r="J156" s="167">
        <f t="shared" si="111"/>
        <v>1.3303324920043373E-3</v>
      </c>
      <c r="K156" s="166">
        <v>306</v>
      </c>
      <c r="L156" s="166">
        <v>192</v>
      </c>
      <c r="M156" s="166">
        <v>480</v>
      </c>
      <c r="N156" s="166">
        <v>456</v>
      </c>
      <c r="O156" s="166">
        <v>611</v>
      </c>
      <c r="P156" s="166">
        <v>575</v>
      </c>
      <c r="Q156" s="167">
        <f t="shared" si="115"/>
        <v>-5.891980360065463E-2</v>
      </c>
      <c r="R156" s="167">
        <f t="shared" si="113"/>
        <v>2.8842888522486669E-4</v>
      </c>
      <c r="S156" s="166">
        <v>495</v>
      </c>
      <c r="T156" s="166">
        <v>880</v>
      </c>
      <c r="U156" s="166">
        <v>819</v>
      </c>
      <c r="V156" s="166">
        <v>1133</v>
      </c>
      <c r="W156" s="166">
        <v>1159</v>
      </c>
      <c r="X156" s="167">
        <f t="shared" si="116"/>
        <v>2.2947925860547169E-2</v>
      </c>
      <c r="Y156" s="167">
        <f t="shared" si="117"/>
        <v>4.7645533673141774E-4</v>
      </c>
    </row>
    <row r="157" spans="1:25" x14ac:dyDescent="0.25">
      <c r="A157" s="57"/>
      <c r="B157" s="165" t="s">
        <v>121</v>
      </c>
      <c r="C157" s="166">
        <v>114</v>
      </c>
      <c r="D157" s="166">
        <v>129</v>
      </c>
      <c r="E157" s="166">
        <v>275</v>
      </c>
      <c r="F157" s="166">
        <v>274</v>
      </c>
      <c r="G157" s="166">
        <v>420</v>
      </c>
      <c r="H157" s="166">
        <v>470</v>
      </c>
      <c r="I157" s="167">
        <f t="shared" si="114"/>
        <v>0.11904761904761907</v>
      </c>
      <c r="J157" s="167">
        <f t="shared" si="111"/>
        <v>1.0706443000719837E-3</v>
      </c>
      <c r="K157" s="166">
        <v>393</v>
      </c>
      <c r="L157" s="166">
        <v>359</v>
      </c>
      <c r="M157" s="166">
        <v>1300</v>
      </c>
      <c r="N157" s="166">
        <v>1214</v>
      </c>
      <c r="O157" s="166">
        <v>1324</v>
      </c>
      <c r="P157" s="166">
        <v>962</v>
      </c>
      <c r="Q157" s="167">
        <f t="shared" si="115"/>
        <v>-0.27341389728096677</v>
      </c>
      <c r="R157" s="167">
        <f t="shared" si="113"/>
        <v>4.8255406536751609E-4</v>
      </c>
      <c r="S157" s="166">
        <v>507</v>
      </c>
      <c r="T157" s="166">
        <v>1575</v>
      </c>
      <c r="U157" s="166">
        <v>1488</v>
      </c>
      <c r="V157" s="166">
        <v>1744</v>
      </c>
      <c r="W157" s="166">
        <v>1432</v>
      </c>
      <c r="X157" s="167">
        <f t="shared" si="116"/>
        <v>-0.17889908256880738</v>
      </c>
      <c r="Y157" s="167">
        <f t="shared" si="117"/>
        <v>5.8868338412371884E-4</v>
      </c>
    </row>
    <row r="158" spans="1:25" x14ac:dyDescent="0.25">
      <c r="A158" s="57"/>
      <c r="B158" s="165" t="s">
        <v>130</v>
      </c>
      <c r="C158" s="166">
        <v>42</v>
      </c>
      <c r="D158" s="166">
        <v>19</v>
      </c>
      <c r="E158" s="166">
        <v>78</v>
      </c>
      <c r="F158" s="166">
        <v>71</v>
      </c>
      <c r="G158" s="166">
        <v>66</v>
      </c>
      <c r="H158" s="166">
        <v>52</v>
      </c>
      <c r="I158" s="167">
        <f t="shared" si="114"/>
        <v>-0.21212121212121215</v>
      </c>
      <c r="J158" s="167">
        <f t="shared" si="111"/>
        <v>1.1845426298668756E-4</v>
      </c>
      <c r="K158" s="166">
        <v>167</v>
      </c>
      <c r="L158" s="166">
        <v>9</v>
      </c>
      <c r="M158" s="166">
        <v>178</v>
      </c>
      <c r="N158" s="166">
        <v>177</v>
      </c>
      <c r="O158" s="166">
        <v>197</v>
      </c>
      <c r="P158" s="166">
        <v>148</v>
      </c>
      <c r="Q158" s="167">
        <f t="shared" si="115"/>
        <v>-0.24873096446700504</v>
      </c>
      <c r="R158" s="167">
        <f t="shared" si="113"/>
        <v>7.4239086979617863E-5</v>
      </c>
      <c r="S158" s="166">
        <v>209</v>
      </c>
      <c r="T158" s="166">
        <v>256</v>
      </c>
      <c r="U158" s="166">
        <v>248</v>
      </c>
      <c r="V158" s="166">
        <v>263</v>
      </c>
      <c r="W158" s="166">
        <v>200</v>
      </c>
      <c r="X158" s="167">
        <f t="shared" si="116"/>
        <v>-0.23954372623574149</v>
      </c>
      <c r="Y158" s="167">
        <f t="shared" si="117"/>
        <v>8.221834973794957E-5</v>
      </c>
    </row>
    <row r="159" spans="1:25" x14ac:dyDescent="0.25">
      <c r="A159" s="57"/>
      <c r="B159" s="165" t="s">
        <v>133</v>
      </c>
      <c r="C159" s="166">
        <v>56</v>
      </c>
      <c r="D159" s="166">
        <v>27</v>
      </c>
      <c r="E159" s="166">
        <v>60</v>
      </c>
      <c r="F159" s="166">
        <v>49</v>
      </c>
      <c r="G159" s="166">
        <v>46</v>
      </c>
      <c r="H159" s="166">
        <v>65</v>
      </c>
      <c r="I159" s="167">
        <f t="shared" si="114"/>
        <v>0.41304347826086962</v>
      </c>
      <c r="J159" s="167">
        <f t="shared" si="111"/>
        <v>1.4806782873335946E-4</v>
      </c>
      <c r="K159" s="166">
        <v>221</v>
      </c>
      <c r="L159" s="166">
        <v>41</v>
      </c>
      <c r="M159" s="166">
        <v>334</v>
      </c>
      <c r="N159" s="166">
        <v>462</v>
      </c>
      <c r="O159" s="166">
        <v>327</v>
      </c>
      <c r="P159" s="166">
        <v>211</v>
      </c>
      <c r="Q159" s="167">
        <f t="shared" si="115"/>
        <v>-0.35474006116207946</v>
      </c>
      <c r="R159" s="167">
        <f t="shared" si="113"/>
        <v>1.0584086049121195E-4</v>
      </c>
      <c r="S159" s="166">
        <v>277</v>
      </c>
      <c r="T159" s="166">
        <v>394</v>
      </c>
      <c r="U159" s="166">
        <v>511</v>
      </c>
      <c r="V159" s="166">
        <v>373</v>
      </c>
      <c r="W159" s="166">
        <v>276</v>
      </c>
      <c r="X159" s="167">
        <f t="shared" si="116"/>
        <v>-0.26005361930294901</v>
      </c>
      <c r="Y159" s="167">
        <f t="shared" si="117"/>
        <v>1.134613226383704E-4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948</v>
      </c>
      <c r="E160" s="171">
        <f t="shared" si="119"/>
        <v>2554</v>
      </c>
      <c r="F160" s="171">
        <f t="shared" si="119"/>
        <v>2297</v>
      </c>
      <c r="G160" s="171">
        <f t="shared" si="119"/>
        <v>3949</v>
      </c>
      <c r="H160" s="171">
        <f t="shared" si="119"/>
        <v>4151</v>
      </c>
      <c r="I160" s="172">
        <f t="shared" si="114"/>
        <v>5.1152190427956379E-2</v>
      </c>
      <c r="J160" s="172">
        <f t="shared" si="111"/>
        <v>9.455839339571925E-3</v>
      </c>
      <c r="K160" s="171">
        <f t="shared" ref="K160:P160" si="120">K152-SUM(K153:K159)</f>
        <v>1893</v>
      </c>
      <c r="L160" s="171">
        <f t="shared" si="120"/>
        <v>2380</v>
      </c>
      <c r="M160" s="171">
        <f t="shared" si="120"/>
        <v>2824</v>
      </c>
      <c r="N160" s="171">
        <f t="shared" si="120"/>
        <v>4007</v>
      </c>
      <c r="O160" s="171">
        <f t="shared" si="120"/>
        <v>4918</v>
      </c>
      <c r="P160" s="171">
        <f t="shared" si="120"/>
        <v>4338</v>
      </c>
      <c r="Q160" s="172">
        <f t="shared" si="115"/>
        <v>-0.11793411956079702</v>
      </c>
      <c r="R160" s="172">
        <f t="shared" si="113"/>
        <v>2.1760078332269074E-3</v>
      </c>
      <c r="S160" s="171">
        <f>S152-SUM(S153:S159)</f>
        <v>2606</v>
      </c>
      <c r="T160" s="171">
        <f>T152-SUM(T153:T159)</f>
        <v>5378</v>
      </c>
      <c r="U160" s="171">
        <f>U152-SUM(U153:U159)</f>
        <v>6304</v>
      </c>
      <c r="V160" s="171">
        <f>V152-SUM(V153:V159)</f>
        <v>8867</v>
      </c>
      <c r="W160" s="171">
        <f>W152-SUM(W153:W159)</f>
        <v>8489</v>
      </c>
      <c r="X160" s="172">
        <f t="shared" si="116"/>
        <v>-4.2629976316679863E-2</v>
      </c>
      <c r="Y160" s="172">
        <f t="shared" si="117"/>
        <v>3.4897578546272691E-3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FDC56-5814-4E51-A9FA-18B2275CBFE0}">
  <sheetPr>
    <tabColor theme="7" tint="0.79998168889431442"/>
    <pageSetUpPr fitToPage="1"/>
  </sheetPr>
  <dimension ref="A1:Z16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64</v>
      </c>
      <c r="D6" s="314"/>
      <c r="E6" s="314"/>
      <c r="F6" s="314"/>
      <c r="G6" s="314"/>
      <c r="H6" s="314"/>
      <c r="I6" s="314"/>
      <c r="J6" s="314"/>
      <c r="K6" s="313" t="s">
        <v>63</v>
      </c>
      <c r="L6" s="314"/>
      <c r="M6" s="314"/>
      <c r="N6" s="314"/>
      <c r="O6" s="314"/>
      <c r="P6" s="314"/>
      <c r="Q6" s="314"/>
      <c r="R6" s="314"/>
      <c r="S6" s="313" t="s">
        <v>139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A7AF4-1808-49A5-84B4-A887360DDD6C}">
  <sheetPr>
    <tabColor theme="8" tint="0.59999389629810485"/>
  </sheetPr>
  <dimension ref="A4:L77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227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228</v>
      </c>
      <c r="F6" s="13" t="s">
        <v>229</v>
      </c>
      <c r="G6" s="13" t="s">
        <v>230</v>
      </c>
      <c r="H6" s="13" t="s">
        <v>231</v>
      </c>
      <c r="I6" s="13" t="s">
        <v>232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julio 2025</v>
      </c>
    </row>
    <row r="7" spans="2:12" x14ac:dyDescent="0.25">
      <c r="B7" s="296" t="s">
        <v>50</v>
      </c>
      <c r="C7" s="291" t="s">
        <v>8</v>
      </c>
      <c r="D7" s="15" t="s">
        <v>32</v>
      </c>
      <c r="E7" s="16">
        <v>41575</v>
      </c>
      <c r="F7" s="16">
        <v>73949</v>
      </c>
      <c r="G7" s="16">
        <v>74357</v>
      </c>
      <c r="H7" s="16">
        <v>90048</v>
      </c>
      <c r="I7" s="16">
        <v>93261</v>
      </c>
      <c r="J7" s="17">
        <f>I7/H7-1</f>
        <v>3.5680970149253755E-2</v>
      </c>
      <c r="K7" s="16">
        <f>I7-H7</f>
        <v>3213</v>
      </c>
      <c r="L7" s="18">
        <f>I7/$I$7</f>
        <v>1</v>
      </c>
    </row>
    <row r="8" spans="2:12" x14ac:dyDescent="0.25">
      <c r="B8" s="284"/>
      <c r="C8" s="286"/>
      <c r="D8" s="19" t="s">
        <v>33</v>
      </c>
      <c r="E8" s="20">
        <v>34096</v>
      </c>
      <c r="F8" s="20">
        <v>58059</v>
      </c>
      <c r="G8" s="20">
        <v>61296</v>
      </c>
      <c r="H8" s="20">
        <v>71595</v>
      </c>
      <c r="I8" s="20">
        <v>73291</v>
      </c>
      <c r="J8" s="21">
        <f t="shared" ref="J8:J20" si="0">I8/H8-1</f>
        <v>2.3688805084153941E-2</v>
      </c>
      <c r="K8" s="20">
        <f t="shared" ref="K8:K17" si="1">I8-H8</f>
        <v>1696</v>
      </c>
      <c r="L8" s="22">
        <f>I8/$I$7</f>
        <v>0.78586976335231229</v>
      </c>
    </row>
    <row r="9" spans="2:12" x14ac:dyDescent="0.25">
      <c r="B9" s="284"/>
      <c r="C9" s="287"/>
      <c r="D9" s="23" t="s">
        <v>34</v>
      </c>
      <c r="E9" s="24">
        <v>7479</v>
      </c>
      <c r="F9" s="24">
        <v>15890</v>
      </c>
      <c r="G9" s="24">
        <v>13061</v>
      </c>
      <c r="H9" s="24">
        <v>18453</v>
      </c>
      <c r="I9" s="24">
        <v>19970</v>
      </c>
      <c r="J9" s="25">
        <f>IFERROR(I9/H9-1,"-")</f>
        <v>8.2208854928737862E-2</v>
      </c>
      <c r="K9" s="24">
        <f>IFERROR(I9-H9,"-")</f>
        <v>1517</v>
      </c>
      <c r="L9" s="25">
        <f>IFERROR(I9/$I$7,"-")</f>
        <v>0.21413023664768768</v>
      </c>
    </row>
    <row r="10" spans="2:12" x14ac:dyDescent="0.25">
      <c r="B10" s="284"/>
      <c r="C10" s="288" t="s">
        <v>35</v>
      </c>
      <c r="D10" s="26" t="s">
        <v>32</v>
      </c>
      <c r="E10" s="27">
        <v>44986</v>
      </c>
      <c r="F10" s="27">
        <v>84199</v>
      </c>
      <c r="G10" s="27">
        <v>86585</v>
      </c>
      <c r="H10" s="27">
        <v>101084</v>
      </c>
      <c r="I10" s="27">
        <v>104813</v>
      </c>
      <c r="J10" s="28">
        <f t="shared" si="0"/>
        <v>3.6890111194650022E-2</v>
      </c>
      <c r="K10" s="27">
        <f t="shared" si="1"/>
        <v>3729</v>
      </c>
      <c r="L10" s="18">
        <f>I10/$I$10</f>
        <v>1</v>
      </c>
    </row>
    <row r="11" spans="2:12" x14ac:dyDescent="0.25">
      <c r="B11" s="284"/>
      <c r="C11" s="289"/>
      <c r="D11" s="4" t="s">
        <v>33</v>
      </c>
      <c r="E11" s="29">
        <v>36584</v>
      </c>
      <c r="F11" s="29">
        <v>66424</v>
      </c>
      <c r="G11" s="29">
        <v>70690</v>
      </c>
      <c r="H11" s="29">
        <v>80926</v>
      </c>
      <c r="I11" s="29">
        <v>82323</v>
      </c>
      <c r="J11" s="30">
        <f t="shared" si="0"/>
        <v>1.7262684427748809E-2</v>
      </c>
      <c r="K11" s="29">
        <f t="shared" si="1"/>
        <v>1397</v>
      </c>
      <c r="L11" s="31">
        <f>I11/$I$10</f>
        <v>0.78542738019138847</v>
      </c>
    </row>
    <row r="12" spans="2:12" x14ac:dyDescent="0.25">
      <c r="B12" s="284"/>
      <c r="C12" s="290"/>
      <c r="D12" s="32" t="s">
        <v>34</v>
      </c>
      <c r="E12" s="33">
        <v>8402</v>
      </c>
      <c r="F12" s="33">
        <v>17775</v>
      </c>
      <c r="G12" s="33">
        <v>15895</v>
      </c>
      <c r="H12" s="33">
        <v>20158</v>
      </c>
      <c r="I12" s="33">
        <v>22490</v>
      </c>
      <c r="J12" s="34">
        <f>IFERROR(I12/H12-1,"-")</f>
        <v>0.11568607996825087</v>
      </c>
      <c r="K12" s="33">
        <f>IFERROR(I12-H12,"-")</f>
        <v>2332</v>
      </c>
      <c r="L12" s="34">
        <f>IFERROR(I12/$I$10,"-")</f>
        <v>0.21457261980861153</v>
      </c>
    </row>
    <row r="13" spans="2:12" x14ac:dyDescent="0.25">
      <c r="B13" s="284"/>
      <c r="C13" s="291" t="s">
        <v>21</v>
      </c>
      <c r="D13" s="15" t="s">
        <v>32</v>
      </c>
      <c r="E13" s="16">
        <v>225677</v>
      </c>
      <c r="F13" s="16">
        <v>417659</v>
      </c>
      <c r="G13" s="16">
        <v>454413</v>
      </c>
      <c r="H13" s="16">
        <v>532065</v>
      </c>
      <c r="I13" s="16">
        <v>528377</v>
      </c>
      <c r="J13" s="17">
        <f t="shared" si="0"/>
        <v>-6.9314839352334623E-3</v>
      </c>
      <c r="K13" s="16">
        <f t="shared" si="1"/>
        <v>-3688</v>
      </c>
      <c r="L13" s="18">
        <f>I13/$I$13</f>
        <v>1</v>
      </c>
    </row>
    <row r="14" spans="2:12" x14ac:dyDescent="0.25">
      <c r="B14" s="284"/>
      <c r="C14" s="286"/>
      <c r="D14" s="19" t="s">
        <v>33</v>
      </c>
      <c r="E14" s="20">
        <v>177380</v>
      </c>
      <c r="F14" s="20">
        <v>328256</v>
      </c>
      <c r="G14" s="20">
        <v>361648</v>
      </c>
      <c r="H14" s="20">
        <v>429398</v>
      </c>
      <c r="I14" s="20">
        <v>411358</v>
      </c>
      <c r="J14" s="21">
        <f t="shared" si="0"/>
        <v>-4.2012305599932964E-2</v>
      </c>
      <c r="K14" s="20">
        <f t="shared" si="1"/>
        <v>-18040</v>
      </c>
      <c r="L14" s="22">
        <f>I14/$I$13</f>
        <v>0.77853123811218128</v>
      </c>
    </row>
    <row r="15" spans="2:12" x14ac:dyDescent="0.25">
      <c r="B15" s="284"/>
      <c r="C15" s="287"/>
      <c r="D15" s="23" t="s">
        <v>34</v>
      </c>
      <c r="E15" s="24">
        <v>48297</v>
      </c>
      <c r="F15" s="24">
        <v>89403</v>
      </c>
      <c r="G15" s="24">
        <v>92765</v>
      </c>
      <c r="H15" s="24">
        <v>102667</v>
      </c>
      <c r="I15" s="24">
        <v>117019</v>
      </c>
      <c r="J15" s="25">
        <f>IFERROR(I15/H15-1,"-")</f>
        <v>0.13979175392287679</v>
      </c>
      <c r="K15" s="24">
        <f>IFERROR(I15-H15,"-")</f>
        <v>14352</v>
      </c>
      <c r="L15" s="25">
        <f>IFERROR(I15/$I$13,"-")</f>
        <v>0.22146876188781875</v>
      </c>
    </row>
    <row r="16" spans="2:12" x14ac:dyDescent="0.25">
      <c r="B16" s="284"/>
      <c r="C16" s="288" t="s">
        <v>22</v>
      </c>
      <c r="D16" s="26" t="s">
        <v>32</v>
      </c>
      <c r="E16" s="35">
        <v>5.4281900180396869</v>
      </c>
      <c r="F16" s="35">
        <v>5.6479330349294781</v>
      </c>
      <c r="G16" s="35">
        <v>6.1112336431001788</v>
      </c>
      <c r="H16" s="35">
        <v>5.9086820362473347</v>
      </c>
      <c r="I16" s="35">
        <v>5.6655729619026172</v>
      </c>
      <c r="J16" s="36">
        <f t="shared" si="0"/>
        <v>-4.1144382597226081E-2</v>
      </c>
      <c r="K16" s="37">
        <f t="shared" si="1"/>
        <v>-0.24310907434471751</v>
      </c>
      <c r="L16" s="38"/>
    </row>
    <row r="17" spans="2:12" x14ac:dyDescent="0.25">
      <c r="B17" s="284"/>
      <c r="C17" s="289"/>
      <c r="D17" s="4" t="s">
        <v>33</v>
      </c>
      <c r="E17" s="39">
        <f>E14/E8</f>
        <v>5.2023697794462693</v>
      </c>
      <c r="F17" s="39">
        <f t="shared" ref="F17:I17" si="2">F14/F8</f>
        <v>5.6538348920925268</v>
      </c>
      <c r="G17" s="39">
        <f t="shared" si="2"/>
        <v>5.9000261028452101</v>
      </c>
      <c r="H17" s="39">
        <f t="shared" si="2"/>
        <v>5.9975975975975979</v>
      </c>
      <c r="I17" s="39">
        <f t="shared" si="2"/>
        <v>5.6126673124940307</v>
      </c>
      <c r="J17" s="40">
        <f t="shared" si="0"/>
        <v>-6.4180745513462756E-2</v>
      </c>
      <c r="K17" s="41">
        <f t="shared" si="1"/>
        <v>-0.38493028510356719</v>
      </c>
      <c r="L17" s="42"/>
    </row>
    <row r="18" spans="2:12" x14ac:dyDescent="0.25">
      <c r="B18" s="284"/>
      <c r="C18" s="290"/>
      <c r="D18" s="32" t="s">
        <v>34</v>
      </c>
      <c r="E18" s="43">
        <f>IFERROR(E15/E9,"-")</f>
        <v>6.4576815082230246</v>
      </c>
      <c r="F18" s="43">
        <f t="shared" ref="F18:I18" si="3">IFERROR(F15/F9,"-")</f>
        <v>5.626368785399622</v>
      </c>
      <c r="G18" s="43">
        <f t="shared" si="3"/>
        <v>7.1024423857285051</v>
      </c>
      <c r="H18" s="43">
        <f t="shared" si="3"/>
        <v>5.563702379016962</v>
      </c>
      <c r="I18" s="43">
        <f t="shared" si="3"/>
        <v>5.8597396094141212</v>
      </c>
      <c r="J18" s="34">
        <f>IFERROR(I18/H18-1,"-")</f>
        <v>5.3208674769096076E-2</v>
      </c>
      <c r="K18" s="33">
        <f>IFERROR(I18-H18,"-")</f>
        <v>0.29603723039715923</v>
      </c>
      <c r="L18" s="34"/>
    </row>
    <row r="19" spans="2:12" x14ac:dyDescent="0.25">
      <c r="B19" s="284"/>
      <c r="C19" s="292" t="s">
        <v>36</v>
      </c>
      <c r="D19" s="15" t="s">
        <v>32</v>
      </c>
      <c r="E19" s="18">
        <v>0.53280000000000005</v>
      </c>
      <c r="F19" s="18">
        <v>0.7229000000000001</v>
      </c>
      <c r="G19" s="18">
        <v>0.75970000000000004</v>
      </c>
      <c r="H19" s="18">
        <v>0.85219999999999996</v>
      </c>
      <c r="I19" s="18">
        <v>0.84770000000000001</v>
      </c>
      <c r="J19" s="17">
        <f t="shared" si="0"/>
        <v>-5.2804505984510586E-3</v>
      </c>
      <c r="K19" s="44">
        <f>(I19-H19)*100</f>
        <v>-0.44999999999999485</v>
      </c>
      <c r="L19" s="18"/>
    </row>
    <row r="20" spans="2:12" x14ac:dyDescent="0.25">
      <c r="B20" s="284"/>
      <c r="C20" s="293"/>
      <c r="D20" s="19" t="s">
        <v>33</v>
      </c>
      <c r="E20" s="22">
        <v>0.55659999999999998</v>
      </c>
      <c r="F20" s="22">
        <v>0.74109999999999998</v>
      </c>
      <c r="G20" s="22">
        <v>0.78040000000000009</v>
      </c>
      <c r="H20" s="22">
        <v>0.878</v>
      </c>
      <c r="I20" s="22">
        <v>0.84770000000000001</v>
      </c>
      <c r="J20" s="21">
        <f t="shared" si="0"/>
        <v>-3.4510250569476097E-2</v>
      </c>
      <c r="K20" s="46">
        <f>(I20-H20)*100</f>
        <v>-3.0299999999999994</v>
      </c>
      <c r="L20" s="22"/>
    </row>
    <row r="21" spans="2:12" x14ac:dyDescent="0.25">
      <c r="B21" s="284"/>
      <c r="C21" s="294"/>
      <c r="D21" s="23" t="s">
        <v>34</v>
      </c>
      <c r="E21" s="25">
        <v>0.46039999999999998</v>
      </c>
      <c r="F21" s="25">
        <v>0.66310000000000002</v>
      </c>
      <c r="G21" s="25">
        <v>0.68840000000000001</v>
      </c>
      <c r="H21" s="25">
        <v>0.7591</v>
      </c>
      <c r="I21" s="25">
        <v>0.84770000000000001</v>
      </c>
      <c r="J21" s="25">
        <f>IFERROR(I21/H21-1,"-")</f>
        <v>0.1167171650638914</v>
      </c>
      <c r="K21" s="24">
        <f>IFERROR(I21-H21,"-")</f>
        <v>8.8600000000000012E-2</v>
      </c>
      <c r="L21" s="47"/>
    </row>
    <row r="22" spans="2:12" x14ac:dyDescent="0.25">
      <c r="B22" s="284"/>
      <c r="C22" s="295" t="s">
        <v>37</v>
      </c>
      <c r="D22" s="26" t="s">
        <v>32</v>
      </c>
      <c r="E22" s="27">
        <v>13664</v>
      </c>
      <c r="F22" s="27">
        <v>18637</v>
      </c>
      <c r="G22" s="27">
        <v>19295</v>
      </c>
      <c r="H22" s="27">
        <v>20140</v>
      </c>
      <c r="I22" s="27">
        <v>20107</v>
      </c>
      <c r="J22" s="36">
        <f>I22/H22-1</f>
        <v>-1.6385302879841079E-3</v>
      </c>
      <c r="K22" s="27">
        <f>I22-H22</f>
        <v>-33</v>
      </c>
      <c r="L22" s="38">
        <f>I22/$I$22</f>
        <v>1</v>
      </c>
    </row>
    <row r="23" spans="2:12" x14ac:dyDescent="0.25">
      <c r="B23" s="284"/>
      <c r="C23" s="297"/>
      <c r="D23" s="4" t="s">
        <v>33</v>
      </c>
      <c r="E23" s="29">
        <v>10280</v>
      </c>
      <c r="F23" s="29">
        <v>14288</v>
      </c>
      <c r="G23" s="29">
        <v>14948</v>
      </c>
      <c r="H23" s="29">
        <v>15777</v>
      </c>
      <c r="I23" s="29">
        <v>15654</v>
      </c>
      <c r="J23" s="40">
        <f>I23/H23-1</f>
        <v>-7.7961589655828334E-3</v>
      </c>
      <c r="K23" s="29">
        <f>I23-H23</f>
        <v>-123</v>
      </c>
      <c r="L23" s="42">
        <f>I23/$I$22</f>
        <v>0.77853483861341821</v>
      </c>
    </row>
    <row r="24" spans="2:12" x14ac:dyDescent="0.25">
      <c r="B24" s="285"/>
      <c r="C24" s="298"/>
      <c r="D24" s="32" t="s">
        <v>34</v>
      </c>
      <c r="E24" s="33">
        <v>3384</v>
      </c>
      <c r="F24" s="33">
        <v>4349</v>
      </c>
      <c r="G24" s="33">
        <v>4347</v>
      </c>
      <c r="H24" s="33">
        <v>4363</v>
      </c>
      <c r="I24" s="33">
        <v>4453</v>
      </c>
      <c r="J24" s="34">
        <f>IFERROR(I24/H24-1,"-")</f>
        <v>2.0628008251203367E-2</v>
      </c>
      <c r="K24" s="33">
        <f>IFERROR(I24-H24,"-")</f>
        <v>90</v>
      </c>
      <c r="L24" s="34">
        <f>IFERROR(I24/$I$22,"-")</f>
        <v>0.22146516138658179</v>
      </c>
    </row>
    <row r="25" spans="2:12" ht="7.5" customHeight="1" x14ac:dyDescent="0.25"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48"/>
    </row>
    <row r="26" spans="2:12" ht="24.75" customHeight="1" x14ac:dyDescent="0.25">
      <c r="B26" s="281" t="s">
        <v>38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227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233</v>
      </c>
      <c r="F31" s="13" t="s">
        <v>234</v>
      </c>
      <c r="G31" s="13" t="s">
        <v>235</v>
      </c>
      <c r="H31" s="13" t="s">
        <v>236</v>
      </c>
      <c r="I31" s="13" t="s">
        <v>237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julio 2025</v>
      </c>
    </row>
    <row r="32" spans="2:12" ht="15" customHeight="1" x14ac:dyDescent="0.25">
      <c r="B32" s="296" t="s">
        <v>50</v>
      </c>
      <c r="C32" s="291" t="s">
        <v>8</v>
      </c>
      <c r="D32" s="15" t="s">
        <v>32</v>
      </c>
      <c r="E32" s="50">
        <v>111657</v>
      </c>
      <c r="F32" s="50">
        <v>395281</v>
      </c>
      <c r="G32" s="50">
        <v>453294</v>
      </c>
      <c r="H32" s="50">
        <v>524679</v>
      </c>
      <c r="I32" s="50">
        <v>537199</v>
      </c>
      <c r="J32" s="17">
        <f>I32/H32-1</f>
        <v>2.3862209084030361E-2</v>
      </c>
      <c r="K32" s="16">
        <f>I32-H32</f>
        <v>12520</v>
      </c>
      <c r="L32" s="18">
        <f>I32/$I$32</f>
        <v>1</v>
      </c>
    </row>
    <row r="33" spans="1:12" x14ac:dyDescent="0.25">
      <c r="B33" s="284"/>
      <c r="C33" s="286"/>
      <c r="D33" s="19" t="s">
        <v>33</v>
      </c>
      <c r="E33" s="51">
        <v>85300</v>
      </c>
      <c r="F33" s="51">
        <v>319384</v>
      </c>
      <c r="G33" s="51">
        <v>367814</v>
      </c>
      <c r="H33" s="51">
        <v>425017</v>
      </c>
      <c r="I33" s="51">
        <v>424894</v>
      </c>
      <c r="J33" s="21">
        <f t="shared" ref="J33:J45" si="4">I33/H33-1</f>
        <v>-2.8940018869838546E-4</v>
      </c>
      <c r="K33" s="20">
        <f t="shared" ref="K33:K42" si="5">I33-H33</f>
        <v>-123</v>
      </c>
      <c r="L33" s="22">
        <f>I33/$I$32</f>
        <v>0.79094339341659237</v>
      </c>
    </row>
    <row r="34" spans="1:12" x14ac:dyDescent="0.25">
      <c r="B34" s="284"/>
      <c r="C34" s="287"/>
      <c r="D34" s="23" t="s">
        <v>34</v>
      </c>
      <c r="E34" s="24">
        <v>26357</v>
      </c>
      <c r="F34" s="24">
        <v>75897</v>
      </c>
      <c r="G34" s="24">
        <v>85480</v>
      </c>
      <c r="H34" s="24">
        <v>99662</v>
      </c>
      <c r="I34" s="24">
        <v>112305</v>
      </c>
      <c r="J34" s="25">
        <f>IFERROR(I34/H34-1,"-")</f>
        <v>0.12685878268547701</v>
      </c>
      <c r="K34" s="24">
        <f>IFERROR(I34-H34,"-")</f>
        <v>12643</v>
      </c>
      <c r="L34" s="25">
        <f>IFERROR(I34/I32,"-")</f>
        <v>0.20905660658340763</v>
      </c>
    </row>
    <row r="35" spans="1:12" x14ac:dyDescent="0.25">
      <c r="B35" s="284"/>
      <c r="C35" s="288" t="s">
        <v>35</v>
      </c>
      <c r="D35" s="26" t="s">
        <v>32</v>
      </c>
      <c r="E35" s="52">
        <v>121455</v>
      </c>
      <c r="F35" s="52">
        <v>456752</v>
      </c>
      <c r="G35" s="52">
        <v>530374</v>
      </c>
      <c r="H35" s="52">
        <v>611065</v>
      </c>
      <c r="I35" s="52">
        <v>622231</v>
      </c>
      <c r="J35" s="28">
        <f t="shared" si="4"/>
        <v>1.8273015145688243E-2</v>
      </c>
      <c r="K35" s="27">
        <f t="shared" si="5"/>
        <v>11166</v>
      </c>
      <c r="L35" s="18">
        <f>I35/$I$35</f>
        <v>1</v>
      </c>
    </row>
    <row r="36" spans="1:12" x14ac:dyDescent="0.25">
      <c r="B36" s="284"/>
      <c r="C36" s="289"/>
      <c r="D36" s="4" t="s">
        <v>33</v>
      </c>
      <c r="E36" s="53">
        <v>91949</v>
      </c>
      <c r="F36" s="53">
        <v>367805</v>
      </c>
      <c r="G36" s="53">
        <v>428102</v>
      </c>
      <c r="H36" s="53">
        <v>494393</v>
      </c>
      <c r="I36" s="53">
        <v>492003</v>
      </c>
      <c r="J36" s="30">
        <f t="shared" si="4"/>
        <v>-4.8342108403638395E-3</v>
      </c>
      <c r="K36" s="29">
        <f t="shared" si="5"/>
        <v>-2390</v>
      </c>
      <c r="L36" s="31">
        <f>I36/$I$35</f>
        <v>0.79070795251281278</v>
      </c>
    </row>
    <row r="37" spans="1:12" x14ac:dyDescent="0.25">
      <c r="B37" s="284"/>
      <c r="C37" s="290"/>
      <c r="D37" s="32" t="s">
        <v>34</v>
      </c>
      <c r="E37" s="33">
        <v>29506</v>
      </c>
      <c r="F37" s="33">
        <v>88947</v>
      </c>
      <c r="G37" s="33">
        <v>102272</v>
      </c>
      <c r="H37" s="33">
        <v>116672</v>
      </c>
      <c r="I37" s="33">
        <v>130228</v>
      </c>
      <c r="J37" s="34">
        <f>IFERROR(I37/H37-1,"-")</f>
        <v>0.11618897421832153</v>
      </c>
      <c r="K37" s="33">
        <f>IFERROR(I37-H37,"-")</f>
        <v>13556</v>
      </c>
      <c r="L37" s="34">
        <f>IFERROR(I37/I35,"-")</f>
        <v>0.20929204748718724</v>
      </c>
    </row>
    <row r="38" spans="1:12" x14ac:dyDescent="0.25">
      <c r="B38" s="284"/>
      <c r="C38" s="291" t="s">
        <v>21</v>
      </c>
      <c r="D38" s="15" t="s">
        <v>32</v>
      </c>
      <c r="E38" s="50">
        <v>527002</v>
      </c>
      <c r="F38" s="50">
        <v>2370169</v>
      </c>
      <c r="G38" s="50">
        <v>2875439</v>
      </c>
      <c r="H38" s="50">
        <v>3267951</v>
      </c>
      <c r="I38" s="50">
        <v>3257587</v>
      </c>
      <c r="J38" s="17">
        <f t="shared" si="4"/>
        <v>-3.1714061808147953E-3</v>
      </c>
      <c r="K38" s="16">
        <f t="shared" si="5"/>
        <v>-10364</v>
      </c>
      <c r="L38" s="18">
        <f>I38/$I$38</f>
        <v>1</v>
      </c>
    </row>
    <row r="39" spans="1:12" x14ac:dyDescent="0.25">
      <c r="B39" s="284"/>
      <c r="C39" s="286"/>
      <c r="D39" s="19" t="s">
        <v>33</v>
      </c>
      <c r="E39" s="51">
        <v>382239</v>
      </c>
      <c r="F39" s="51">
        <v>1875808</v>
      </c>
      <c r="G39" s="51">
        <v>2279794</v>
      </c>
      <c r="H39" s="51">
        <v>2642258</v>
      </c>
      <c r="I39" s="51">
        <v>2559659</v>
      </c>
      <c r="J39" s="21">
        <f t="shared" si="4"/>
        <v>-3.1260762575039958E-2</v>
      </c>
      <c r="K39" s="20">
        <f t="shared" si="5"/>
        <v>-82599</v>
      </c>
      <c r="L39" s="22">
        <f>I39/$I$38</f>
        <v>0.78575307428473895</v>
      </c>
    </row>
    <row r="40" spans="1:12" x14ac:dyDescent="0.25">
      <c r="B40" s="284"/>
      <c r="C40" s="287"/>
      <c r="D40" s="23" t="s">
        <v>34</v>
      </c>
      <c r="E40" s="24">
        <v>144763</v>
      </c>
      <c r="F40" s="24">
        <v>494361</v>
      </c>
      <c r="G40" s="24">
        <v>595645</v>
      </c>
      <c r="H40" s="24">
        <v>625693</v>
      </c>
      <c r="I40" s="24">
        <v>697928</v>
      </c>
      <c r="J40" s="25">
        <f>IFERROR(I40/H40-1,"-")</f>
        <v>0.11544799126728278</v>
      </c>
      <c r="K40" s="24">
        <f>IFERROR(I40-H40,"-")</f>
        <v>72235</v>
      </c>
      <c r="L40" s="25">
        <f>IFERROR(I40/I38,"-")</f>
        <v>0.21424692571526102</v>
      </c>
    </row>
    <row r="41" spans="1:12" x14ac:dyDescent="0.25">
      <c r="B41" s="284"/>
      <c r="C41" s="288" t="s">
        <v>22</v>
      </c>
      <c r="D41" s="26" t="s">
        <v>32</v>
      </c>
      <c r="E41" s="54">
        <v>4.7198294777756882</v>
      </c>
      <c r="F41" s="54">
        <v>5.996162223835702</v>
      </c>
      <c r="G41" s="54">
        <v>6.3434305329432998</v>
      </c>
      <c r="H41" s="54">
        <v>6.2284768401251052</v>
      </c>
      <c r="I41" s="54">
        <v>6.0640228295287217</v>
      </c>
      <c r="J41" s="36">
        <f t="shared" si="4"/>
        <v>-2.6403567809217376E-2</v>
      </c>
      <c r="K41" s="37">
        <f t="shared" si="5"/>
        <v>-0.16445401059638343</v>
      </c>
      <c r="L41" s="38"/>
    </row>
    <row r="42" spans="1:12" x14ac:dyDescent="0.25">
      <c r="B42" s="284"/>
      <c r="C42" s="289"/>
      <c r="D42" s="4" t="s">
        <v>33</v>
      </c>
      <c r="E42" s="55">
        <f t="shared" ref="E42:I42" si="6">E39/E33</f>
        <v>4.481113716295428</v>
      </c>
      <c r="F42" s="55">
        <f t="shared" si="6"/>
        <v>5.8732059213986929</v>
      </c>
      <c r="G42" s="55">
        <f t="shared" si="6"/>
        <v>6.1982251899057674</v>
      </c>
      <c r="H42" s="55">
        <f t="shared" si="6"/>
        <v>6.2168289738998679</v>
      </c>
      <c r="I42" s="55">
        <f t="shared" si="6"/>
        <v>6.0242295725522128</v>
      </c>
      <c r="J42" s="40">
        <f t="shared" si="4"/>
        <v>-3.0980328099139531E-2</v>
      </c>
      <c r="K42" s="41">
        <f t="shared" si="5"/>
        <v>-0.19259940134765507</v>
      </c>
      <c r="L42" s="42"/>
    </row>
    <row r="43" spans="1:12" x14ac:dyDescent="0.25">
      <c r="B43" s="284"/>
      <c r="C43" s="290"/>
      <c r="D43" s="32" t="s">
        <v>34</v>
      </c>
      <c r="E43" s="43">
        <f>IFERROR(E40/E34,"-")</f>
        <v>5.4923929126987137</v>
      </c>
      <c r="F43" s="43">
        <f t="shared" ref="F43:I43" si="7">IFERROR(F40/F34,"-")</f>
        <v>6.5135776117633108</v>
      </c>
      <c r="G43" s="43">
        <f t="shared" si="7"/>
        <v>6.9682381843706134</v>
      </c>
      <c r="H43" s="43">
        <f t="shared" si="7"/>
        <v>6.2781501474985451</v>
      </c>
      <c r="I43" s="43">
        <f t="shared" si="7"/>
        <v>6.2145763768309514</v>
      </c>
      <c r="J43" s="34">
        <f>IFERROR(I43/H43-1,"-")</f>
        <v>-1.012619468696907E-2</v>
      </c>
      <c r="K43" s="33">
        <f>IFERROR(I43-H43,"-")</f>
        <v>-6.3573770667593621E-2</v>
      </c>
      <c r="L43" s="56"/>
    </row>
    <row r="44" spans="1:12" x14ac:dyDescent="0.25">
      <c r="A44" s="57"/>
      <c r="B44" s="284"/>
      <c r="C44" s="292" t="s">
        <v>36</v>
      </c>
      <c r="D44" s="15" t="s">
        <v>32</v>
      </c>
      <c r="E44" s="58">
        <v>0.33446980707448559</v>
      </c>
      <c r="F44" s="58">
        <v>0.60935386615172649</v>
      </c>
      <c r="G44" s="58">
        <v>0.71209590702710301</v>
      </c>
      <c r="H44" s="58">
        <v>0.76776192633133977</v>
      </c>
      <c r="I44" s="58">
        <v>0.76955479225528456</v>
      </c>
      <c r="J44" s="58">
        <f t="shared" si="4"/>
        <v>2.3351847264838632E-3</v>
      </c>
      <c r="K44" s="44">
        <f>(I44-H44)*100</f>
        <v>0.17928659239447864</v>
      </c>
      <c r="L44" s="18"/>
    </row>
    <row r="45" spans="1:12" x14ac:dyDescent="0.25">
      <c r="B45" s="284"/>
      <c r="C45" s="293"/>
      <c r="D45" s="19" t="s">
        <v>33</v>
      </c>
      <c r="E45" s="59">
        <v>0.3663531928515702</v>
      </c>
      <c r="F45" s="59">
        <v>0.62089841545467095</v>
      </c>
      <c r="G45" s="59">
        <v>0.73156795596846524</v>
      </c>
      <c r="H45" s="59">
        <v>0.7939226677042942</v>
      </c>
      <c r="I45" s="59">
        <v>0.77807050501071207</v>
      </c>
      <c r="J45" s="59">
        <f t="shared" si="4"/>
        <v>-1.9966885111644683E-2</v>
      </c>
      <c r="K45" s="46">
        <f>(I45-H45)*100</f>
        <v>-1.5852162693582139</v>
      </c>
      <c r="L45" s="22"/>
    </row>
    <row r="46" spans="1:12" x14ac:dyDescent="0.25">
      <c r="B46" s="284"/>
      <c r="C46" s="294"/>
      <c r="D46" s="23" t="s">
        <v>34</v>
      </c>
      <c r="E46" s="60">
        <v>0.27197184897946913</v>
      </c>
      <c r="F46" s="60">
        <v>0.56919670613592721</v>
      </c>
      <c r="G46" s="60">
        <v>0.64625868792056262</v>
      </c>
      <c r="H46" s="60">
        <v>0.67397741606425965</v>
      </c>
      <c r="I46" s="60">
        <v>0.7398571864717256</v>
      </c>
      <c r="J46" s="25">
        <f>IFERROR(I46/H46-1,"-")</f>
        <v>9.7747741745080496E-2</v>
      </c>
      <c r="K46" s="24">
        <f>IFERROR(I46-H46,"-")</f>
        <v>6.5879770407465954E-2</v>
      </c>
      <c r="L46" s="47"/>
    </row>
    <row r="47" spans="1:12" x14ac:dyDescent="0.25">
      <c r="B47" s="284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4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4"/>
      <c r="C49" s="295" t="s">
        <v>39</v>
      </c>
      <c r="D49" s="26" t="s">
        <v>32</v>
      </c>
      <c r="E49" s="52">
        <v>7405.7142857142853</v>
      </c>
      <c r="F49" s="52">
        <v>18349.571428571428</v>
      </c>
      <c r="G49" s="52">
        <v>19048.857142857141</v>
      </c>
      <c r="H49" s="52">
        <v>19982.857142857141</v>
      </c>
      <c r="I49" s="52">
        <v>19970.714285714286</v>
      </c>
      <c r="J49" s="36">
        <f>I49/H49-1</f>
        <v>-6.0766371175280387E-4</v>
      </c>
      <c r="K49" s="27">
        <f>I49-H49</f>
        <v>-12.142857142855064</v>
      </c>
      <c r="L49" s="38">
        <f>I49/$I$22</f>
        <v>0.99322197671031409</v>
      </c>
    </row>
    <row r="50" spans="2:12" x14ac:dyDescent="0.25">
      <c r="B50" s="284"/>
      <c r="C50" s="289"/>
      <c r="D50" s="4" t="s">
        <v>33</v>
      </c>
      <c r="E50" s="53">
        <v>4901.7142857142853</v>
      </c>
      <c r="F50" s="53">
        <v>14253.142857142857</v>
      </c>
      <c r="G50" s="53">
        <v>14701.285714285714</v>
      </c>
      <c r="H50" s="53">
        <v>15624.428571428571</v>
      </c>
      <c r="I50" s="53">
        <v>15521.142857142857</v>
      </c>
      <c r="J50" s="40">
        <f>I50/H50-1</f>
        <v>-6.6105274707188855E-3</v>
      </c>
      <c r="K50" s="29">
        <f>I50-H50</f>
        <v>-103.28571428571377</v>
      </c>
      <c r="L50" s="42">
        <f>I50/$I$22</f>
        <v>0.77192733163290683</v>
      </c>
    </row>
    <row r="51" spans="2:12" x14ac:dyDescent="0.25">
      <c r="B51" s="285"/>
      <c r="C51" s="290"/>
      <c r="D51" s="32" t="s">
        <v>34</v>
      </c>
      <c r="E51" s="33">
        <v>2504</v>
      </c>
      <c r="F51" s="33">
        <v>4096.4285714285716</v>
      </c>
      <c r="G51" s="33">
        <v>4347.5714285714284</v>
      </c>
      <c r="H51" s="33">
        <v>4358.4285714285716</v>
      </c>
      <c r="I51" s="33">
        <v>4449.5714285714284</v>
      </c>
      <c r="J51" s="34">
        <f>IFERROR(I51/H51-1,"-")</f>
        <v>2.0911862073486498E-2</v>
      </c>
      <c r="K51" s="33">
        <f>IFERROR(I51-H51,"-")</f>
        <v>91.142857142856883</v>
      </c>
      <c r="L51" s="34">
        <f>IFERROR(I51/I49,"-")</f>
        <v>0.22280482134554166</v>
      </c>
    </row>
    <row r="52" spans="2:12" ht="6" customHeight="1" x14ac:dyDescent="0.25">
      <c r="B52" s="280"/>
      <c r="C52" s="280"/>
      <c r="D52" s="280"/>
      <c r="E52" s="280"/>
      <c r="F52" s="280"/>
      <c r="G52" s="280"/>
      <c r="H52" s="280"/>
      <c r="I52" s="280"/>
      <c r="J52" s="280"/>
      <c r="K52" s="280"/>
      <c r="L52" s="48"/>
    </row>
    <row r="53" spans="2:12" ht="28.5" customHeight="1" x14ac:dyDescent="0.25">
      <c r="B53" s="281" t="s">
        <v>40</v>
      </c>
      <c r="C53" s="282"/>
      <c r="D53" s="282"/>
      <c r="E53" s="282"/>
      <c r="F53" s="282"/>
      <c r="G53" s="282"/>
      <c r="H53" s="282"/>
      <c r="I53" s="282"/>
      <c r="J53" s="282"/>
      <c r="K53" s="282"/>
    </row>
    <row r="54" spans="2:12" x14ac:dyDescent="0.25">
      <c r="B54" s="64"/>
    </row>
    <row r="56" spans="2:12" ht="21.75" thickBot="1" x14ac:dyDescent="0.3">
      <c r="B56" s="283" t="s">
        <v>227</v>
      </c>
      <c r="C56" s="283"/>
      <c r="D56" s="283"/>
      <c r="E56" s="283"/>
      <c r="F56" s="283"/>
      <c r="G56" s="283"/>
      <c r="H56" s="283"/>
      <c r="I56" s="283"/>
      <c r="J56" s="283"/>
      <c r="K56" s="283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4"/>
      <c r="C59" s="286"/>
      <c r="D59" s="19" t="s">
        <v>33</v>
      </c>
      <c r="E59" s="51">
        <v>177177</v>
      </c>
      <c r="F59" s="51">
        <v>285256</v>
      </c>
      <c r="G59" s="51">
        <v>574800</v>
      </c>
      <c r="H59" s="51">
        <v>652648</v>
      </c>
      <c r="I59" s="51">
        <v>741051</v>
      </c>
      <c r="J59" s="21">
        <f t="shared" ref="J59:J74" si="8">I59/H59-1</f>
        <v>0.13545280151015548</v>
      </c>
      <c r="K59" s="20">
        <f t="shared" ref="K59:K74" si="9">I59-H59</f>
        <v>88403</v>
      </c>
      <c r="L59" s="21" t="e">
        <f>I59/#REF!</f>
        <v>#REF!</v>
      </c>
    </row>
    <row r="60" spans="2:12" x14ac:dyDescent="0.25">
      <c r="B60" s="284"/>
      <c r="C60" s="287"/>
      <c r="D60" s="23" t="s">
        <v>34</v>
      </c>
      <c r="E60" s="24">
        <v>48658</v>
      </c>
      <c r="F60" s="24">
        <v>68948</v>
      </c>
      <c r="G60" s="24">
        <v>135425</v>
      </c>
      <c r="H60" s="24">
        <v>145200</v>
      </c>
      <c r="I60" s="24">
        <v>173305</v>
      </c>
      <c r="J60" s="25">
        <f>IFERROR(I60/H60-1,"-")</f>
        <v>0.1935606060606061</v>
      </c>
      <c r="K60" s="24">
        <f>IFERROR(I60-H60,"-")</f>
        <v>28105</v>
      </c>
      <c r="L60" s="25" t="str">
        <f>IFERROR(I60/#REF!,"-")</f>
        <v>-</v>
      </c>
    </row>
    <row r="61" spans="2:12" x14ac:dyDescent="0.25">
      <c r="B61" s="284"/>
      <c r="C61" s="288" t="s">
        <v>35</v>
      </c>
      <c r="D61" s="26" t="s">
        <v>32</v>
      </c>
      <c r="E61" s="52">
        <v>225835</v>
      </c>
      <c r="F61" s="52">
        <v>354204</v>
      </c>
      <c r="G61" s="52">
        <v>710225</v>
      </c>
      <c r="H61" s="52">
        <v>797848</v>
      </c>
      <c r="I61" s="52">
        <v>914356</v>
      </c>
      <c r="J61" s="36">
        <f t="shared" si="8"/>
        <v>0.14602781482187077</v>
      </c>
      <c r="K61" s="52">
        <f t="shared" si="9"/>
        <v>116508</v>
      </c>
      <c r="L61" s="36">
        <f>I61/$I$61</f>
        <v>1</v>
      </c>
    </row>
    <row r="62" spans="2:12" x14ac:dyDescent="0.25">
      <c r="B62" s="284"/>
      <c r="C62" s="289"/>
      <c r="D62" s="4" t="s">
        <v>33</v>
      </c>
      <c r="E62" s="53">
        <v>177177</v>
      </c>
      <c r="F62" s="53">
        <v>285256</v>
      </c>
      <c r="G62" s="53">
        <v>574800</v>
      </c>
      <c r="H62" s="53">
        <v>652648</v>
      </c>
      <c r="I62" s="53">
        <v>741051</v>
      </c>
      <c r="J62" s="40">
        <f t="shared" si="8"/>
        <v>0.13545280151015548</v>
      </c>
      <c r="K62" s="53">
        <f t="shared" si="9"/>
        <v>88403</v>
      </c>
      <c r="L62" s="40">
        <f t="shared" ref="L62" si="10">I62/$I$61</f>
        <v>0.81046222696630199</v>
      </c>
    </row>
    <row r="63" spans="2:12" x14ac:dyDescent="0.25">
      <c r="B63" s="284"/>
      <c r="C63" s="290"/>
      <c r="D63" s="32" t="s">
        <v>34</v>
      </c>
      <c r="E63" s="33">
        <v>48658</v>
      </c>
      <c r="F63" s="33">
        <v>68948</v>
      </c>
      <c r="G63" s="33">
        <v>135425</v>
      </c>
      <c r="H63" s="33">
        <v>145200</v>
      </c>
      <c r="I63" s="33">
        <v>173305</v>
      </c>
      <c r="J63" s="34">
        <f>IFERROR(I63/H63-1,"-")</f>
        <v>0.1935606060606061</v>
      </c>
      <c r="K63" s="33">
        <f>IFERROR(I63-H63,"-")</f>
        <v>28105</v>
      </c>
      <c r="L63" s="65">
        <f>IFERROR(I63/I61,"-")</f>
        <v>0.18953777303369804</v>
      </c>
    </row>
    <row r="64" spans="2:12" x14ac:dyDescent="0.25">
      <c r="B64" s="284"/>
      <c r="C64" s="291" t="s">
        <v>21</v>
      </c>
      <c r="D64" s="15" t="s">
        <v>32</v>
      </c>
      <c r="E64" s="50">
        <v>1546641</v>
      </c>
      <c r="F64" s="50">
        <v>1967362</v>
      </c>
      <c r="G64" s="50">
        <v>4352393</v>
      </c>
      <c r="H64" s="50">
        <v>5123327</v>
      </c>
      <c r="I64" s="50">
        <v>5751799</v>
      </c>
      <c r="J64" s="17">
        <f t="shared" si="8"/>
        <v>0.12266872678632468</v>
      </c>
      <c r="K64" s="16">
        <f t="shared" si="9"/>
        <v>628472</v>
      </c>
      <c r="L64" s="17">
        <f>I64/$I$64</f>
        <v>1</v>
      </c>
    </row>
    <row r="65" spans="2:12" x14ac:dyDescent="0.25">
      <c r="B65" s="284"/>
      <c r="C65" s="286"/>
      <c r="D65" s="19" t="s">
        <v>33</v>
      </c>
      <c r="E65" s="51">
        <v>1157521</v>
      </c>
      <c r="F65" s="51">
        <v>1534896</v>
      </c>
      <c r="G65" s="51">
        <v>3454999</v>
      </c>
      <c r="H65" s="51">
        <v>4107039</v>
      </c>
      <c r="I65" s="51">
        <v>4639829</v>
      </c>
      <c r="J65" s="21">
        <f t="shared" si="8"/>
        <v>0.12972606298601019</v>
      </c>
      <c r="K65" s="20">
        <f t="shared" si="9"/>
        <v>532790</v>
      </c>
      <c r="L65" s="21">
        <f t="shared" ref="L65" si="11">I65/$I$64</f>
        <v>0.80667439874028979</v>
      </c>
    </row>
    <row r="66" spans="2:12" x14ac:dyDescent="0.25">
      <c r="B66" s="284"/>
      <c r="C66" s="287"/>
      <c r="D66" s="23" t="s">
        <v>34</v>
      </c>
      <c r="E66" s="24">
        <v>389120</v>
      </c>
      <c r="F66" s="24">
        <v>432466</v>
      </c>
      <c r="G66" s="24">
        <v>897394</v>
      </c>
      <c r="H66" s="24">
        <v>1016288</v>
      </c>
      <c r="I66" s="24">
        <v>1111970</v>
      </c>
      <c r="J66" s="25">
        <f>IFERROR(I66/H66-1,"-")</f>
        <v>9.4148509084039267E-2</v>
      </c>
      <c r="K66" s="24">
        <f>IFERROR(I66-H66,"-")</f>
        <v>95682</v>
      </c>
      <c r="L66" s="25">
        <f>IFERROR(I66/I64,"-")</f>
        <v>0.19332560125971021</v>
      </c>
    </row>
    <row r="67" spans="2:12" x14ac:dyDescent="0.25">
      <c r="B67" s="284"/>
      <c r="C67" s="288" t="s">
        <v>22</v>
      </c>
      <c r="D67" s="26" t="s">
        <v>32</v>
      </c>
      <c r="E67" s="54">
        <v>6.8485442911860428</v>
      </c>
      <c r="F67" s="54">
        <v>5.5543189800228117</v>
      </c>
      <c r="G67" s="54">
        <v>6.1281889542046537</v>
      </c>
      <c r="H67" s="54">
        <v>6.4214324031645127</v>
      </c>
      <c r="I67" s="54">
        <v>6.2905465704823937</v>
      </c>
      <c r="J67" s="36">
        <f t="shared" si="8"/>
        <v>-2.0382653661139227E-2</v>
      </c>
      <c r="K67" s="37">
        <f t="shared" si="9"/>
        <v>-0.13088583268211895</v>
      </c>
      <c r="L67" s="36"/>
    </row>
    <row r="68" spans="2:12" x14ac:dyDescent="0.25">
      <c r="B68" s="284"/>
      <c r="C68" s="289"/>
      <c r="D68" s="4" t="s">
        <v>33</v>
      </c>
      <c r="E68" s="55">
        <f t="shared" ref="E68:I68" si="12">E65/E59</f>
        <v>6.5331335331335332</v>
      </c>
      <c r="F68" s="55">
        <f t="shared" si="12"/>
        <v>5.3807667498667859</v>
      </c>
      <c r="G68" s="55">
        <f t="shared" si="12"/>
        <v>6.0107846207376481</v>
      </c>
      <c r="H68" s="55">
        <f t="shared" si="12"/>
        <v>6.292885291918461</v>
      </c>
      <c r="I68" s="55">
        <f t="shared" si="12"/>
        <v>6.2611466687178075</v>
      </c>
      <c r="J68" s="40">
        <f t="shared" si="8"/>
        <v>-5.043572499472293E-3</v>
      </c>
      <c r="K68" s="41">
        <f t="shared" si="9"/>
        <v>-3.1738623200653571E-2</v>
      </c>
      <c r="L68" s="40"/>
    </row>
    <row r="69" spans="2:12" x14ac:dyDescent="0.25">
      <c r="B69" s="284"/>
      <c r="C69" s="290"/>
      <c r="D69" s="32" t="s">
        <v>34</v>
      </c>
      <c r="E69" s="43">
        <f>IFERROR(E66/E60,"-")</f>
        <v>7.997040568868429</v>
      </c>
      <c r="F69" s="43">
        <f t="shared" ref="F69:I69" si="13">IFERROR(F66/F60,"-")</f>
        <v>6.2723501769449443</v>
      </c>
      <c r="G69" s="43">
        <f t="shared" si="13"/>
        <v>6.6265017537382311</v>
      </c>
      <c r="H69" s="43">
        <f t="shared" si="13"/>
        <v>6.9992286501377414</v>
      </c>
      <c r="I69" s="43">
        <f t="shared" si="13"/>
        <v>6.4162603502495603</v>
      </c>
      <c r="J69" s="34">
        <f>IFERROR(I69/H69-1,"-")</f>
        <v>-8.3290363699821235E-2</v>
      </c>
      <c r="K69" s="33">
        <f>IFERROR(I69-H69,"-")</f>
        <v>-0.58296829988818111</v>
      </c>
      <c r="L69" s="65">
        <f>IFERROR(I69/I67,"-")</f>
        <v>1.0199845559298555</v>
      </c>
    </row>
    <row r="70" spans="2:12" x14ac:dyDescent="0.25">
      <c r="B70" s="284"/>
      <c r="C70" s="292" t="s">
        <v>36</v>
      </c>
      <c r="D70" s="15" t="s">
        <v>32</v>
      </c>
      <c r="E70" s="58">
        <v>0.48948502261743165</v>
      </c>
      <c r="F70" s="58">
        <v>0.48615455783025679</v>
      </c>
      <c r="G70" s="58">
        <v>0.6493275173640638</v>
      </c>
      <c r="H70" s="58">
        <v>0.73071425433679682</v>
      </c>
      <c r="I70" s="58">
        <v>0.78531451498170857</v>
      </c>
      <c r="J70" s="58">
        <f t="shared" si="8"/>
        <v>7.4721767532053285E-2</v>
      </c>
      <c r="K70" s="44">
        <f t="shared" si="9"/>
        <v>5.4600260644911747E-2</v>
      </c>
      <c r="L70" s="17"/>
    </row>
    <row r="71" spans="2:12" x14ac:dyDescent="0.25">
      <c r="B71" s="284"/>
      <c r="C71" s="293"/>
      <c r="D71" s="19" t="s">
        <v>33</v>
      </c>
      <c r="E71" s="59">
        <v>0.51022458290172568</v>
      </c>
      <c r="F71" s="59">
        <v>0.51651565552296963</v>
      </c>
      <c r="G71" s="59">
        <v>0.66840723443186234</v>
      </c>
      <c r="H71" s="59">
        <v>0.75711049413019116</v>
      </c>
      <c r="I71" s="59">
        <v>0.81153602495705168</v>
      </c>
      <c r="J71" s="59">
        <f t="shared" si="8"/>
        <v>7.1885849223880527E-2</v>
      </c>
      <c r="K71" s="46">
        <f t="shared" si="9"/>
        <v>5.4425530826860524E-2</v>
      </c>
      <c r="L71" s="21"/>
    </row>
    <row r="72" spans="2:12" x14ac:dyDescent="0.25">
      <c r="B72" s="284"/>
      <c r="C72" s="294"/>
      <c r="D72" s="23" t="s">
        <v>34</v>
      </c>
      <c r="E72" s="60">
        <v>0.43668308492718394</v>
      </c>
      <c r="F72" s="60">
        <v>0.40223857552634612</v>
      </c>
      <c r="G72" s="60">
        <v>0.58503273636647524</v>
      </c>
      <c r="H72" s="60">
        <v>0.6404747244880018</v>
      </c>
      <c r="I72" s="60">
        <v>0.69201596160452461</v>
      </c>
      <c r="J72" s="25">
        <f>IFERROR(I72/H72-1,"-")</f>
        <v>8.0473491218135296E-2</v>
      </c>
      <c r="K72" s="24">
        <f>IFERROR(I72-H72,"-")</f>
        <v>5.1541237116522809E-2</v>
      </c>
      <c r="L72" s="25">
        <f>IFERROR(I72/I70,"-")</f>
        <v>0.88119593920996475</v>
      </c>
    </row>
    <row r="73" spans="2:12" x14ac:dyDescent="0.25">
      <c r="B73" s="284"/>
      <c r="C73" s="295" t="s">
        <v>41</v>
      </c>
      <c r="D73" s="26" t="s">
        <v>32</v>
      </c>
      <c r="E73" s="52">
        <v>9244</v>
      </c>
      <c r="F73" s="52">
        <v>11050</v>
      </c>
      <c r="G73" s="52">
        <v>18364</v>
      </c>
      <c r="H73" s="52">
        <v>19209</v>
      </c>
      <c r="I73" s="52">
        <v>20011</v>
      </c>
      <c r="J73" s="36">
        <f t="shared" si="8"/>
        <v>4.175126242906968E-2</v>
      </c>
      <c r="K73" s="27">
        <f t="shared" si="9"/>
        <v>802</v>
      </c>
      <c r="L73" s="36">
        <f>I73/$I$73</f>
        <v>1</v>
      </c>
    </row>
    <row r="74" spans="2:12" x14ac:dyDescent="0.25">
      <c r="B74" s="284"/>
      <c r="C74" s="289"/>
      <c r="D74" s="4" t="s">
        <v>33</v>
      </c>
      <c r="E74" s="53">
        <v>6499</v>
      </c>
      <c r="F74" s="53">
        <v>8111</v>
      </c>
      <c r="G74" s="53">
        <v>14162</v>
      </c>
      <c r="H74" s="53">
        <v>14862</v>
      </c>
      <c r="I74" s="53">
        <v>15621</v>
      </c>
      <c r="J74" s="40">
        <f t="shared" si="8"/>
        <v>5.106984255147351E-2</v>
      </c>
      <c r="K74" s="29">
        <f t="shared" si="9"/>
        <v>759</v>
      </c>
      <c r="L74" s="40">
        <f t="shared" ref="L74" si="14">I74/$I$73</f>
        <v>0.78062065863774921</v>
      </c>
    </row>
    <row r="75" spans="2:12" x14ac:dyDescent="0.25">
      <c r="B75" s="285"/>
      <c r="C75" s="290"/>
      <c r="D75" s="32" t="s">
        <v>34</v>
      </c>
      <c r="E75" s="33">
        <v>2745</v>
      </c>
      <c r="F75" s="33">
        <v>2940</v>
      </c>
      <c r="G75" s="33">
        <v>4202</v>
      </c>
      <c r="H75" s="33">
        <v>4347</v>
      </c>
      <c r="I75" s="33">
        <v>4390</v>
      </c>
      <c r="J75" s="34">
        <f>IFERROR(I75/H75-1,"-")</f>
        <v>9.8918794570967972E-3</v>
      </c>
      <c r="K75" s="33">
        <f>IFERROR(I75-H75,"-")</f>
        <v>43</v>
      </c>
      <c r="L75" s="65">
        <f>IFERROR(I75/I73,"-")</f>
        <v>0.21937934136225076</v>
      </c>
    </row>
    <row r="76" spans="2:12" x14ac:dyDescent="0.25">
      <c r="B76" s="280"/>
      <c r="C76" s="280"/>
      <c r="D76" s="280"/>
      <c r="E76" s="280"/>
      <c r="F76" s="280"/>
      <c r="G76" s="280"/>
      <c r="H76" s="280"/>
      <c r="I76" s="280"/>
      <c r="J76" s="280"/>
      <c r="K76" s="280"/>
      <c r="L76" s="48"/>
    </row>
    <row r="77" spans="2:12" ht="27" customHeight="1" x14ac:dyDescent="0.25">
      <c r="B77" s="281" t="s">
        <v>38</v>
      </c>
      <c r="C77" s="282"/>
      <c r="D77" s="282"/>
      <c r="E77" s="282"/>
      <c r="F77" s="282"/>
      <c r="G77" s="282"/>
      <c r="H77" s="282"/>
      <c r="I77" s="282"/>
      <c r="J77" s="282"/>
      <c r="K77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6E9BA-C455-4C70-B457-C89ADEAC4B35}">
  <sheetPr>
    <tabColor rgb="FFFFC000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F9A47-16E2-4EF9-A45E-20B58C2CC482}">
  <sheetPr>
    <tabColor rgb="FFFFC000"/>
  </sheetPr>
  <dimension ref="A1:V16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273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45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228</v>
      </c>
      <c r="D8" s="174" t="s">
        <v>229</v>
      </c>
      <c r="E8" s="174" t="s">
        <v>230</v>
      </c>
      <c r="F8" s="174" t="s">
        <v>231</v>
      </c>
      <c r="G8" s="174" t="s">
        <v>232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228</v>
      </c>
      <c r="M8" s="174" t="s">
        <v>229</v>
      </c>
      <c r="N8" s="174" t="s">
        <v>230</v>
      </c>
      <c r="O8" s="174" t="s">
        <v>231</v>
      </c>
      <c r="P8" s="174" t="s">
        <v>232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50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246325</v>
      </c>
      <c r="D10" s="178">
        <v>525893</v>
      </c>
      <c r="E10" s="178">
        <v>533489</v>
      </c>
      <c r="F10" s="178">
        <v>558529</v>
      </c>
      <c r="G10" s="178">
        <v>564894</v>
      </c>
      <c r="H10" s="179">
        <f t="shared" ref="H10:H22" si="0">IFERROR(G10/F10-1,"-")</f>
        <v>1.1396006295107286E-2</v>
      </c>
      <c r="I10" s="179">
        <f t="shared" ref="I10:I22" si="1">G10/G$10</f>
        <v>1</v>
      </c>
      <c r="K10" s="158" t="s">
        <v>70</v>
      </c>
      <c r="L10" s="178">
        <v>44986</v>
      </c>
      <c r="M10" s="178">
        <v>84199</v>
      </c>
      <c r="N10" s="178">
        <v>86585</v>
      </c>
      <c r="O10" s="178">
        <v>101084</v>
      </c>
      <c r="P10" s="178">
        <v>104813</v>
      </c>
      <c r="Q10" s="179">
        <f t="shared" ref="Q10:Q22" si="2">IFERROR(P10/O10-1,"-")</f>
        <v>3.6890111194650022E-2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118375</v>
      </c>
      <c r="D11" s="162">
        <v>147620</v>
      </c>
      <c r="E11" s="162">
        <v>138535</v>
      </c>
      <c r="F11" s="162">
        <v>130850</v>
      </c>
      <c r="G11" s="162">
        <v>140642</v>
      </c>
      <c r="H11" s="163">
        <f t="shared" si="0"/>
        <v>7.4833779136415757E-2</v>
      </c>
      <c r="I11" s="163">
        <f t="shared" si="1"/>
        <v>0.24897060333443088</v>
      </c>
      <c r="J11" s="81"/>
      <c r="K11" s="161" t="s">
        <v>99</v>
      </c>
      <c r="L11" s="162">
        <v>29508</v>
      </c>
      <c r="M11" s="162">
        <v>49388</v>
      </c>
      <c r="N11" s="162">
        <v>47019</v>
      </c>
      <c r="O11" s="162">
        <v>49842</v>
      </c>
      <c r="P11" s="162">
        <v>55731</v>
      </c>
      <c r="Q11" s="163">
        <f t="shared" si="2"/>
        <v>0.11815336463223791</v>
      </c>
      <c r="R11" s="163">
        <f t="shared" si="3"/>
        <v>0.53171839371070384</v>
      </c>
    </row>
    <row r="12" spans="1:18" x14ac:dyDescent="0.25">
      <c r="B12" s="165" t="s">
        <v>105</v>
      </c>
      <c r="C12" s="166">
        <v>53382</v>
      </c>
      <c r="D12" s="166">
        <v>67495</v>
      </c>
      <c r="E12" s="166">
        <v>62070</v>
      </c>
      <c r="F12" s="166">
        <v>56598</v>
      </c>
      <c r="G12" s="166">
        <v>58124</v>
      </c>
      <c r="H12" s="167">
        <f t="shared" si="0"/>
        <v>2.6962083465846831E-2</v>
      </c>
      <c r="I12" s="167">
        <f t="shared" si="1"/>
        <v>0.10289364022276745</v>
      </c>
      <c r="J12" s="81"/>
      <c r="K12" s="165" t="s">
        <v>105</v>
      </c>
      <c r="L12" s="166">
        <v>10173</v>
      </c>
      <c r="M12" s="166">
        <v>16867</v>
      </c>
      <c r="N12" s="166">
        <v>14974</v>
      </c>
      <c r="O12" s="166">
        <v>15712</v>
      </c>
      <c r="P12" s="166">
        <v>14537</v>
      </c>
      <c r="Q12" s="167">
        <f t="shared" si="2"/>
        <v>-7.4783604887983746E-2</v>
      </c>
      <c r="R12" s="167">
        <f t="shared" si="3"/>
        <v>0.13869462757482373</v>
      </c>
    </row>
    <row r="13" spans="1:18" x14ac:dyDescent="0.25">
      <c r="B13" s="165" t="s">
        <v>102</v>
      </c>
      <c r="C13" s="166">
        <v>64993</v>
      </c>
      <c r="D13" s="166">
        <v>80125</v>
      </c>
      <c r="E13" s="166">
        <v>76465</v>
      </c>
      <c r="F13" s="166">
        <v>74252</v>
      </c>
      <c r="G13" s="166">
        <v>82518</v>
      </c>
      <c r="H13" s="167">
        <f t="shared" si="0"/>
        <v>0.11132360071109204</v>
      </c>
      <c r="I13" s="167">
        <f t="shared" si="1"/>
        <v>0.14607696311166343</v>
      </c>
      <c r="J13" s="81"/>
      <c r="K13" s="165" t="s">
        <v>102</v>
      </c>
      <c r="L13" s="166">
        <v>19335</v>
      </c>
      <c r="M13" s="166">
        <v>32521</v>
      </c>
      <c r="N13" s="166">
        <v>32045</v>
      </c>
      <c r="O13" s="166">
        <v>34130</v>
      </c>
      <c r="P13" s="166">
        <v>41194</v>
      </c>
      <c r="Q13" s="167">
        <f t="shared" si="2"/>
        <v>0.20697333723996492</v>
      </c>
      <c r="R13" s="167">
        <f>P13/P$10</f>
        <v>0.39302376613588008</v>
      </c>
    </row>
    <row r="14" spans="1:18" x14ac:dyDescent="0.25">
      <c r="B14" s="161" t="s">
        <v>109</v>
      </c>
      <c r="C14" s="162">
        <v>127950</v>
      </c>
      <c r="D14" s="162">
        <v>378273</v>
      </c>
      <c r="E14" s="162">
        <v>394954</v>
      </c>
      <c r="F14" s="162">
        <v>427679</v>
      </c>
      <c r="G14" s="162">
        <v>424252</v>
      </c>
      <c r="H14" s="163">
        <f t="shared" si="0"/>
        <v>-8.0130191101269732E-3</v>
      </c>
      <c r="I14" s="163">
        <f t="shared" si="1"/>
        <v>0.75102939666556912</v>
      </c>
      <c r="J14" s="81"/>
      <c r="K14" s="161" t="s">
        <v>109</v>
      </c>
      <c r="L14" s="162">
        <v>15478</v>
      </c>
      <c r="M14" s="162">
        <v>34811</v>
      </c>
      <c r="N14" s="162">
        <v>39566</v>
      </c>
      <c r="O14" s="162">
        <v>51242</v>
      </c>
      <c r="P14" s="162">
        <v>49082</v>
      </c>
      <c r="Q14" s="163">
        <f t="shared" si="2"/>
        <v>-4.2152921431638068E-2</v>
      </c>
      <c r="R14" s="163">
        <f t="shared" si="3"/>
        <v>0.46828160628929616</v>
      </c>
    </row>
    <row r="15" spans="1:18" x14ac:dyDescent="0.25">
      <c r="B15" s="165" t="s">
        <v>112</v>
      </c>
      <c r="C15" s="166">
        <v>18968</v>
      </c>
      <c r="D15" s="166">
        <v>196714</v>
      </c>
      <c r="E15" s="166">
        <v>205434</v>
      </c>
      <c r="F15" s="166">
        <v>222639</v>
      </c>
      <c r="G15" s="166">
        <v>220393</v>
      </c>
      <c r="H15" s="167">
        <f t="shared" si="0"/>
        <v>-1.0088079806323202E-2</v>
      </c>
      <c r="I15" s="167">
        <f t="shared" si="1"/>
        <v>0.39014930234698897</v>
      </c>
      <c r="J15" s="81"/>
      <c r="K15" s="165" t="s">
        <v>112</v>
      </c>
      <c r="L15" s="166">
        <v>1002</v>
      </c>
      <c r="M15" s="166">
        <v>8917</v>
      </c>
      <c r="N15" s="166">
        <v>9578</v>
      </c>
      <c r="O15" s="166">
        <v>12336</v>
      </c>
      <c r="P15" s="166">
        <v>14562</v>
      </c>
      <c r="Q15" s="167">
        <f t="shared" si="2"/>
        <v>0.18044747081712065</v>
      </c>
      <c r="R15" s="167">
        <f t="shared" si="3"/>
        <v>0.13893314760573594</v>
      </c>
    </row>
    <row r="16" spans="1:18" x14ac:dyDescent="0.25">
      <c r="B16" s="165" t="s">
        <v>115</v>
      </c>
      <c r="C16" s="166">
        <v>21184</v>
      </c>
      <c r="D16" s="166">
        <v>32365</v>
      </c>
      <c r="E16" s="166">
        <v>32809</v>
      </c>
      <c r="F16" s="166">
        <v>34006</v>
      </c>
      <c r="G16" s="166">
        <v>32209</v>
      </c>
      <c r="H16" s="167">
        <f t="shared" si="0"/>
        <v>-5.284361583250019E-2</v>
      </c>
      <c r="I16" s="167">
        <f t="shared" si="1"/>
        <v>5.7017776786441349E-2</v>
      </c>
      <c r="J16" s="81"/>
      <c r="K16" s="165" t="s">
        <v>115</v>
      </c>
      <c r="L16" s="166">
        <v>4013</v>
      </c>
      <c r="M16" s="166">
        <v>9215</v>
      </c>
      <c r="N16" s="166">
        <v>8519</v>
      </c>
      <c r="O16" s="166">
        <v>9969</v>
      </c>
      <c r="P16" s="166">
        <v>8440</v>
      </c>
      <c r="Q16" s="167">
        <f t="shared" si="2"/>
        <v>-0.15337546393820845</v>
      </c>
      <c r="R16" s="167">
        <f t="shared" si="3"/>
        <v>8.052436243595737E-2</v>
      </c>
    </row>
    <row r="17" spans="2:22" x14ac:dyDescent="0.25">
      <c r="B17" s="165" t="s">
        <v>118</v>
      </c>
      <c r="C17" s="166">
        <v>13322</v>
      </c>
      <c r="D17" s="166">
        <v>17413</v>
      </c>
      <c r="E17" s="166">
        <v>18119</v>
      </c>
      <c r="F17" s="166">
        <v>20543</v>
      </c>
      <c r="G17" s="166">
        <v>21930</v>
      </c>
      <c r="H17" s="167">
        <f t="shared" si="0"/>
        <v>6.7516915737720895E-2</v>
      </c>
      <c r="I17" s="167">
        <f t="shared" si="1"/>
        <v>3.8821442606931565E-2</v>
      </c>
      <c r="J17" s="81"/>
      <c r="K17" s="165" t="s">
        <v>118</v>
      </c>
      <c r="L17" s="166">
        <v>2209</v>
      </c>
      <c r="M17" s="166">
        <v>2595</v>
      </c>
      <c r="N17" s="166">
        <v>3394</v>
      </c>
      <c r="O17" s="166">
        <v>6368</v>
      </c>
      <c r="P17" s="166">
        <v>5938</v>
      </c>
      <c r="Q17" s="167">
        <f t="shared" si="2"/>
        <v>-6.7525125628140725E-2</v>
      </c>
      <c r="R17" s="167">
        <f t="shared" si="3"/>
        <v>5.6653277742264793E-2</v>
      </c>
    </row>
    <row r="18" spans="2:22" x14ac:dyDescent="0.25">
      <c r="B18" s="165" t="s">
        <v>125</v>
      </c>
      <c r="C18" s="166">
        <v>9389</v>
      </c>
      <c r="D18" s="166">
        <v>17486</v>
      </c>
      <c r="E18" s="166">
        <v>17107</v>
      </c>
      <c r="F18" s="166">
        <v>18906</v>
      </c>
      <c r="G18" s="166">
        <v>18024</v>
      </c>
      <c r="H18" s="167">
        <f t="shared" si="0"/>
        <v>-4.6651856553475035E-2</v>
      </c>
      <c r="I18" s="167">
        <f t="shared" si="1"/>
        <v>3.1906871023590265E-2</v>
      </c>
      <c r="J18" s="81"/>
      <c r="K18" s="165" t="s">
        <v>125</v>
      </c>
      <c r="L18" s="166">
        <v>573</v>
      </c>
      <c r="M18" s="166">
        <v>1125</v>
      </c>
      <c r="N18" s="166">
        <v>1281</v>
      </c>
      <c r="O18" s="166">
        <v>2772</v>
      </c>
      <c r="P18" s="166">
        <v>1841</v>
      </c>
      <c r="Q18" s="167">
        <f t="shared" si="2"/>
        <v>-0.33585858585858586</v>
      </c>
      <c r="R18" s="167">
        <f t="shared" si="3"/>
        <v>1.7564615076374114E-2</v>
      </c>
    </row>
    <row r="19" spans="2:22" x14ac:dyDescent="0.25">
      <c r="B19" s="165" t="s">
        <v>121</v>
      </c>
      <c r="C19" s="166">
        <v>10451</v>
      </c>
      <c r="D19" s="166">
        <v>16173</v>
      </c>
      <c r="E19" s="166">
        <v>17642</v>
      </c>
      <c r="F19" s="166">
        <v>17970</v>
      </c>
      <c r="G19" s="166">
        <v>15861</v>
      </c>
      <c r="H19" s="167">
        <f t="shared" si="0"/>
        <v>-0.1173622704507512</v>
      </c>
      <c r="I19" s="167">
        <f t="shared" si="1"/>
        <v>2.8077834071524924E-2</v>
      </c>
      <c r="J19" s="81"/>
      <c r="K19" s="165" t="s">
        <v>121</v>
      </c>
      <c r="L19" s="166">
        <v>431</v>
      </c>
      <c r="M19" s="166">
        <v>588</v>
      </c>
      <c r="N19" s="166">
        <v>873</v>
      </c>
      <c r="O19" s="166">
        <v>1365</v>
      </c>
      <c r="P19" s="166">
        <v>1082</v>
      </c>
      <c r="Q19" s="167">
        <f t="shared" si="2"/>
        <v>-0.20732600732600737</v>
      </c>
      <c r="R19" s="167">
        <f t="shared" si="3"/>
        <v>1.0323146937879843E-2</v>
      </c>
    </row>
    <row r="20" spans="2:22" x14ac:dyDescent="0.25">
      <c r="B20" s="165" t="s">
        <v>130</v>
      </c>
      <c r="C20" s="166">
        <v>1424</v>
      </c>
      <c r="D20" s="166">
        <v>2442</v>
      </c>
      <c r="E20" s="166">
        <v>1682</v>
      </c>
      <c r="F20" s="166">
        <v>2553</v>
      </c>
      <c r="G20" s="166">
        <v>2157</v>
      </c>
      <c r="H20" s="167">
        <f t="shared" si="0"/>
        <v>-0.15511163337250289</v>
      </c>
      <c r="I20" s="167">
        <f t="shared" si="1"/>
        <v>3.8184154903397804E-3</v>
      </c>
      <c r="J20" s="81"/>
      <c r="K20" s="165" t="s">
        <v>130</v>
      </c>
      <c r="L20" s="166">
        <v>145</v>
      </c>
      <c r="M20" s="166">
        <v>437</v>
      </c>
      <c r="N20" s="166">
        <v>185</v>
      </c>
      <c r="O20" s="166">
        <v>247</v>
      </c>
      <c r="P20" s="166">
        <v>405</v>
      </c>
      <c r="Q20" s="167">
        <f t="shared" si="2"/>
        <v>0.63967611336032393</v>
      </c>
      <c r="R20" s="167">
        <f t="shared" si="3"/>
        <v>3.8640245007775754E-3</v>
      </c>
    </row>
    <row r="21" spans="2:22" x14ac:dyDescent="0.25">
      <c r="B21" s="165" t="s">
        <v>133</v>
      </c>
      <c r="C21" s="166">
        <v>254</v>
      </c>
      <c r="D21" s="166">
        <v>818</v>
      </c>
      <c r="E21" s="166">
        <v>1076</v>
      </c>
      <c r="F21" s="166">
        <v>713</v>
      </c>
      <c r="G21" s="166">
        <v>566</v>
      </c>
      <c r="H21" s="167">
        <f t="shared" si="0"/>
        <v>-0.20617110799438987</v>
      </c>
      <c r="I21" s="167">
        <f t="shared" si="1"/>
        <v>1.0019578894447454E-3</v>
      </c>
      <c r="J21" s="81"/>
      <c r="K21" s="165" t="s">
        <v>133</v>
      </c>
      <c r="L21" s="166">
        <v>42</v>
      </c>
      <c r="M21" s="166">
        <v>166</v>
      </c>
      <c r="N21" s="166">
        <v>161</v>
      </c>
      <c r="O21" s="166">
        <v>98</v>
      </c>
      <c r="P21" s="166">
        <v>69</v>
      </c>
      <c r="Q21" s="167">
        <f t="shared" si="2"/>
        <v>-0.29591836734693877</v>
      </c>
      <c r="R21" s="167">
        <f t="shared" si="3"/>
        <v>6.5831528531766102E-4</v>
      </c>
    </row>
    <row r="22" spans="2:22" x14ac:dyDescent="0.25">
      <c r="B22" s="170" t="s">
        <v>147</v>
      </c>
      <c r="C22" s="171">
        <f>C14-SUM(C15:C21)</f>
        <v>52958</v>
      </c>
      <c r="D22" s="171">
        <f>D14-SUM(D15:D21)</f>
        <v>94862</v>
      </c>
      <c r="E22" s="171">
        <f>E14-SUM(E15:E21)</f>
        <v>101085</v>
      </c>
      <c r="F22" s="171">
        <f>F14-SUM(F15:F21)</f>
        <v>110349</v>
      </c>
      <c r="G22" s="171">
        <f>G14-SUM(G15:G21)</f>
        <v>113112</v>
      </c>
      <c r="H22" s="172">
        <f t="shared" si="0"/>
        <v>2.503874072261647E-2</v>
      </c>
      <c r="I22" s="172">
        <f t="shared" si="1"/>
        <v>0.20023579645030748</v>
      </c>
      <c r="J22" s="81"/>
      <c r="K22" s="170" t="s">
        <v>147</v>
      </c>
      <c r="L22" s="171">
        <f>L14-SUM(L15:L21)</f>
        <v>7063</v>
      </c>
      <c r="M22" s="171">
        <f>M14-SUM(M15:M21)</f>
        <v>11768</v>
      </c>
      <c r="N22" s="171">
        <f>N14-SUM(N15:N21)</f>
        <v>15575</v>
      </c>
      <c r="O22" s="171">
        <f>O14-SUM(O15:O21)</f>
        <v>18087</v>
      </c>
      <c r="P22" s="171">
        <f>P14-SUM(P15:P21)</f>
        <v>16745</v>
      </c>
      <c r="Q22" s="172">
        <f t="shared" si="2"/>
        <v>-7.419693702659369E-2</v>
      </c>
      <c r="R22" s="172">
        <f t="shared" si="3"/>
        <v>0.1597607167049889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104300</v>
      </c>
      <c r="D24" s="178">
        <v>193056</v>
      </c>
      <c r="E24" s="178">
        <v>195421</v>
      </c>
      <c r="F24" s="178">
        <v>198178</v>
      </c>
      <c r="G24" s="178">
        <v>184181</v>
      </c>
      <c r="H24" s="179">
        <f t="shared" ref="H24:H36" si="4">IFERROR(G24/F24-1,"-")</f>
        <v>-7.062842495130639E-2</v>
      </c>
      <c r="I24" s="179">
        <f t="shared" ref="I24:I36" si="5">G24/G$10</f>
        <v>0.32604524034597643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44439</v>
      </c>
      <c r="D25" s="162">
        <v>33408</v>
      </c>
      <c r="E25" s="162">
        <v>26219</v>
      </c>
      <c r="F25" s="162">
        <v>21651</v>
      </c>
      <c r="G25" s="162">
        <v>19540</v>
      </c>
      <c r="H25" s="163">
        <f t="shared" si="4"/>
        <v>-9.7501270149184749E-2</v>
      </c>
      <c r="I25" s="163">
        <f t="shared" si="5"/>
        <v>3.4590560352915765E-2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20331</v>
      </c>
      <c r="D26" s="166">
        <v>13052</v>
      </c>
      <c r="E26" s="166">
        <v>10656</v>
      </c>
      <c r="F26" s="166">
        <v>8502</v>
      </c>
      <c r="G26" s="166">
        <v>9123</v>
      </c>
      <c r="H26" s="167">
        <f t="shared" si="4"/>
        <v>7.304163726182078E-2</v>
      </c>
      <c r="I26" s="167">
        <f t="shared" si="5"/>
        <v>1.6149932553718042E-2</v>
      </c>
    </row>
    <row r="27" spans="2:22" x14ac:dyDescent="0.25">
      <c r="B27" s="165" t="s">
        <v>102</v>
      </c>
      <c r="C27" s="166">
        <v>24108</v>
      </c>
      <c r="D27" s="166">
        <v>20356</v>
      </c>
      <c r="E27" s="166">
        <v>15563</v>
      </c>
      <c r="F27" s="166">
        <v>13149</v>
      </c>
      <c r="G27" s="166">
        <v>10417</v>
      </c>
      <c r="H27" s="167">
        <f t="shared" si="4"/>
        <v>-0.20777245417902501</v>
      </c>
      <c r="I27" s="167">
        <f t="shared" si="5"/>
        <v>1.8440627799197726E-2</v>
      </c>
    </row>
    <row r="28" spans="2:22" x14ac:dyDescent="0.25">
      <c r="B28" s="161" t="s">
        <v>109</v>
      </c>
      <c r="C28" s="162">
        <v>59861</v>
      </c>
      <c r="D28" s="162">
        <v>159648</v>
      </c>
      <c r="E28" s="162">
        <v>169202</v>
      </c>
      <c r="F28" s="162">
        <v>176527</v>
      </c>
      <c r="G28" s="162">
        <v>164641</v>
      </c>
      <c r="H28" s="163">
        <f t="shared" si="4"/>
        <v>-6.7332476051822132E-2</v>
      </c>
      <c r="I28" s="163">
        <f t="shared" si="5"/>
        <v>0.29145467999306063</v>
      </c>
    </row>
    <row r="29" spans="2:22" x14ac:dyDescent="0.25">
      <c r="B29" s="165" t="s">
        <v>112</v>
      </c>
      <c r="C29" s="166">
        <v>10198</v>
      </c>
      <c r="D29" s="166">
        <v>86684</v>
      </c>
      <c r="E29" s="166">
        <v>91801</v>
      </c>
      <c r="F29" s="166">
        <v>96458</v>
      </c>
      <c r="G29" s="166">
        <v>90115</v>
      </c>
      <c r="H29" s="167">
        <f t="shared" si="4"/>
        <v>-6.5759190528520195E-2</v>
      </c>
      <c r="I29" s="167">
        <f t="shared" si="5"/>
        <v>0.15952550389984671</v>
      </c>
    </row>
    <row r="30" spans="2:22" x14ac:dyDescent="0.25">
      <c r="B30" s="165" t="s">
        <v>115</v>
      </c>
      <c r="C30" s="166">
        <v>12681</v>
      </c>
      <c r="D30" s="166">
        <v>16321</v>
      </c>
      <c r="E30" s="166">
        <v>16981</v>
      </c>
      <c r="F30" s="166">
        <v>16678</v>
      </c>
      <c r="G30" s="166">
        <v>14849</v>
      </c>
      <c r="H30" s="167">
        <f t="shared" si="4"/>
        <v>-0.10966542750929364</v>
      </c>
      <c r="I30" s="167">
        <f t="shared" si="5"/>
        <v>2.6286347527146686E-2</v>
      </c>
    </row>
    <row r="31" spans="2:22" x14ac:dyDescent="0.25">
      <c r="B31" s="165" t="s">
        <v>118</v>
      </c>
      <c r="C31" s="166">
        <v>5169</v>
      </c>
      <c r="D31" s="166">
        <v>5785</v>
      </c>
      <c r="E31" s="166">
        <v>5824</v>
      </c>
      <c r="F31" s="166">
        <v>4971</v>
      </c>
      <c r="G31" s="166">
        <v>4699</v>
      </c>
      <c r="H31" s="167">
        <f t="shared" si="4"/>
        <v>-5.4717360692013717E-2</v>
      </c>
      <c r="I31" s="167">
        <f t="shared" si="5"/>
        <v>8.3183747747364988E-3</v>
      </c>
    </row>
    <row r="32" spans="2:22" x14ac:dyDescent="0.25">
      <c r="B32" s="165" t="s">
        <v>125</v>
      </c>
      <c r="C32" s="166">
        <v>4408</v>
      </c>
      <c r="D32" s="166">
        <v>7612</v>
      </c>
      <c r="E32" s="166">
        <v>7630</v>
      </c>
      <c r="F32" s="166">
        <v>7871</v>
      </c>
      <c r="G32" s="166">
        <v>7330</v>
      </c>
      <c r="H32" s="167">
        <f t="shared" si="4"/>
        <v>-6.8733324863422651E-2</v>
      </c>
      <c r="I32" s="167">
        <f t="shared" si="5"/>
        <v>1.2975885741395731E-2</v>
      </c>
    </row>
    <row r="33" spans="2:9" x14ac:dyDescent="0.25">
      <c r="B33" s="165" t="s">
        <v>121</v>
      </c>
      <c r="C33" s="166">
        <v>6150</v>
      </c>
      <c r="D33" s="166">
        <v>8809</v>
      </c>
      <c r="E33" s="166">
        <v>9100</v>
      </c>
      <c r="F33" s="166">
        <v>9325</v>
      </c>
      <c r="G33" s="166">
        <v>8150</v>
      </c>
      <c r="H33" s="167">
        <f t="shared" si="4"/>
        <v>-0.12600536193029488</v>
      </c>
      <c r="I33" s="167">
        <f t="shared" si="5"/>
        <v>1.4427485510555962E-2</v>
      </c>
    </row>
    <row r="34" spans="2:9" x14ac:dyDescent="0.25">
      <c r="B34" s="165" t="s">
        <v>130</v>
      </c>
      <c r="C34" s="166">
        <v>210</v>
      </c>
      <c r="D34" s="166">
        <v>804</v>
      </c>
      <c r="E34" s="166">
        <v>650</v>
      </c>
      <c r="F34" s="166">
        <v>1422</v>
      </c>
      <c r="G34" s="166">
        <v>854</v>
      </c>
      <c r="H34" s="167">
        <f t="shared" si="4"/>
        <v>-0.39943741209563999</v>
      </c>
      <c r="I34" s="167">
        <f t="shared" si="5"/>
        <v>1.5117880522717536E-3</v>
      </c>
    </row>
    <row r="35" spans="2:9" x14ac:dyDescent="0.25">
      <c r="B35" s="165" t="s">
        <v>133</v>
      </c>
      <c r="C35" s="166">
        <v>87</v>
      </c>
      <c r="D35" s="166">
        <v>350</v>
      </c>
      <c r="E35" s="166">
        <v>498</v>
      </c>
      <c r="F35" s="166">
        <v>342</v>
      </c>
      <c r="G35" s="166">
        <v>155</v>
      </c>
      <c r="H35" s="167">
        <f t="shared" si="4"/>
        <v>-0.54678362573099415</v>
      </c>
      <c r="I35" s="167">
        <f t="shared" si="5"/>
        <v>2.7438776124370237E-4</v>
      </c>
    </row>
    <row r="36" spans="2:9" x14ac:dyDescent="0.25">
      <c r="B36" s="170" t="s">
        <v>147</v>
      </c>
      <c r="C36" s="171">
        <f>C28-SUM(C29:C35)</f>
        <v>20958</v>
      </c>
      <c r="D36" s="171">
        <f>D28-SUM(D29:D35)</f>
        <v>33283</v>
      </c>
      <c r="E36" s="171">
        <f>E28-SUM(E29:E35)</f>
        <v>36718</v>
      </c>
      <c r="F36" s="171">
        <f>F28-SUM(F29:F35)</f>
        <v>39460</v>
      </c>
      <c r="G36" s="171">
        <f>G28-SUM(G29:G35)</f>
        <v>38489</v>
      </c>
      <c r="H36" s="172">
        <f t="shared" si="4"/>
        <v>-2.4607197161682692E-2</v>
      </c>
      <c r="I36" s="172">
        <f t="shared" si="5"/>
        <v>6.8134906725863614E-2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46309</v>
      </c>
      <c r="D38" s="178">
        <v>140298</v>
      </c>
      <c r="E38" s="178">
        <v>135627</v>
      </c>
      <c r="F38" s="178">
        <v>144210</v>
      </c>
      <c r="G38" s="178">
        <v>151264</v>
      </c>
      <c r="H38" s="179">
        <f t="shared" ref="H38:H50" si="6">IFERROR(G38/F38-1,"-")</f>
        <v>4.8914777061230152E-2</v>
      </c>
      <c r="I38" s="179">
        <f t="shared" ref="I38:I50" si="7">G38/G$10</f>
        <v>0.26777413107591869</v>
      </c>
    </row>
    <row r="39" spans="2:9" x14ac:dyDescent="0.25">
      <c r="B39" s="161" t="s">
        <v>99</v>
      </c>
      <c r="C39" s="162">
        <v>15242</v>
      </c>
      <c r="D39" s="162">
        <v>19503</v>
      </c>
      <c r="E39" s="162">
        <v>15910</v>
      </c>
      <c r="F39" s="162">
        <v>15999</v>
      </c>
      <c r="G39" s="162">
        <v>15683</v>
      </c>
      <c r="H39" s="163">
        <f t="shared" si="6"/>
        <v>-1.975123445215321E-2</v>
      </c>
      <c r="I39" s="163">
        <f t="shared" si="7"/>
        <v>2.7762730706999899E-2</v>
      </c>
    </row>
    <row r="40" spans="2:9" x14ac:dyDescent="0.25">
      <c r="B40" s="165" t="s">
        <v>105</v>
      </c>
      <c r="C40" s="166">
        <v>8365</v>
      </c>
      <c r="D40" s="166">
        <v>8182</v>
      </c>
      <c r="E40" s="166">
        <v>7519</v>
      </c>
      <c r="F40" s="166">
        <v>7601</v>
      </c>
      <c r="G40" s="166">
        <v>6885</v>
      </c>
      <c r="H40" s="167">
        <f t="shared" si="6"/>
        <v>-9.419813182475989E-2</v>
      </c>
      <c r="I40" s="167">
        <f t="shared" si="7"/>
        <v>1.2188127330083166E-2</v>
      </c>
    </row>
    <row r="41" spans="2:9" x14ac:dyDescent="0.25">
      <c r="B41" s="165" t="s">
        <v>102</v>
      </c>
      <c r="C41" s="166">
        <v>6877</v>
      </c>
      <c r="D41" s="166">
        <v>11321</v>
      </c>
      <c r="E41" s="166">
        <v>8391</v>
      </c>
      <c r="F41" s="166">
        <v>8398</v>
      </c>
      <c r="G41" s="166">
        <v>8798</v>
      </c>
      <c r="H41" s="167">
        <f t="shared" si="6"/>
        <v>4.763038818766363E-2</v>
      </c>
      <c r="I41" s="167">
        <f t="shared" si="7"/>
        <v>1.5574603376916732E-2</v>
      </c>
    </row>
    <row r="42" spans="2:9" x14ac:dyDescent="0.25">
      <c r="B42" s="161" t="s">
        <v>109</v>
      </c>
      <c r="C42" s="162">
        <v>31067</v>
      </c>
      <c r="D42" s="162">
        <v>120795</v>
      </c>
      <c r="E42" s="162">
        <v>119717</v>
      </c>
      <c r="F42" s="162">
        <v>128211</v>
      </c>
      <c r="G42" s="162">
        <v>135581</v>
      </c>
      <c r="H42" s="163">
        <f t="shared" si="6"/>
        <v>5.7483367261779383E-2</v>
      </c>
      <c r="I42" s="163">
        <f t="shared" si="7"/>
        <v>0.24001140036891877</v>
      </c>
    </row>
    <row r="43" spans="2:9" x14ac:dyDescent="0.25">
      <c r="B43" s="165" t="s">
        <v>112</v>
      </c>
      <c r="C43" s="166">
        <v>5219</v>
      </c>
      <c r="D43" s="166">
        <v>71288</v>
      </c>
      <c r="E43" s="166">
        <v>73066</v>
      </c>
      <c r="F43" s="166">
        <v>77891</v>
      </c>
      <c r="G43" s="166">
        <v>79751</v>
      </c>
      <c r="H43" s="167">
        <f t="shared" si="6"/>
        <v>2.3879523950135484E-2</v>
      </c>
      <c r="I43" s="167">
        <f t="shared" si="7"/>
        <v>0.14117869901255811</v>
      </c>
    </row>
    <row r="44" spans="2:9" x14ac:dyDescent="0.25">
      <c r="B44" s="165" t="s">
        <v>115</v>
      </c>
      <c r="C44" s="166">
        <v>1616</v>
      </c>
      <c r="D44" s="166">
        <v>3513</v>
      </c>
      <c r="E44" s="166">
        <v>3042</v>
      </c>
      <c r="F44" s="166">
        <v>3031</v>
      </c>
      <c r="G44" s="166">
        <v>3747</v>
      </c>
      <c r="H44" s="167">
        <f t="shared" si="6"/>
        <v>0.23622566809633794</v>
      </c>
      <c r="I44" s="167">
        <f t="shared" si="7"/>
        <v>6.6331028476138889E-3</v>
      </c>
    </row>
    <row r="45" spans="2:9" x14ac:dyDescent="0.25">
      <c r="B45" s="165" t="s">
        <v>118</v>
      </c>
      <c r="C45" s="166">
        <v>2196</v>
      </c>
      <c r="D45" s="166">
        <v>2336</v>
      </c>
      <c r="E45" s="166">
        <v>2338</v>
      </c>
      <c r="F45" s="166">
        <v>2776</v>
      </c>
      <c r="G45" s="166">
        <v>3320</v>
      </c>
      <c r="H45" s="167">
        <f t="shared" si="6"/>
        <v>0.19596541786743527</v>
      </c>
      <c r="I45" s="167">
        <f t="shared" si="7"/>
        <v>5.8772088214780116E-3</v>
      </c>
    </row>
    <row r="46" spans="2:9" x14ac:dyDescent="0.25">
      <c r="B46" s="165" t="s">
        <v>125</v>
      </c>
      <c r="C46" s="166">
        <v>3501</v>
      </c>
      <c r="D46" s="166">
        <v>6530</v>
      </c>
      <c r="E46" s="166">
        <v>5758</v>
      </c>
      <c r="F46" s="166">
        <v>6584</v>
      </c>
      <c r="G46" s="166">
        <v>6332</v>
      </c>
      <c r="H46" s="167">
        <f t="shared" si="6"/>
        <v>-3.8274605103280734E-2</v>
      </c>
      <c r="I46" s="167">
        <f t="shared" si="7"/>
        <v>1.1209182607710474E-2</v>
      </c>
    </row>
    <row r="47" spans="2:9" x14ac:dyDescent="0.25">
      <c r="B47" s="165" t="s">
        <v>121</v>
      </c>
      <c r="C47" s="166">
        <v>2476</v>
      </c>
      <c r="D47" s="166">
        <v>4173</v>
      </c>
      <c r="E47" s="166">
        <v>4704</v>
      </c>
      <c r="F47" s="166">
        <v>4974</v>
      </c>
      <c r="G47" s="166">
        <v>4454</v>
      </c>
      <c r="H47" s="167">
        <f t="shared" si="6"/>
        <v>-0.10454362685967034</v>
      </c>
      <c r="I47" s="167">
        <f t="shared" si="7"/>
        <v>7.8846650876093563E-3</v>
      </c>
    </row>
    <row r="48" spans="2:9" x14ac:dyDescent="0.25">
      <c r="B48" s="165" t="s">
        <v>130</v>
      </c>
      <c r="C48" s="166">
        <v>965</v>
      </c>
      <c r="D48" s="166">
        <v>992</v>
      </c>
      <c r="E48" s="166">
        <v>601</v>
      </c>
      <c r="F48" s="166">
        <v>761</v>
      </c>
      <c r="G48" s="166">
        <v>636</v>
      </c>
      <c r="H48" s="167">
        <f t="shared" si="6"/>
        <v>-0.16425755584756896</v>
      </c>
      <c r="I48" s="167">
        <f t="shared" si="7"/>
        <v>1.1258749429096432E-3</v>
      </c>
    </row>
    <row r="49" spans="2:9" x14ac:dyDescent="0.25">
      <c r="B49" s="165" t="s">
        <v>133</v>
      </c>
      <c r="C49" s="166">
        <v>71</v>
      </c>
      <c r="D49" s="166">
        <v>194</v>
      </c>
      <c r="E49" s="166">
        <v>285</v>
      </c>
      <c r="F49" s="166">
        <v>136</v>
      </c>
      <c r="G49" s="166">
        <v>144</v>
      </c>
      <c r="H49" s="167">
        <f t="shared" si="6"/>
        <v>5.8823529411764719E-2</v>
      </c>
      <c r="I49" s="167">
        <f t="shared" si="7"/>
        <v>2.5491508141350412E-4</v>
      </c>
    </row>
    <row r="50" spans="2:9" x14ac:dyDescent="0.25">
      <c r="B50" s="170" t="s">
        <v>147</v>
      </c>
      <c r="C50" s="171">
        <f>C42-SUM(C43:C49)</f>
        <v>15023</v>
      </c>
      <c r="D50" s="171">
        <f>D42-SUM(D43:D49)</f>
        <v>31769</v>
      </c>
      <c r="E50" s="171">
        <f>E42-SUM(E43:E49)</f>
        <v>29923</v>
      </c>
      <c r="F50" s="171">
        <f>F42-SUM(F43:F49)</f>
        <v>32058</v>
      </c>
      <c r="G50" s="171">
        <f>G42-SUM(G43:G49)</f>
        <v>37197</v>
      </c>
      <c r="H50" s="172">
        <f t="shared" si="6"/>
        <v>0.16030320044918578</v>
      </c>
      <c r="I50" s="172">
        <f t="shared" si="7"/>
        <v>6.5847751967625781E-2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2038</v>
      </c>
      <c r="D52" s="178">
        <v>2613</v>
      </c>
      <c r="E52" s="178">
        <v>3056</v>
      </c>
      <c r="F52" s="178">
        <v>2720</v>
      </c>
      <c r="G52" s="178">
        <v>3023</v>
      </c>
      <c r="H52" s="179">
        <f t="shared" ref="H52:H64" si="8">IFERROR(G52/F52-1,"-")</f>
        <v>0.11139705882352935</v>
      </c>
      <c r="I52" s="179">
        <f t="shared" ref="I52:I64" si="9">G52/G$10</f>
        <v>5.35144646606266E-3</v>
      </c>
    </row>
    <row r="53" spans="2:9" x14ac:dyDescent="0.25">
      <c r="B53" s="161" t="s">
        <v>99</v>
      </c>
      <c r="C53" s="162">
        <v>863</v>
      </c>
      <c r="D53" s="162">
        <v>538</v>
      </c>
      <c r="E53" s="162">
        <v>1385</v>
      </c>
      <c r="F53" s="162">
        <v>937</v>
      </c>
      <c r="G53" s="162">
        <v>481</v>
      </c>
      <c r="H53" s="163">
        <f t="shared" si="8"/>
        <v>-0.48665955176093911</v>
      </c>
      <c r="I53" s="163">
        <f t="shared" si="9"/>
        <v>8.5148718166594092E-4</v>
      </c>
    </row>
    <row r="54" spans="2:9" x14ac:dyDescent="0.25">
      <c r="B54" s="165" t="s">
        <v>105</v>
      </c>
      <c r="C54" s="166">
        <v>480</v>
      </c>
      <c r="D54" s="166">
        <v>274</v>
      </c>
      <c r="E54" s="166">
        <v>1086</v>
      </c>
      <c r="F54" s="166">
        <v>651</v>
      </c>
      <c r="G54" s="166">
        <v>42</v>
      </c>
      <c r="H54" s="167">
        <f t="shared" si="8"/>
        <v>-0.93548387096774199</v>
      </c>
      <c r="I54" s="167">
        <f t="shared" si="9"/>
        <v>7.4350232078938699E-5</v>
      </c>
    </row>
    <row r="55" spans="2:9" x14ac:dyDescent="0.25">
      <c r="B55" s="165" t="s">
        <v>102</v>
      </c>
      <c r="C55" s="166">
        <v>383</v>
      </c>
      <c r="D55" s="166">
        <v>264</v>
      </c>
      <c r="E55" s="166">
        <v>299</v>
      </c>
      <c r="F55" s="166">
        <v>286</v>
      </c>
      <c r="G55" s="166">
        <v>439</v>
      </c>
      <c r="H55" s="167">
        <f t="shared" si="8"/>
        <v>0.534965034965035</v>
      </c>
      <c r="I55" s="167">
        <f t="shared" si="9"/>
        <v>7.7713694958700212E-4</v>
      </c>
    </row>
    <row r="56" spans="2:9" x14ac:dyDescent="0.25">
      <c r="B56" s="161" t="s">
        <v>109</v>
      </c>
      <c r="C56" s="162">
        <v>1175</v>
      </c>
      <c r="D56" s="162">
        <v>2075</v>
      </c>
      <c r="E56" s="162">
        <v>1671</v>
      </c>
      <c r="F56" s="162">
        <v>1783</v>
      </c>
      <c r="G56" s="162">
        <v>2542</v>
      </c>
      <c r="H56" s="163">
        <f t="shared" si="8"/>
        <v>0.42568704430734727</v>
      </c>
      <c r="I56" s="163">
        <f t="shared" si="9"/>
        <v>4.4999592843967184E-3</v>
      </c>
    </row>
    <row r="57" spans="2:9" x14ac:dyDescent="0.25">
      <c r="B57" s="165" t="s">
        <v>112</v>
      </c>
      <c r="C57" s="166">
        <v>61</v>
      </c>
      <c r="D57" s="166">
        <v>1011</v>
      </c>
      <c r="E57" s="166">
        <v>667</v>
      </c>
      <c r="F57" s="166">
        <v>807</v>
      </c>
      <c r="G57" s="166">
        <v>1050</v>
      </c>
      <c r="H57" s="167">
        <f t="shared" si="8"/>
        <v>0.3011152416356877</v>
      </c>
      <c r="I57" s="167">
        <f t="shared" si="9"/>
        <v>1.8587558019734676E-3</v>
      </c>
    </row>
    <row r="58" spans="2:9" x14ac:dyDescent="0.25">
      <c r="B58" s="165" t="s">
        <v>115</v>
      </c>
      <c r="C58" s="166">
        <v>442</v>
      </c>
      <c r="D58" s="166">
        <v>252</v>
      </c>
      <c r="E58" s="166">
        <v>215</v>
      </c>
      <c r="F58" s="166">
        <v>311</v>
      </c>
      <c r="G58" s="166">
        <v>350</v>
      </c>
      <c r="H58" s="167">
        <f t="shared" si="8"/>
        <v>0.12540192926045024</v>
      </c>
      <c r="I58" s="167">
        <f t="shared" si="9"/>
        <v>6.1958526732448923E-4</v>
      </c>
    </row>
    <row r="59" spans="2:9" x14ac:dyDescent="0.25">
      <c r="B59" s="165" t="s">
        <v>118</v>
      </c>
      <c r="C59" s="166">
        <v>108</v>
      </c>
      <c r="D59" s="166">
        <v>166</v>
      </c>
      <c r="E59" s="166">
        <v>173</v>
      </c>
      <c r="F59" s="166">
        <v>61</v>
      </c>
      <c r="G59" s="166">
        <v>285</v>
      </c>
      <c r="H59" s="167">
        <f t="shared" si="8"/>
        <v>3.6721311475409832</v>
      </c>
      <c r="I59" s="167">
        <f t="shared" si="9"/>
        <v>5.0451943196422691E-4</v>
      </c>
    </row>
    <row r="60" spans="2:9" x14ac:dyDescent="0.25">
      <c r="B60" s="165" t="s">
        <v>125</v>
      </c>
      <c r="C60" s="166">
        <v>34</v>
      </c>
      <c r="D60" s="166">
        <v>77</v>
      </c>
      <c r="E60" s="166">
        <v>39</v>
      </c>
      <c r="F60" s="166">
        <v>41</v>
      </c>
      <c r="G60" s="166">
        <v>58</v>
      </c>
      <c r="H60" s="167">
        <f t="shared" si="8"/>
        <v>0.41463414634146334</v>
      </c>
      <c r="I60" s="167">
        <f t="shared" si="9"/>
        <v>1.0267413001377249E-4</v>
      </c>
    </row>
    <row r="61" spans="2:9" x14ac:dyDescent="0.25">
      <c r="B61" s="165" t="s">
        <v>121</v>
      </c>
      <c r="C61" s="166">
        <v>61</v>
      </c>
      <c r="D61" s="166">
        <v>51</v>
      </c>
      <c r="E61" s="166">
        <v>27</v>
      </c>
      <c r="F61" s="166">
        <v>5</v>
      </c>
      <c r="G61" s="166">
        <v>64</v>
      </c>
      <c r="H61" s="167">
        <f t="shared" si="8"/>
        <v>11.8</v>
      </c>
      <c r="I61" s="167">
        <f t="shared" si="9"/>
        <v>1.1329559173933516E-4</v>
      </c>
    </row>
    <row r="62" spans="2:9" x14ac:dyDescent="0.25">
      <c r="B62" s="165" t="s">
        <v>130</v>
      </c>
      <c r="C62" s="166">
        <v>10</v>
      </c>
      <c r="D62" s="166">
        <v>13</v>
      </c>
      <c r="E62" s="166">
        <v>3</v>
      </c>
      <c r="F62" s="166">
        <v>6</v>
      </c>
      <c r="G62" s="166">
        <v>6</v>
      </c>
      <c r="H62" s="167">
        <f t="shared" si="8"/>
        <v>0</v>
      </c>
      <c r="I62" s="167">
        <f t="shared" si="9"/>
        <v>1.0621461725562671E-5</v>
      </c>
    </row>
    <row r="63" spans="2:9" x14ac:dyDescent="0.25">
      <c r="B63" s="165" t="s">
        <v>133</v>
      </c>
      <c r="C63" s="166">
        <v>3</v>
      </c>
      <c r="D63" s="166">
        <v>6</v>
      </c>
      <c r="E63" s="166">
        <v>0</v>
      </c>
      <c r="F63" s="166">
        <v>0</v>
      </c>
      <c r="G63" s="166">
        <v>12</v>
      </c>
      <c r="H63" s="167" t="str">
        <f t="shared" si="8"/>
        <v>-</v>
      </c>
      <c r="I63" s="167">
        <f t="shared" si="9"/>
        <v>2.1242923451125342E-5</v>
      </c>
    </row>
    <row r="64" spans="2:9" x14ac:dyDescent="0.25">
      <c r="B64" s="170" t="s">
        <v>147</v>
      </c>
      <c r="C64" s="171">
        <f>C56-SUM(C57:C63)</f>
        <v>456</v>
      </c>
      <c r="D64" s="171">
        <f>D56-SUM(D57:D63)</f>
        <v>499</v>
      </c>
      <c r="E64" s="171">
        <f>E56-SUM(E57:E63)</f>
        <v>547</v>
      </c>
      <c r="F64" s="171">
        <f>F56-SUM(F57:F63)</f>
        <v>552</v>
      </c>
      <c r="G64" s="171">
        <f>G56-SUM(G57:G63)</f>
        <v>717</v>
      </c>
      <c r="H64" s="172">
        <f t="shared" si="8"/>
        <v>0.29891304347826098</v>
      </c>
      <c r="I64" s="172">
        <f t="shared" si="9"/>
        <v>1.2692646762047393E-3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2426</v>
      </c>
      <c r="D66" s="178">
        <v>27893</v>
      </c>
      <c r="E66" s="178">
        <v>26664</v>
      </c>
      <c r="F66" s="178">
        <v>19100</v>
      </c>
      <c r="G66" s="178">
        <v>20231</v>
      </c>
      <c r="H66" s="179">
        <f t="shared" ref="H66:H78" si="10">IFERROR(G66/F66-1,"-")</f>
        <v>5.9214659685863813E-2</v>
      </c>
      <c r="I66" s="179">
        <f t="shared" ref="I66:I78" si="11">G66/G$10</f>
        <v>3.5813798694976404E-2</v>
      </c>
    </row>
    <row r="67" spans="2:9" x14ac:dyDescent="0.25">
      <c r="B67" s="161" t="s">
        <v>99</v>
      </c>
      <c r="C67" s="162">
        <v>2106</v>
      </c>
      <c r="D67" s="162">
        <v>12732</v>
      </c>
      <c r="E67" s="162">
        <v>13348</v>
      </c>
      <c r="F67" s="162">
        <v>4578</v>
      </c>
      <c r="G67" s="162">
        <v>7294</v>
      </c>
      <c r="H67" s="163">
        <f t="shared" si="10"/>
        <v>0.5932721712538227</v>
      </c>
      <c r="I67" s="163">
        <f t="shared" si="11"/>
        <v>1.2912156971042355E-2</v>
      </c>
    </row>
    <row r="68" spans="2:9" x14ac:dyDescent="0.25">
      <c r="B68" s="165" t="s">
        <v>105</v>
      </c>
      <c r="C68" s="166">
        <v>1992</v>
      </c>
      <c r="D68" s="166">
        <v>11475</v>
      </c>
      <c r="E68" s="166">
        <v>10243</v>
      </c>
      <c r="F68" s="166">
        <v>2063</v>
      </c>
      <c r="G68" s="166">
        <v>2741</v>
      </c>
      <c r="H68" s="167">
        <f t="shared" si="10"/>
        <v>0.32864760058167719</v>
      </c>
      <c r="I68" s="167">
        <f t="shared" si="11"/>
        <v>4.8522377649612139E-3</v>
      </c>
    </row>
    <row r="69" spans="2:9" x14ac:dyDescent="0.25">
      <c r="B69" s="165" t="s">
        <v>102</v>
      </c>
      <c r="C69" s="166">
        <v>114</v>
      </c>
      <c r="D69" s="166">
        <v>1257</v>
      </c>
      <c r="E69" s="166">
        <v>3105</v>
      </c>
      <c r="F69" s="166">
        <v>2515</v>
      </c>
      <c r="G69" s="166">
        <v>4553</v>
      </c>
      <c r="H69" s="167">
        <f t="shared" si="10"/>
        <v>0.8103379721669981</v>
      </c>
      <c r="I69" s="167">
        <f t="shared" si="11"/>
        <v>8.0599192060811405E-3</v>
      </c>
    </row>
    <row r="70" spans="2:9" x14ac:dyDescent="0.25">
      <c r="B70" s="161" t="s">
        <v>109</v>
      </c>
      <c r="C70" s="162">
        <v>320</v>
      </c>
      <c r="D70" s="162">
        <v>15161</v>
      </c>
      <c r="E70" s="162">
        <v>13316</v>
      </c>
      <c r="F70" s="162">
        <v>14522</v>
      </c>
      <c r="G70" s="162">
        <v>12937</v>
      </c>
      <c r="H70" s="163">
        <f t="shared" si="10"/>
        <v>-0.10914474590276824</v>
      </c>
      <c r="I70" s="163">
        <f t="shared" si="11"/>
        <v>2.2901641723934048E-2</v>
      </c>
    </row>
    <row r="71" spans="2:9" x14ac:dyDescent="0.25">
      <c r="B71" s="165" t="s">
        <v>112</v>
      </c>
      <c r="C71" s="166">
        <v>0</v>
      </c>
      <c r="D71" s="166">
        <v>8685</v>
      </c>
      <c r="E71" s="166">
        <v>5779</v>
      </c>
      <c r="F71" s="166">
        <v>8571</v>
      </c>
      <c r="G71" s="166">
        <v>7350</v>
      </c>
      <c r="H71" s="167">
        <f t="shared" si="10"/>
        <v>-0.14245712285614276</v>
      </c>
      <c r="I71" s="167">
        <f t="shared" si="11"/>
        <v>1.3011290613814274E-2</v>
      </c>
    </row>
    <row r="72" spans="2:9" x14ac:dyDescent="0.25">
      <c r="B72" s="165" t="s">
        <v>115</v>
      </c>
      <c r="C72" s="166">
        <v>30</v>
      </c>
      <c r="D72" s="166">
        <v>237</v>
      </c>
      <c r="E72" s="166">
        <v>540</v>
      </c>
      <c r="F72" s="166">
        <v>747</v>
      </c>
      <c r="G72" s="166">
        <v>614</v>
      </c>
      <c r="H72" s="167">
        <f t="shared" si="10"/>
        <v>-0.17804551539491298</v>
      </c>
      <c r="I72" s="167">
        <f t="shared" si="11"/>
        <v>1.0869295832492468E-3</v>
      </c>
    </row>
    <row r="73" spans="2:9" x14ac:dyDescent="0.25">
      <c r="B73" s="165" t="s">
        <v>118</v>
      </c>
      <c r="C73" s="166">
        <v>184</v>
      </c>
      <c r="D73" s="166">
        <v>1882</v>
      </c>
      <c r="E73" s="166">
        <v>1806</v>
      </c>
      <c r="F73" s="166">
        <v>1006</v>
      </c>
      <c r="G73" s="166">
        <v>925</v>
      </c>
      <c r="H73" s="167">
        <f t="shared" si="10"/>
        <v>-8.0516898608349874E-2</v>
      </c>
      <c r="I73" s="167">
        <f t="shared" si="11"/>
        <v>1.6374753493575787E-3</v>
      </c>
    </row>
    <row r="74" spans="2:9" x14ac:dyDescent="0.25">
      <c r="B74" s="165" t="s">
        <v>125</v>
      </c>
      <c r="C74" s="166">
        <v>6</v>
      </c>
      <c r="D74" s="166">
        <v>275</v>
      </c>
      <c r="E74" s="166">
        <v>481</v>
      </c>
      <c r="F74" s="166">
        <v>278</v>
      </c>
      <c r="G74" s="166">
        <v>544</v>
      </c>
      <c r="H74" s="167">
        <f t="shared" si="10"/>
        <v>0.95683453237410077</v>
      </c>
      <c r="I74" s="167">
        <f t="shared" si="11"/>
        <v>9.6301252978434895E-4</v>
      </c>
    </row>
    <row r="75" spans="2:9" x14ac:dyDescent="0.25">
      <c r="B75" s="165" t="s">
        <v>121</v>
      </c>
      <c r="C75" s="166">
        <v>33</v>
      </c>
      <c r="D75" s="166">
        <v>569</v>
      </c>
      <c r="E75" s="166">
        <v>610</v>
      </c>
      <c r="F75" s="166">
        <v>514</v>
      </c>
      <c r="G75" s="166">
        <v>231</v>
      </c>
      <c r="H75" s="167">
        <f t="shared" si="10"/>
        <v>-0.55058365758754868</v>
      </c>
      <c r="I75" s="167">
        <f t="shared" si="11"/>
        <v>4.0892627643416288E-4</v>
      </c>
    </row>
    <row r="76" spans="2:9" x14ac:dyDescent="0.25">
      <c r="B76" s="165" t="s">
        <v>130</v>
      </c>
      <c r="C76" s="166">
        <v>0</v>
      </c>
      <c r="D76" s="166">
        <v>13</v>
      </c>
      <c r="E76" s="166">
        <v>29</v>
      </c>
      <c r="F76" s="166">
        <v>4</v>
      </c>
      <c r="G76" s="166">
        <v>85</v>
      </c>
      <c r="H76" s="167">
        <f t="shared" si="10"/>
        <v>20.25</v>
      </c>
      <c r="I76" s="167">
        <f t="shared" si="11"/>
        <v>1.5047070777880452E-4</v>
      </c>
    </row>
    <row r="77" spans="2:9" x14ac:dyDescent="0.25">
      <c r="B77" s="165" t="s">
        <v>133</v>
      </c>
      <c r="C77" s="166">
        <v>0</v>
      </c>
      <c r="D77" s="166">
        <v>10</v>
      </c>
      <c r="E77" s="166">
        <v>27</v>
      </c>
      <c r="F77" s="166">
        <v>0</v>
      </c>
      <c r="G77" s="166">
        <v>71</v>
      </c>
      <c r="H77" s="167" t="str">
        <f t="shared" si="10"/>
        <v>-</v>
      </c>
      <c r="I77" s="167">
        <f t="shared" si="11"/>
        <v>1.2568729708582494E-4</v>
      </c>
    </row>
    <row r="78" spans="2:9" x14ac:dyDescent="0.25">
      <c r="B78" s="170" t="s">
        <v>147</v>
      </c>
      <c r="C78" s="171">
        <f>C70-SUM(C71:C77)</f>
        <v>67</v>
      </c>
      <c r="D78" s="171">
        <f>D70-SUM(D71:D77)</f>
        <v>3490</v>
      </c>
      <c r="E78" s="171">
        <f>E70-SUM(E71:E77)</f>
        <v>4044</v>
      </c>
      <c r="F78" s="171">
        <f>F70-SUM(F71:F77)</f>
        <v>3402</v>
      </c>
      <c r="G78" s="171">
        <f>G70-SUM(G71:G77)</f>
        <v>3117</v>
      </c>
      <c r="H78" s="172">
        <f t="shared" si="10"/>
        <v>-8.3774250440917131E-2</v>
      </c>
      <c r="I78" s="172">
        <f t="shared" si="11"/>
        <v>5.5178493664298084E-3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44986</v>
      </c>
      <c r="D80" s="178">
        <v>84199</v>
      </c>
      <c r="E80" s="178">
        <v>86585</v>
      </c>
      <c r="F80" s="178">
        <v>101084</v>
      </c>
      <c r="G80" s="178">
        <v>104813</v>
      </c>
      <c r="H80" s="179">
        <f t="shared" ref="H80:H92" si="12">IFERROR(G80/F80-1,"-")</f>
        <v>3.6890111194650022E-2</v>
      </c>
      <c r="I80" s="179">
        <f t="shared" ref="I80:I92" si="13">G80/G$10</f>
        <v>0.1855445446402334</v>
      </c>
    </row>
    <row r="81" spans="2:9" x14ac:dyDescent="0.25">
      <c r="B81" s="161" t="s">
        <v>99</v>
      </c>
      <c r="C81" s="162">
        <v>29508</v>
      </c>
      <c r="D81" s="162">
        <v>49388</v>
      </c>
      <c r="E81" s="162">
        <v>47019</v>
      </c>
      <c r="F81" s="162">
        <v>49842</v>
      </c>
      <c r="G81" s="162">
        <v>55731</v>
      </c>
      <c r="H81" s="163">
        <f t="shared" si="12"/>
        <v>0.11815336463223791</v>
      </c>
      <c r="I81" s="163">
        <f t="shared" si="13"/>
        <v>9.8657447237888884E-2</v>
      </c>
    </row>
    <row r="82" spans="2:9" x14ac:dyDescent="0.25">
      <c r="B82" s="165" t="s">
        <v>105</v>
      </c>
      <c r="C82" s="166">
        <v>10173</v>
      </c>
      <c r="D82" s="166">
        <v>16867</v>
      </c>
      <c r="E82" s="166">
        <v>14974</v>
      </c>
      <c r="F82" s="166">
        <v>15712</v>
      </c>
      <c r="G82" s="166">
        <v>14537</v>
      </c>
      <c r="H82" s="167">
        <f t="shared" si="12"/>
        <v>-7.4783604887983746E-2</v>
      </c>
      <c r="I82" s="167">
        <f t="shared" si="13"/>
        <v>2.5734031517417426E-2</v>
      </c>
    </row>
    <row r="83" spans="2:9" x14ac:dyDescent="0.25">
      <c r="B83" s="165" t="s">
        <v>102</v>
      </c>
      <c r="C83" s="166">
        <v>19335</v>
      </c>
      <c r="D83" s="166">
        <v>32521</v>
      </c>
      <c r="E83" s="166">
        <v>32045</v>
      </c>
      <c r="F83" s="166">
        <v>34130</v>
      </c>
      <c r="G83" s="166">
        <v>41194</v>
      </c>
      <c r="H83" s="167">
        <f t="shared" si="12"/>
        <v>0.20697333723996492</v>
      </c>
      <c r="I83" s="167">
        <f t="shared" si="13"/>
        <v>7.2923415720471452E-2</v>
      </c>
    </row>
    <row r="84" spans="2:9" x14ac:dyDescent="0.25">
      <c r="B84" s="161" t="s">
        <v>109</v>
      </c>
      <c r="C84" s="162">
        <v>15478</v>
      </c>
      <c r="D84" s="162">
        <v>34811</v>
      </c>
      <c r="E84" s="162">
        <v>39566</v>
      </c>
      <c r="F84" s="162">
        <v>51242</v>
      </c>
      <c r="G84" s="162">
        <v>49082</v>
      </c>
      <c r="H84" s="163">
        <f t="shared" si="12"/>
        <v>-4.2152921431638068E-2</v>
      </c>
      <c r="I84" s="163">
        <f t="shared" si="13"/>
        <v>8.6887097402344515E-2</v>
      </c>
    </row>
    <row r="85" spans="2:9" x14ac:dyDescent="0.25">
      <c r="B85" s="165" t="s">
        <v>112</v>
      </c>
      <c r="C85" s="166">
        <v>1002</v>
      </c>
      <c r="D85" s="166">
        <v>8917</v>
      </c>
      <c r="E85" s="166">
        <v>9578</v>
      </c>
      <c r="F85" s="166">
        <v>12336</v>
      </c>
      <c r="G85" s="166">
        <v>14562</v>
      </c>
      <c r="H85" s="167">
        <f t="shared" si="12"/>
        <v>0.18044747081712065</v>
      </c>
      <c r="I85" s="167">
        <f t="shared" si="13"/>
        <v>2.5778287607940605E-2</v>
      </c>
    </row>
    <row r="86" spans="2:9" x14ac:dyDescent="0.25">
      <c r="B86" s="165" t="s">
        <v>115</v>
      </c>
      <c r="C86" s="166">
        <v>4013</v>
      </c>
      <c r="D86" s="166">
        <v>9215</v>
      </c>
      <c r="E86" s="166">
        <v>8519</v>
      </c>
      <c r="F86" s="166">
        <v>9969</v>
      </c>
      <c r="G86" s="166">
        <v>8440</v>
      </c>
      <c r="H86" s="167">
        <f t="shared" si="12"/>
        <v>-0.15337546393820845</v>
      </c>
      <c r="I86" s="167">
        <f t="shared" si="13"/>
        <v>1.4940856160624825E-2</v>
      </c>
    </row>
    <row r="87" spans="2:9" x14ac:dyDescent="0.25">
      <c r="B87" s="165" t="s">
        <v>118</v>
      </c>
      <c r="C87" s="166">
        <v>2209</v>
      </c>
      <c r="D87" s="166">
        <v>2595</v>
      </c>
      <c r="E87" s="166">
        <v>3394</v>
      </c>
      <c r="F87" s="166">
        <v>6368</v>
      </c>
      <c r="G87" s="166">
        <v>5938</v>
      </c>
      <c r="H87" s="167">
        <f t="shared" si="12"/>
        <v>-6.7525125628140725E-2</v>
      </c>
      <c r="I87" s="167">
        <f t="shared" si="13"/>
        <v>1.0511706621065191E-2</v>
      </c>
    </row>
    <row r="88" spans="2:9" x14ac:dyDescent="0.25">
      <c r="B88" s="165" t="s">
        <v>125</v>
      </c>
      <c r="C88" s="166">
        <v>573</v>
      </c>
      <c r="D88" s="166">
        <v>1125</v>
      </c>
      <c r="E88" s="166">
        <v>1281</v>
      </c>
      <c r="F88" s="166">
        <v>2772</v>
      </c>
      <c r="G88" s="166">
        <v>1841</v>
      </c>
      <c r="H88" s="167">
        <f t="shared" si="12"/>
        <v>-0.33585858585858586</v>
      </c>
      <c r="I88" s="167">
        <f t="shared" si="13"/>
        <v>3.259018506126813E-3</v>
      </c>
    </row>
    <row r="89" spans="2:9" x14ac:dyDescent="0.25">
      <c r="B89" s="165" t="s">
        <v>121</v>
      </c>
      <c r="C89" s="166">
        <v>431</v>
      </c>
      <c r="D89" s="166">
        <v>588</v>
      </c>
      <c r="E89" s="166">
        <v>873</v>
      </c>
      <c r="F89" s="166">
        <v>1365</v>
      </c>
      <c r="G89" s="166">
        <v>1082</v>
      </c>
      <c r="H89" s="167">
        <f t="shared" si="12"/>
        <v>-0.20732600732600737</v>
      </c>
      <c r="I89" s="167">
        <f t="shared" si="13"/>
        <v>1.9154035978431352E-3</v>
      </c>
    </row>
    <row r="90" spans="2:9" x14ac:dyDescent="0.25">
      <c r="B90" s="165" t="s">
        <v>130</v>
      </c>
      <c r="C90" s="166">
        <v>145</v>
      </c>
      <c r="D90" s="166">
        <v>437</v>
      </c>
      <c r="E90" s="166">
        <v>185</v>
      </c>
      <c r="F90" s="166">
        <v>247</v>
      </c>
      <c r="G90" s="166">
        <v>405</v>
      </c>
      <c r="H90" s="167">
        <f t="shared" si="12"/>
        <v>0.63967611336032393</v>
      </c>
      <c r="I90" s="167">
        <f t="shared" si="13"/>
        <v>7.169486664754804E-4</v>
      </c>
    </row>
    <row r="91" spans="2:9" x14ac:dyDescent="0.25">
      <c r="B91" s="165" t="s">
        <v>133</v>
      </c>
      <c r="C91" s="166">
        <v>42</v>
      </c>
      <c r="D91" s="166">
        <v>166</v>
      </c>
      <c r="E91" s="166">
        <v>161</v>
      </c>
      <c r="F91" s="166">
        <v>98</v>
      </c>
      <c r="G91" s="166">
        <v>69</v>
      </c>
      <c r="H91" s="167">
        <f t="shared" si="12"/>
        <v>-0.29591836734693877</v>
      </c>
      <c r="I91" s="167">
        <f t="shared" si="13"/>
        <v>1.2214680984397073E-4</v>
      </c>
    </row>
    <row r="92" spans="2:9" x14ac:dyDescent="0.25">
      <c r="B92" s="170" t="s">
        <v>147</v>
      </c>
      <c r="C92" s="171">
        <f>C84-SUM(C85:C91)</f>
        <v>7063</v>
      </c>
      <c r="D92" s="171">
        <f>D84-SUM(D85:D91)</f>
        <v>11768</v>
      </c>
      <c r="E92" s="171">
        <f>E84-SUM(E85:E91)</f>
        <v>15575</v>
      </c>
      <c r="F92" s="171">
        <f>F84-SUM(F85:F91)</f>
        <v>18087</v>
      </c>
      <c r="G92" s="171">
        <f>G84-SUM(G85:G91)</f>
        <v>16745</v>
      </c>
      <c r="H92" s="172">
        <f t="shared" si="12"/>
        <v>-7.419693702659369E-2</v>
      </c>
      <c r="I92" s="172">
        <f t="shared" si="13"/>
        <v>2.9642729432424492E-2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2531</v>
      </c>
      <c r="D94" s="178">
        <v>4460</v>
      </c>
      <c r="E94" s="178">
        <v>4564</v>
      </c>
      <c r="F94" s="178">
        <v>4705</v>
      </c>
      <c r="G94" s="178">
        <v>3825</v>
      </c>
      <c r="H94" s="179">
        <f t="shared" ref="H94:H106" si="14">IFERROR(G94/F94-1,"-")</f>
        <v>-0.18703506907545164</v>
      </c>
      <c r="I94" s="179">
        <f t="shared" ref="I94:I106" si="15">G94/G$10</f>
        <v>6.7711818500462029E-3</v>
      </c>
    </row>
    <row r="95" spans="2:9" x14ac:dyDescent="0.25">
      <c r="B95" s="161" t="s">
        <v>99</v>
      </c>
      <c r="C95" s="162">
        <v>1673</v>
      </c>
      <c r="D95" s="162">
        <v>3404</v>
      </c>
      <c r="E95" s="162">
        <v>3332</v>
      </c>
      <c r="F95" s="162">
        <v>3522</v>
      </c>
      <c r="G95" s="162">
        <v>2586</v>
      </c>
      <c r="H95" s="163">
        <f t="shared" si="14"/>
        <v>-0.26575809199318567</v>
      </c>
      <c r="I95" s="163">
        <f t="shared" si="15"/>
        <v>4.577850003717512E-3</v>
      </c>
    </row>
    <row r="96" spans="2:9" x14ac:dyDescent="0.25">
      <c r="B96" s="165" t="s">
        <v>105</v>
      </c>
      <c r="C96" s="166">
        <v>647</v>
      </c>
      <c r="D96" s="166">
        <v>1737</v>
      </c>
      <c r="E96" s="166">
        <v>1249</v>
      </c>
      <c r="F96" s="166">
        <v>1629</v>
      </c>
      <c r="G96" s="166">
        <v>869</v>
      </c>
      <c r="H96" s="167">
        <f t="shared" si="14"/>
        <v>-0.46654389195825663</v>
      </c>
      <c r="I96" s="167">
        <f t="shared" si="15"/>
        <v>1.5383417065856604E-3</v>
      </c>
    </row>
    <row r="97" spans="2:9" x14ac:dyDescent="0.25">
      <c r="B97" s="165" t="s">
        <v>102</v>
      </c>
      <c r="C97" s="166">
        <v>1026</v>
      </c>
      <c r="D97" s="166">
        <v>1667</v>
      </c>
      <c r="E97" s="166">
        <v>2083</v>
      </c>
      <c r="F97" s="166">
        <v>1893</v>
      </c>
      <c r="G97" s="166">
        <v>1717</v>
      </c>
      <c r="H97" s="167">
        <f t="shared" si="14"/>
        <v>-9.2974115161119864E-2</v>
      </c>
      <c r="I97" s="167">
        <f t="shared" si="15"/>
        <v>3.0395082971318515E-3</v>
      </c>
    </row>
    <row r="98" spans="2:9" x14ac:dyDescent="0.25">
      <c r="B98" s="161" t="s">
        <v>109</v>
      </c>
      <c r="C98" s="162">
        <v>858</v>
      </c>
      <c r="D98" s="162">
        <v>1056</v>
      </c>
      <c r="E98" s="162">
        <v>1232</v>
      </c>
      <c r="F98" s="162">
        <v>1183</v>
      </c>
      <c r="G98" s="162">
        <v>1239</v>
      </c>
      <c r="H98" s="163">
        <f t="shared" si="14"/>
        <v>4.7337278106508895E-2</v>
      </c>
      <c r="I98" s="163">
        <f t="shared" si="15"/>
        <v>2.1933318463286918E-3</v>
      </c>
    </row>
    <row r="99" spans="2:9" x14ac:dyDescent="0.25">
      <c r="B99" s="165" t="s">
        <v>112</v>
      </c>
      <c r="C99" s="166">
        <v>58</v>
      </c>
      <c r="D99" s="166">
        <v>101</v>
      </c>
      <c r="E99" s="166">
        <v>174</v>
      </c>
      <c r="F99" s="166">
        <v>160</v>
      </c>
      <c r="G99" s="166">
        <v>140</v>
      </c>
      <c r="H99" s="167">
        <f t="shared" si="14"/>
        <v>-0.125</v>
      </c>
      <c r="I99" s="167">
        <f t="shared" si="15"/>
        <v>2.4783410692979569E-4</v>
      </c>
    </row>
    <row r="100" spans="2:9" x14ac:dyDescent="0.25">
      <c r="B100" s="165" t="s">
        <v>115</v>
      </c>
      <c r="C100" s="166">
        <v>149</v>
      </c>
      <c r="D100" s="166">
        <v>159</v>
      </c>
      <c r="E100" s="166">
        <v>128</v>
      </c>
      <c r="F100" s="166">
        <v>126</v>
      </c>
      <c r="G100" s="166">
        <v>130</v>
      </c>
      <c r="H100" s="167">
        <f t="shared" si="14"/>
        <v>3.1746031746031855E-2</v>
      </c>
      <c r="I100" s="167">
        <f t="shared" si="15"/>
        <v>2.3013167072052457E-4</v>
      </c>
    </row>
    <row r="101" spans="2:9" x14ac:dyDescent="0.25">
      <c r="B101" s="165" t="s">
        <v>118</v>
      </c>
      <c r="C101" s="166">
        <v>219</v>
      </c>
      <c r="D101" s="166">
        <v>201</v>
      </c>
      <c r="E101" s="166">
        <v>190</v>
      </c>
      <c r="F101" s="166">
        <v>188</v>
      </c>
      <c r="G101" s="166">
        <v>146</v>
      </c>
      <c r="H101" s="167">
        <f t="shared" si="14"/>
        <v>-0.22340425531914898</v>
      </c>
      <c r="I101" s="167">
        <f t="shared" si="15"/>
        <v>2.5845556865535836E-4</v>
      </c>
    </row>
    <row r="102" spans="2:9" x14ac:dyDescent="0.25">
      <c r="B102" s="165" t="s">
        <v>125</v>
      </c>
      <c r="C102" s="166">
        <v>15</v>
      </c>
      <c r="D102" s="166">
        <v>55</v>
      </c>
      <c r="E102" s="166">
        <v>44</v>
      </c>
      <c r="F102" s="166">
        <v>35</v>
      </c>
      <c r="G102" s="166">
        <v>46</v>
      </c>
      <c r="H102" s="167">
        <f t="shared" si="14"/>
        <v>0.31428571428571428</v>
      </c>
      <c r="I102" s="167">
        <f t="shared" si="15"/>
        <v>8.1431206562647155E-5</v>
      </c>
    </row>
    <row r="103" spans="2:9" x14ac:dyDescent="0.25">
      <c r="B103" s="165" t="s">
        <v>121</v>
      </c>
      <c r="C103" s="166">
        <v>47</v>
      </c>
      <c r="D103" s="166">
        <v>62</v>
      </c>
      <c r="E103" s="166">
        <v>43</v>
      </c>
      <c r="F103" s="166">
        <v>25</v>
      </c>
      <c r="G103" s="166">
        <v>41</v>
      </c>
      <c r="H103" s="167">
        <f t="shared" si="14"/>
        <v>0.6399999999999999</v>
      </c>
      <c r="I103" s="167">
        <f t="shared" si="15"/>
        <v>7.2579988458011592E-5</v>
      </c>
    </row>
    <row r="104" spans="2:9" x14ac:dyDescent="0.25">
      <c r="B104" s="165" t="s">
        <v>130</v>
      </c>
      <c r="C104" s="166">
        <v>2</v>
      </c>
      <c r="D104" s="166">
        <v>8</v>
      </c>
      <c r="E104" s="166">
        <v>9</v>
      </c>
      <c r="F104" s="166">
        <v>12</v>
      </c>
      <c r="G104" s="166">
        <v>27</v>
      </c>
      <c r="H104" s="167">
        <f t="shared" si="14"/>
        <v>1.25</v>
      </c>
      <c r="I104" s="167">
        <f t="shared" si="15"/>
        <v>4.7796577765032026E-5</v>
      </c>
    </row>
    <row r="105" spans="2:9" x14ac:dyDescent="0.25">
      <c r="B105" s="165" t="s">
        <v>133</v>
      </c>
      <c r="C105" s="166">
        <v>2</v>
      </c>
      <c r="D105" s="166">
        <v>5</v>
      </c>
      <c r="E105" s="166">
        <v>9</v>
      </c>
      <c r="F105" s="166">
        <v>2</v>
      </c>
      <c r="G105" s="166">
        <v>6</v>
      </c>
      <c r="H105" s="167">
        <f t="shared" si="14"/>
        <v>2</v>
      </c>
      <c r="I105" s="167">
        <f t="shared" si="15"/>
        <v>1.0621461725562671E-5</v>
      </c>
    </row>
    <row r="106" spans="2:9" x14ac:dyDescent="0.25">
      <c r="B106" s="170" t="s">
        <v>147</v>
      </c>
      <c r="C106" s="171">
        <f>C98-SUM(C99:C105)</f>
        <v>366</v>
      </c>
      <c r="D106" s="171">
        <f>D98-SUM(D99:D105)</f>
        <v>465</v>
      </c>
      <c r="E106" s="171">
        <f>E98-SUM(E99:E105)</f>
        <v>635</v>
      </c>
      <c r="F106" s="171">
        <f>F98-SUM(F99:F105)</f>
        <v>635</v>
      </c>
      <c r="G106" s="171">
        <f>G98-SUM(G99:G105)</f>
        <v>703</v>
      </c>
      <c r="H106" s="172">
        <f t="shared" si="14"/>
        <v>0.10708661417322829</v>
      </c>
      <c r="I106" s="172">
        <f t="shared" si="15"/>
        <v>1.2444812655117597E-3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12400</v>
      </c>
      <c r="D108" s="178">
        <v>17775</v>
      </c>
      <c r="E108" s="178">
        <v>24316</v>
      </c>
      <c r="F108" s="178">
        <v>23859</v>
      </c>
      <c r="G108" s="178">
        <v>29368</v>
      </c>
      <c r="H108" s="179">
        <f t="shared" ref="H108:H120" si="16">IFERROR(G108/F108-1,"-")</f>
        <v>0.23089819355379526</v>
      </c>
      <c r="I108" s="179">
        <f t="shared" ref="I108:I120" si="17">G108/G$10</f>
        <v>5.1988514659387426E-2</v>
      </c>
    </row>
    <row r="109" spans="2:9" x14ac:dyDescent="0.25">
      <c r="B109" s="161" t="s">
        <v>99</v>
      </c>
      <c r="C109" s="162">
        <v>6642</v>
      </c>
      <c r="D109" s="162">
        <v>5780</v>
      </c>
      <c r="E109" s="162">
        <v>7532</v>
      </c>
      <c r="F109" s="162">
        <v>6028</v>
      </c>
      <c r="G109" s="162">
        <v>9343</v>
      </c>
      <c r="H109" s="163">
        <f t="shared" si="16"/>
        <v>0.54993364299933645</v>
      </c>
      <c r="I109" s="163">
        <f t="shared" si="17"/>
        <v>1.6539386150322008E-2</v>
      </c>
    </row>
    <row r="110" spans="2:9" x14ac:dyDescent="0.25">
      <c r="B110" s="165" t="s">
        <v>105</v>
      </c>
      <c r="C110" s="166">
        <v>2137</v>
      </c>
      <c r="D110" s="166">
        <v>1312</v>
      </c>
      <c r="E110" s="166">
        <v>3177</v>
      </c>
      <c r="F110" s="166">
        <v>2143</v>
      </c>
      <c r="G110" s="166">
        <v>4774</v>
      </c>
      <c r="H110" s="167">
        <f t="shared" si="16"/>
        <v>1.2277181521231917</v>
      </c>
      <c r="I110" s="167">
        <f t="shared" si="17"/>
        <v>8.4511430463060332E-3</v>
      </c>
    </row>
    <row r="111" spans="2:9" x14ac:dyDescent="0.25">
      <c r="B111" s="165" t="s">
        <v>102</v>
      </c>
      <c r="C111" s="166">
        <v>4505</v>
      </c>
      <c r="D111" s="166">
        <v>4468</v>
      </c>
      <c r="E111" s="166">
        <v>4355</v>
      </c>
      <c r="F111" s="166">
        <v>3885</v>
      </c>
      <c r="G111" s="166">
        <v>4569</v>
      </c>
      <c r="H111" s="167">
        <f t="shared" si="16"/>
        <v>0.17606177606177598</v>
      </c>
      <c r="I111" s="167">
        <f t="shared" si="17"/>
        <v>8.0882431040159748E-3</v>
      </c>
    </row>
    <row r="112" spans="2:9" x14ac:dyDescent="0.25">
      <c r="B112" s="161" t="s">
        <v>109</v>
      </c>
      <c r="C112" s="162">
        <v>5758</v>
      </c>
      <c r="D112" s="162">
        <v>11995</v>
      </c>
      <c r="E112" s="162">
        <v>16784</v>
      </c>
      <c r="F112" s="162">
        <v>17831</v>
      </c>
      <c r="G112" s="162">
        <v>20025</v>
      </c>
      <c r="H112" s="163">
        <f t="shared" si="16"/>
        <v>0.12304413661600577</v>
      </c>
      <c r="I112" s="163">
        <f t="shared" si="17"/>
        <v>3.5449128509065418E-2</v>
      </c>
    </row>
    <row r="113" spans="2:9" x14ac:dyDescent="0.25">
      <c r="B113" s="165" t="s">
        <v>112</v>
      </c>
      <c r="C113" s="166">
        <v>1423</v>
      </c>
      <c r="D113" s="166">
        <v>7409</v>
      </c>
      <c r="E113" s="166">
        <v>11006</v>
      </c>
      <c r="F113" s="166">
        <v>11723</v>
      </c>
      <c r="G113" s="166">
        <v>13574</v>
      </c>
      <c r="H113" s="167">
        <f t="shared" si="16"/>
        <v>0.15789473684210531</v>
      </c>
      <c r="I113" s="167">
        <f t="shared" si="17"/>
        <v>2.4029286910464617E-2</v>
      </c>
    </row>
    <row r="114" spans="2:9" x14ac:dyDescent="0.25">
      <c r="B114" s="165" t="s">
        <v>115</v>
      </c>
      <c r="C114" s="166">
        <v>516</v>
      </c>
      <c r="D114" s="166">
        <v>315</v>
      </c>
      <c r="E114" s="166">
        <v>405</v>
      </c>
      <c r="F114" s="166">
        <v>602</v>
      </c>
      <c r="G114" s="166">
        <v>478</v>
      </c>
      <c r="H114" s="167">
        <f t="shared" si="16"/>
        <v>-0.20598006644518274</v>
      </c>
      <c r="I114" s="167">
        <f t="shared" si="17"/>
        <v>8.4617645080315958E-4</v>
      </c>
    </row>
    <row r="115" spans="2:9" x14ac:dyDescent="0.25">
      <c r="B115" s="165" t="s">
        <v>118</v>
      </c>
      <c r="C115" s="166">
        <v>902</v>
      </c>
      <c r="D115" s="166">
        <v>554</v>
      </c>
      <c r="E115" s="166">
        <v>840</v>
      </c>
      <c r="F115" s="166">
        <v>1350</v>
      </c>
      <c r="G115" s="166">
        <v>1407</v>
      </c>
      <c r="H115" s="167">
        <f t="shared" si="16"/>
        <v>4.2222222222222161E-2</v>
      </c>
      <c r="I115" s="167">
        <f t="shared" si="17"/>
        <v>2.4907327746444465E-3</v>
      </c>
    </row>
    <row r="116" spans="2:9" x14ac:dyDescent="0.25">
      <c r="B116" s="165" t="s">
        <v>125</v>
      </c>
      <c r="C116" s="166">
        <v>496</v>
      </c>
      <c r="D116" s="166">
        <v>283</v>
      </c>
      <c r="E116" s="166">
        <v>444</v>
      </c>
      <c r="F116" s="166">
        <v>333</v>
      </c>
      <c r="G116" s="166">
        <v>832</v>
      </c>
      <c r="H116" s="167">
        <f t="shared" si="16"/>
        <v>1.4984984984984986</v>
      </c>
      <c r="I116" s="167">
        <f t="shared" si="17"/>
        <v>1.4728426926113572E-3</v>
      </c>
    </row>
    <row r="117" spans="2:9" x14ac:dyDescent="0.25">
      <c r="B117" s="165" t="s">
        <v>121</v>
      </c>
      <c r="C117" s="166">
        <v>713</v>
      </c>
      <c r="D117" s="166">
        <v>646</v>
      </c>
      <c r="E117" s="166">
        <v>1087</v>
      </c>
      <c r="F117" s="166">
        <v>382</v>
      </c>
      <c r="G117" s="166">
        <v>598</v>
      </c>
      <c r="H117" s="167">
        <f t="shared" si="16"/>
        <v>0.5654450261780104</v>
      </c>
      <c r="I117" s="167">
        <f t="shared" si="17"/>
        <v>1.0586056853144129E-3</v>
      </c>
    </row>
    <row r="118" spans="2:9" x14ac:dyDescent="0.25">
      <c r="B118" s="165" t="s">
        <v>130</v>
      </c>
      <c r="C118" s="166">
        <v>30</v>
      </c>
      <c r="D118" s="166">
        <v>29</v>
      </c>
      <c r="E118" s="166">
        <v>153</v>
      </c>
      <c r="F118" s="166">
        <v>23</v>
      </c>
      <c r="G118" s="166">
        <v>44</v>
      </c>
      <c r="H118" s="167">
        <f t="shared" si="16"/>
        <v>0.91304347826086962</v>
      </c>
      <c r="I118" s="167">
        <f t="shared" si="17"/>
        <v>7.7890719320792927E-5</v>
      </c>
    </row>
    <row r="119" spans="2:9" x14ac:dyDescent="0.25">
      <c r="B119" s="165" t="s">
        <v>133</v>
      </c>
      <c r="C119" s="166">
        <v>1</v>
      </c>
      <c r="D119" s="166">
        <v>7</v>
      </c>
      <c r="E119" s="166">
        <v>18</v>
      </c>
      <c r="F119" s="166">
        <v>55</v>
      </c>
      <c r="G119" s="166">
        <v>21</v>
      </c>
      <c r="H119" s="167">
        <f t="shared" si="16"/>
        <v>-0.61818181818181817</v>
      </c>
      <c r="I119" s="167">
        <f t="shared" si="17"/>
        <v>3.717511603946935E-5</v>
      </c>
    </row>
    <row r="120" spans="2:9" x14ac:dyDescent="0.25">
      <c r="B120" s="170" t="s">
        <v>147</v>
      </c>
      <c r="C120" s="171">
        <f>C112-SUM(C113:C119)</f>
        <v>1677</v>
      </c>
      <c r="D120" s="171">
        <f>D112-SUM(D113:D119)</f>
        <v>2752</v>
      </c>
      <c r="E120" s="171">
        <f>E112-SUM(E113:E119)</f>
        <v>2831</v>
      </c>
      <c r="F120" s="171">
        <f>F112-SUM(F113:F119)</f>
        <v>3363</v>
      </c>
      <c r="G120" s="171">
        <f>G112-SUM(G113:G119)</f>
        <v>3071</v>
      </c>
      <c r="H120" s="172">
        <f t="shared" si="16"/>
        <v>-8.6827237585489159E-2</v>
      </c>
      <c r="I120" s="172">
        <f t="shared" si="17"/>
        <v>5.4364181598671613E-3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14859</v>
      </c>
      <c r="D122" s="178">
        <v>18761</v>
      </c>
      <c r="E122" s="178">
        <v>17627</v>
      </c>
      <c r="F122" s="178">
        <v>22231</v>
      </c>
      <c r="G122" s="178">
        <v>24531</v>
      </c>
      <c r="H122" s="179">
        <f t="shared" ref="H122:H134" si="18">IFERROR(G122/F122-1,"-")</f>
        <v>0.10345913364221127</v>
      </c>
      <c r="I122" s="179">
        <f t="shared" ref="I122:I134" si="19">G122/G$10</f>
        <v>4.3425846264962986E-2</v>
      </c>
    </row>
    <row r="123" spans="2:9" x14ac:dyDescent="0.25">
      <c r="B123" s="161" t="s">
        <v>99</v>
      </c>
      <c r="C123" s="162">
        <v>10238</v>
      </c>
      <c r="D123" s="162">
        <v>12867</v>
      </c>
      <c r="E123" s="162">
        <v>12297</v>
      </c>
      <c r="F123" s="162">
        <v>16725</v>
      </c>
      <c r="G123" s="162">
        <v>18311</v>
      </c>
      <c r="H123" s="163">
        <f t="shared" si="18"/>
        <v>9.4828101644245155E-2</v>
      </c>
      <c r="I123" s="163">
        <f t="shared" si="19"/>
        <v>3.2414930942796349E-2</v>
      </c>
    </row>
    <row r="124" spans="2:9" x14ac:dyDescent="0.25">
      <c r="B124" s="165" t="s">
        <v>105</v>
      </c>
      <c r="C124" s="166">
        <v>4713</v>
      </c>
      <c r="D124" s="166">
        <v>7496</v>
      </c>
      <c r="E124" s="166">
        <v>4739</v>
      </c>
      <c r="F124" s="166">
        <v>10068</v>
      </c>
      <c r="G124" s="166">
        <v>11323</v>
      </c>
      <c r="H124" s="167">
        <f t="shared" si="18"/>
        <v>0.12465236392530787</v>
      </c>
      <c r="I124" s="167">
        <f t="shared" si="19"/>
        <v>2.0044468519757688E-2</v>
      </c>
    </row>
    <row r="125" spans="2:9" x14ac:dyDescent="0.25">
      <c r="B125" s="165" t="s">
        <v>102</v>
      </c>
      <c r="C125" s="166">
        <v>5525</v>
      </c>
      <c r="D125" s="166">
        <v>5371</v>
      </c>
      <c r="E125" s="166">
        <v>7558</v>
      </c>
      <c r="F125" s="166">
        <v>6657</v>
      </c>
      <c r="G125" s="166">
        <v>6988</v>
      </c>
      <c r="H125" s="167">
        <f t="shared" si="18"/>
        <v>4.9722097040709068E-2</v>
      </c>
      <c r="I125" s="167">
        <f t="shared" si="19"/>
        <v>1.2370462423038658E-2</v>
      </c>
    </row>
    <row r="126" spans="2:9" x14ac:dyDescent="0.25">
      <c r="B126" s="161" t="s">
        <v>109</v>
      </c>
      <c r="C126" s="162">
        <v>4621</v>
      </c>
      <c r="D126" s="162">
        <v>5894</v>
      </c>
      <c r="E126" s="162">
        <v>5330</v>
      </c>
      <c r="F126" s="162">
        <v>5506</v>
      </c>
      <c r="G126" s="162">
        <v>6220</v>
      </c>
      <c r="H126" s="163">
        <f t="shared" si="18"/>
        <v>0.12967671630948052</v>
      </c>
      <c r="I126" s="163">
        <f t="shared" si="19"/>
        <v>1.1010915322166637E-2</v>
      </c>
    </row>
    <row r="127" spans="2:9" x14ac:dyDescent="0.25">
      <c r="B127" s="165" t="s">
        <v>112</v>
      </c>
      <c r="C127" s="166">
        <v>177</v>
      </c>
      <c r="D127" s="166">
        <v>781</v>
      </c>
      <c r="E127" s="166">
        <v>690</v>
      </c>
      <c r="F127" s="166">
        <v>648</v>
      </c>
      <c r="G127" s="166">
        <v>640</v>
      </c>
      <c r="H127" s="167">
        <f t="shared" si="18"/>
        <v>-1.2345679012345734E-2</v>
      </c>
      <c r="I127" s="167">
        <f t="shared" si="19"/>
        <v>1.1329559173933518E-3</v>
      </c>
    </row>
    <row r="128" spans="2:9" x14ac:dyDescent="0.25">
      <c r="B128" s="165" t="s">
        <v>115</v>
      </c>
      <c r="C128" s="166">
        <v>478</v>
      </c>
      <c r="D128" s="166">
        <v>489</v>
      </c>
      <c r="E128" s="166">
        <v>540</v>
      </c>
      <c r="F128" s="166">
        <v>506</v>
      </c>
      <c r="G128" s="166">
        <v>538</v>
      </c>
      <c r="H128" s="167">
        <f t="shared" si="18"/>
        <v>6.3241106719367668E-2</v>
      </c>
      <c r="I128" s="167">
        <f t="shared" si="19"/>
        <v>9.5239106805878628E-4</v>
      </c>
    </row>
    <row r="129" spans="2:9" x14ac:dyDescent="0.25">
      <c r="B129" s="165" t="s">
        <v>118</v>
      </c>
      <c r="C129" s="166">
        <v>592</v>
      </c>
      <c r="D129" s="166">
        <v>421</v>
      </c>
      <c r="E129" s="166">
        <v>499</v>
      </c>
      <c r="F129" s="166">
        <v>455</v>
      </c>
      <c r="G129" s="166">
        <v>765</v>
      </c>
      <c r="H129" s="167">
        <f t="shared" si="18"/>
        <v>0.68131868131868134</v>
      </c>
      <c r="I129" s="167">
        <f t="shared" si="19"/>
        <v>1.3542363700092407E-3</v>
      </c>
    </row>
    <row r="130" spans="2:9" x14ac:dyDescent="0.25">
      <c r="B130" s="165" t="s">
        <v>125</v>
      </c>
      <c r="C130" s="166">
        <v>138</v>
      </c>
      <c r="D130" s="166">
        <v>101</v>
      </c>
      <c r="E130" s="166">
        <v>306</v>
      </c>
      <c r="F130" s="166">
        <v>151</v>
      </c>
      <c r="G130" s="166">
        <v>214</v>
      </c>
      <c r="H130" s="167">
        <f t="shared" si="18"/>
        <v>0.41721854304635753</v>
      </c>
      <c r="I130" s="167">
        <f t="shared" si="19"/>
        <v>3.7883213487840197E-4</v>
      </c>
    </row>
    <row r="131" spans="2:9" x14ac:dyDescent="0.25">
      <c r="B131" s="165" t="s">
        <v>121</v>
      </c>
      <c r="C131" s="166">
        <v>87</v>
      </c>
      <c r="D131" s="166">
        <v>117</v>
      </c>
      <c r="E131" s="166">
        <v>139</v>
      </c>
      <c r="F131" s="166">
        <v>123</v>
      </c>
      <c r="G131" s="166">
        <v>190</v>
      </c>
      <c r="H131" s="167">
        <f t="shared" si="18"/>
        <v>0.54471544715447151</v>
      </c>
      <c r="I131" s="167">
        <f t="shared" si="19"/>
        <v>3.3634628797615129E-4</v>
      </c>
    </row>
    <row r="132" spans="2:9" x14ac:dyDescent="0.25">
      <c r="B132" s="165" t="s">
        <v>130</v>
      </c>
      <c r="C132" s="166">
        <v>29</v>
      </c>
      <c r="D132" s="166">
        <v>33</v>
      </c>
      <c r="E132" s="166">
        <v>33</v>
      </c>
      <c r="F132" s="166">
        <v>53</v>
      </c>
      <c r="G132" s="166">
        <v>38</v>
      </c>
      <c r="H132" s="167">
        <f t="shared" si="18"/>
        <v>-0.28301886792452835</v>
      </c>
      <c r="I132" s="167">
        <f t="shared" si="19"/>
        <v>6.7269257595230258E-5</v>
      </c>
    </row>
    <row r="133" spans="2:9" x14ac:dyDescent="0.25">
      <c r="B133" s="165" t="s">
        <v>133</v>
      </c>
      <c r="C133" s="166">
        <v>30</v>
      </c>
      <c r="D133" s="166">
        <v>30</v>
      </c>
      <c r="E133" s="166">
        <v>42</v>
      </c>
      <c r="F133" s="166">
        <v>49</v>
      </c>
      <c r="G133" s="166">
        <v>54</v>
      </c>
      <c r="H133" s="167">
        <f t="shared" si="18"/>
        <v>0.1020408163265305</v>
      </c>
      <c r="I133" s="167">
        <f t="shared" si="19"/>
        <v>9.5593155530064052E-5</v>
      </c>
    </row>
    <row r="134" spans="2:9" x14ac:dyDescent="0.25">
      <c r="B134" s="170" t="s">
        <v>147</v>
      </c>
      <c r="C134" s="171">
        <f>C126-SUM(C127:C133)</f>
        <v>3090</v>
      </c>
      <c r="D134" s="171">
        <f>D126-SUM(D127:D133)</f>
        <v>3922</v>
      </c>
      <c r="E134" s="171">
        <f>E126-SUM(E127:E133)</f>
        <v>3081</v>
      </c>
      <c r="F134" s="171">
        <f>F126-SUM(F127:F133)</f>
        <v>3521</v>
      </c>
      <c r="G134" s="171">
        <f>G126-SUM(G127:G133)</f>
        <v>3781</v>
      </c>
      <c r="H134" s="172">
        <f t="shared" si="18"/>
        <v>7.384265833570014E-2</v>
      </c>
      <c r="I134" s="172">
        <f t="shared" si="19"/>
        <v>6.6932911307254102E-3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10937</v>
      </c>
      <c r="D136" s="178">
        <v>26589</v>
      </c>
      <c r="E136" s="178">
        <v>28421</v>
      </c>
      <c r="F136" s="178">
        <v>29387</v>
      </c>
      <c r="G136" s="178">
        <v>31278</v>
      </c>
      <c r="H136" s="179">
        <f t="shared" ref="H136:H148" si="20">IFERROR(G136/F136-1,"-")</f>
        <v>6.4348181168544016E-2</v>
      </c>
      <c r="I136" s="179">
        <f t="shared" ref="I136:I148" si="21">G136/G$10</f>
        <v>5.5369679975358209E-2</v>
      </c>
    </row>
    <row r="137" spans="2:9" x14ac:dyDescent="0.25">
      <c r="B137" s="161" t="s">
        <v>99</v>
      </c>
      <c r="C137" s="162">
        <v>4324</v>
      </c>
      <c r="D137" s="162">
        <v>4253</v>
      </c>
      <c r="E137" s="162">
        <v>4890</v>
      </c>
      <c r="F137" s="162">
        <v>4326</v>
      </c>
      <c r="G137" s="162">
        <v>5513</v>
      </c>
      <c r="H137" s="163">
        <f t="shared" si="20"/>
        <v>0.27438742487286172</v>
      </c>
      <c r="I137" s="163">
        <f t="shared" si="21"/>
        <v>9.7593530821711676E-3</v>
      </c>
    </row>
    <row r="138" spans="2:9" x14ac:dyDescent="0.25">
      <c r="B138" s="165" t="s">
        <v>105</v>
      </c>
      <c r="C138" s="166">
        <v>2204</v>
      </c>
      <c r="D138" s="166">
        <v>2736</v>
      </c>
      <c r="E138" s="166">
        <v>3180</v>
      </c>
      <c r="F138" s="166">
        <v>2940</v>
      </c>
      <c r="G138" s="166">
        <v>4030</v>
      </c>
      <c r="H138" s="167">
        <f t="shared" si="20"/>
        <v>0.37074829931972797</v>
      </c>
      <c r="I138" s="167">
        <f t="shared" si="21"/>
        <v>7.1340817923362613E-3</v>
      </c>
    </row>
    <row r="139" spans="2:9" x14ac:dyDescent="0.25">
      <c r="B139" s="165" t="s">
        <v>102</v>
      </c>
      <c r="C139" s="166">
        <v>2120</v>
      </c>
      <c r="D139" s="166">
        <v>1517</v>
      </c>
      <c r="E139" s="166">
        <v>1710</v>
      </c>
      <c r="F139" s="166">
        <v>1386</v>
      </c>
      <c r="G139" s="166">
        <v>1483</v>
      </c>
      <c r="H139" s="167">
        <f t="shared" si="20"/>
        <v>6.998556998557004E-2</v>
      </c>
      <c r="I139" s="167">
        <f t="shared" si="21"/>
        <v>2.6252712898349071E-3</v>
      </c>
    </row>
    <row r="140" spans="2:9" x14ac:dyDescent="0.25">
      <c r="B140" s="161" t="s">
        <v>109</v>
      </c>
      <c r="C140" s="162">
        <v>6613</v>
      </c>
      <c r="D140" s="162">
        <v>22336</v>
      </c>
      <c r="E140" s="162">
        <v>23531</v>
      </c>
      <c r="F140" s="162">
        <v>25061</v>
      </c>
      <c r="G140" s="162">
        <v>25765</v>
      </c>
      <c r="H140" s="163">
        <f t="shared" si="20"/>
        <v>2.8091456845297458E-2</v>
      </c>
      <c r="I140" s="163">
        <f t="shared" si="21"/>
        <v>4.5610326893187038E-2</v>
      </c>
    </row>
    <row r="141" spans="2:9" x14ac:dyDescent="0.25">
      <c r="B141" s="165" t="s">
        <v>112</v>
      </c>
      <c r="C141" s="166">
        <v>693</v>
      </c>
      <c r="D141" s="166">
        <v>9847</v>
      </c>
      <c r="E141" s="166">
        <v>11091</v>
      </c>
      <c r="F141" s="166">
        <v>12176</v>
      </c>
      <c r="G141" s="166">
        <v>11425</v>
      </c>
      <c r="H141" s="167">
        <f t="shared" si="20"/>
        <v>-6.1678712220762155E-2</v>
      </c>
      <c r="I141" s="167">
        <f t="shared" si="21"/>
        <v>2.0225033369092253E-2</v>
      </c>
    </row>
    <row r="142" spans="2:9" x14ac:dyDescent="0.25">
      <c r="B142" s="165" t="s">
        <v>115</v>
      </c>
      <c r="C142" s="166">
        <v>767</v>
      </c>
      <c r="D142" s="166">
        <v>1340</v>
      </c>
      <c r="E142" s="166">
        <v>1783</v>
      </c>
      <c r="F142" s="166">
        <v>1475</v>
      </c>
      <c r="G142" s="166">
        <v>2462</v>
      </c>
      <c r="H142" s="167">
        <f t="shared" si="20"/>
        <v>0.66915254237288146</v>
      </c>
      <c r="I142" s="167">
        <f t="shared" si="21"/>
        <v>4.3583397947225501E-3</v>
      </c>
    </row>
    <row r="143" spans="2:9" x14ac:dyDescent="0.25">
      <c r="B143" s="165" t="s">
        <v>118</v>
      </c>
      <c r="C143" s="166">
        <v>1251</v>
      </c>
      <c r="D143" s="166">
        <v>2917</v>
      </c>
      <c r="E143" s="166">
        <v>2194</v>
      </c>
      <c r="F143" s="166">
        <v>2222</v>
      </c>
      <c r="G143" s="166">
        <v>2463</v>
      </c>
      <c r="H143" s="167">
        <f t="shared" si="20"/>
        <v>0.10846084608460838</v>
      </c>
      <c r="I143" s="167">
        <f t="shared" si="21"/>
        <v>4.3601100383434772E-3</v>
      </c>
    </row>
    <row r="144" spans="2:9" x14ac:dyDescent="0.25">
      <c r="B144" s="165" t="s">
        <v>125</v>
      </c>
      <c r="C144" s="166">
        <v>172</v>
      </c>
      <c r="D144" s="166">
        <v>1276</v>
      </c>
      <c r="E144" s="166">
        <v>989</v>
      </c>
      <c r="F144" s="166">
        <v>653</v>
      </c>
      <c r="G144" s="166">
        <v>711</v>
      </c>
      <c r="H144" s="167">
        <f t="shared" si="20"/>
        <v>8.8820826952526799E-2</v>
      </c>
      <c r="I144" s="167">
        <f t="shared" si="21"/>
        <v>1.2586432144791767E-3</v>
      </c>
    </row>
    <row r="145" spans="2:9" x14ac:dyDescent="0.25">
      <c r="B145" s="165" t="s">
        <v>121</v>
      </c>
      <c r="C145" s="166">
        <v>221</v>
      </c>
      <c r="D145" s="166">
        <v>607</v>
      </c>
      <c r="E145" s="166">
        <v>770</v>
      </c>
      <c r="F145" s="166">
        <v>753</v>
      </c>
      <c r="G145" s="166">
        <v>738</v>
      </c>
      <c r="H145" s="167">
        <f t="shared" si="20"/>
        <v>-1.9920318725099584E-2</v>
      </c>
      <c r="I145" s="167">
        <f t="shared" si="21"/>
        <v>1.3064397922442086E-3</v>
      </c>
    </row>
    <row r="146" spans="2:9" x14ac:dyDescent="0.25">
      <c r="B146" s="165" t="s">
        <v>130</v>
      </c>
      <c r="C146" s="166">
        <v>28</v>
      </c>
      <c r="D146" s="166">
        <v>94</v>
      </c>
      <c r="E146" s="166">
        <v>7</v>
      </c>
      <c r="F146" s="166">
        <v>19</v>
      </c>
      <c r="G146" s="166">
        <v>46</v>
      </c>
      <c r="H146" s="167">
        <f t="shared" si="20"/>
        <v>1.4210526315789473</v>
      </c>
      <c r="I146" s="167">
        <f t="shared" si="21"/>
        <v>8.1431206562647155E-5</v>
      </c>
    </row>
    <row r="147" spans="2:9" x14ac:dyDescent="0.25">
      <c r="B147" s="165" t="s">
        <v>133</v>
      </c>
      <c r="C147" s="166">
        <v>12</v>
      </c>
      <c r="D147" s="166">
        <v>37</v>
      </c>
      <c r="E147" s="166">
        <v>21</v>
      </c>
      <c r="F147" s="166">
        <v>25</v>
      </c>
      <c r="G147" s="166">
        <v>19</v>
      </c>
      <c r="H147" s="167">
        <f t="shared" si="20"/>
        <v>-0.24</v>
      </c>
      <c r="I147" s="167">
        <f t="shared" si="21"/>
        <v>3.3634628797615129E-5</v>
      </c>
    </row>
    <row r="148" spans="2:9" x14ac:dyDescent="0.25">
      <c r="B148" s="170" t="s">
        <v>147</v>
      </c>
      <c r="C148" s="171">
        <f>C140-SUM(C141:C147)</f>
        <v>3469</v>
      </c>
      <c r="D148" s="171">
        <f>D140-SUM(D141:D147)</f>
        <v>6218</v>
      </c>
      <c r="E148" s="171">
        <f>E140-SUM(E141:E147)</f>
        <v>6676</v>
      </c>
      <c r="F148" s="171">
        <f>F140-SUM(F141:F147)</f>
        <v>7738</v>
      </c>
      <c r="G148" s="171">
        <f>G140-SUM(G141:G147)</f>
        <v>7901</v>
      </c>
      <c r="H148" s="172">
        <f t="shared" si="20"/>
        <v>2.1064874644610931E-2</v>
      </c>
      <c r="I148" s="172">
        <f t="shared" si="21"/>
        <v>1.3986694848945111E-2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5539</v>
      </c>
      <c r="D150" s="178">
        <v>10249</v>
      </c>
      <c r="E150" s="178">
        <v>11208</v>
      </c>
      <c r="F150" s="178">
        <v>13055</v>
      </c>
      <c r="G150" s="178">
        <v>12380</v>
      </c>
      <c r="H150" s="179">
        <f t="shared" ref="H150:H162" si="22">IFERROR(G150/F150-1,"-")</f>
        <v>-5.1704327843738018E-2</v>
      </c>
      <c r="I150" s="179">
        <f t="shared" ref="I150:I162" si="23">G150/G$10</f>
        <v>2.1915616027077648E-2</v>
      </c>
    </row>
    <row r="151" spans="2:9" x14ac:dyDescent="0.25">
      <c r="B151" s="161" t="s">
        <v>99</v>
      </c>
      <c r="C151" s="162">
        <v>3340</v>
      </c>
      <c r="D151" s="162">
        <v>5747</v>
      </c>
      <c r="E151" s="162">
        <v>6603</v>
      </c>
      <c r="F151" s="162">
        <v>7242</v>
      </c>
      <c r="G151" s="162">
        <v>6160</v>
      </c>
      <c r="H151" s="163">
        <f t="shared" si="22"/>
        <v>-0.14940624136978731</v>
      </c>
      <c r="I151" s="163">
        <f t="shared" si="23"/>
        <v>1.090470070491101E-2</v>
      </c>
    </row>
    <row r="152" spans="2:9" x14ac:dyDescent="0.25">
      <c r="B152" s="165" t="s">
        <v>105</v>
      </c>
      <c r="C152" s="166">
        <v>2340</v>
      </c>
      <c r="D152" s="166">
        <v>4364</v>
      </c>
      <c r="E152" s="166">
        <v>5247</v>
      </c>
      <c r="F152" s="166">
        <v>5289</v>
      </c>
      <c r="G152" s="166">
        <v>3800</v>
      </c>
      <c r="H152" s="167">
        <f t="shared" si="22"/>
        <v>-0.28152769899792018</v>
      </c>
      <c r="I152" s="167">
        <f t="shared" si="23"/>
        <v>6.726925759523026E-3</v>
      </c>
    </row>
    <row r="153" spans="2:9" x14ac:dyDescent="0.25">
      <c r="B153" s="165" t="s">
        <v>102</v>
      </c>
      <c r="C153" s="166">
        <v>1000</v>
      </c>
      <c r="D153" s="166">
        <v>1383</v>
      </c>
      <c r="E153" s="166">
        <v>1356</v>
      </c>
      <c r="F153" s="166">
        <v>1953</v>
      </c>
      <c r="G153" s="166">
        <v>2360</v>
      </c>
      <c r="H153" s="167">
        <f t="shared" si="22"/>
        <v>0.20839733742959554</v>
      </c>
      <c r="I153" s="167">
        <f t="shared" si="23"/>
        <v>4.1777749453879845E-3</v>
      </c>
    </row>
    <row r="154" spans="2:9" x14ac:dyDescent="0.25">
      <c r="B154" s="161" t="s">
        <v>109</v>
      </c>
      <c r="C154" s="162">
        <v>2199</v>
      </c>
      <c r="D154" s="162">
        <v>4502</v>
      </c>
      <c r="E154" s="162">
        <v>4605</v>
      </c>
      <c r="F154" s="162">
        <v>5813</v>
      </c>
      <c r="G154" s="162">
        <v>6220</v>
      </c>
      <c r="H154" s="163">
        <f t="shared" si="22"/>
        <v>7.0015482539136364E-2</v>
      </c>
      <c r="I154" s="163">
        <f t="shared" si="23"/>
        <v>1.1010915322166637E-2</v>
      </c>
    </row>
    <row r="155" spans="2:9" x14ac:dyDescent="0.25">
      <c r="B155" s="165" t="s">
        <v>112</v>
      </c>
      <c r="C155" s="166">
        <v>137</v>
      </c>
      <c r="D155" s="166">
        <v>1991</v>
      </c>
      <c r="E155" s="166">
        <v>1582</v>
      </c>
      <c r="F155" s="166">
        <v>1869</v>
      </c>
      <c r="G155" s="166">
        <v>1786</v>
      </c>
      <c r="H155" s="167">
        <f t="shared" si="22"/>
        <v>-4.4408774745853363E-2</v>
      </c>
      <c r="I155" s="167">
        <f t="shared" si="23"/>
        <v>3.1616551069758221E-3</v>
      </c>
    </row>
    <row r="156" spans="2:9" x14ac:dyDescent="0.25">
      <c r="B156" s="165" t="s">
        <v>115</v>
      </c>
      <c r="C156" s="166">
        <v>492</v>
      </c>
      <c r="D156" s="166">
        <v>524</v>
      </c>
      <c r="E156" s="166">
        <v>656</v>
      </c>
      <c r="F156" s="166">
        <v>561</v>
      </c>
      <c r="G156" s="166">
        <v>601</v>
      </c>
      <c r="H156" s="167">
        <f t="shared" si="22"/>
        <v>7.1301247771835996E-2</v>
      </c>
      <c r="I156" s="167">
        <f t="shared" si="23"/>
        <v>1.0639164161771943E-3</v>
      </c>
    </row>
    <row r="157" spans="2:9" x14ac:dyDescent="0.25">
      <c r="B157" s="165" t="s">
        <v>118</v>
      </c>
      <c r="C157" s="166">
        <v>492</v>
      </c>
      <c r="D157" s="166">
        <v>556</v>
      </c>
      <c r="E157" s="166">
        <v>861</v>
      </c>
      <c r="F157" s="166">
        <v>1146</v>
      </c>
      <c r="G157" s="166">
        <v>1982</v>
      </c>
      <c r="H157" s="167">
        <f t="shared" si="22"/>
        <v>0.72949389179755664</v>
      </c>
      <c r="I157" s="167">
        <f t="shared" si="23"/>
        <v>3.5086228566775361E-3</v>
      </c>
    </row>
    <row r="158" spans="2:9" x14ac:dyDescent="0.25">
      <c r="B158" s="165" t="s">
        <v>125</v>
      </c>
      <c r="C158" s="166">
        <v>46</v>
      </c>
      <c r="D158" s="166">
        <v>152</v>
      </c>
      <c r="E158" s="166">
        <v>135</v>
      </c>
      <c r="F158" s="166">
        <v>188</v>
      </c>
      <c r="G158" s="166">
        <v>116</v>
      </c>
      <c r="H158" s="167">
        <f t="shared" si="22"/>
        <v>-0.38297872340425532</v>
      </c>
      <c r="I158" s="167">
        <f t="shared" si="23"/>
        <v>2.0534826002754499E-4</v>
      </c>
    </row>
    <row r="159" spans="2:9" x14ac:dyDescent="0.25">
      <c r="B159" s="165" t="s">
        <v>121</v>
      </c>
      <c r="C159" s="166">
        <v>232</v>
      </c>
      <c r="D159" s="166">
        <v>551</v>
      </c>
      <c r="E159" s="166">
        <v>289</v>
      </c>
      <c r="F159" s="166">
        <v>504</v>
      </c>
      <c r="G159" s="166">
        <v>313</v>
      </c>
      <c r="H159" s="167">
        <f t="shared" si="22"/>
        <v>-0.37896825396825395</v>
      </c>
      <c r="I159" s="167">
        <f t="shared" si="23"/>
        <v>5.5408625335018607E-4</v>
      </c>
    </row>
    <row r="160" spans="2:9" x14ac:dyDescent="0.25">
      <c r="B160" s="165" t="s">
        <v>130</v>
      </c>
      <c r="C160" s="166">
        <v>5</v>
      </c>
      <c r="D160" s="166">
        <v>19</v>
      </c>
      <c r="E160" s="166">
        <v>12</v>
      </c>
      <c r="F160" s="166">
        <v>6</v>
      </c>
      <c r="G160" s="166">
        <v>16</v>
      </c>
      <c r="H160" s="167">
        <f t="shared" si="22"/>
        <v>1.6666666666666665</v>
      </c>
      <c r="I160" s="167">
        <f t="shared" si="23"/>
        <v>2.8323897934833791E-5</v>
      </c>
    </row>
    <row r="161" spans="2:9" x14ac:dyDescent="0.25">
      <c r="B161" s="165" t="s">
        <v>133</v>
      </c>
      <c r="C161" s="166">
        <v>6</v>
      </c>
      <c r="D161" s="166">
        <v>13</v>
      </c>
      <c r="E161" s="166">
        <v>15</v>
      </c>
      <c r="F161" s="166">
        <v>6</v>
      </c>
      <c r="G161" s="166">
        <v>15</v>
      </c>
      <c r="H161" s="167">
        <f t="shared" si="22"/>
        <v>1.5</v>
      </c>
      <c r="I161" s="167">
        <f t="shared" si="23"/>
        <v>2.655365431390668E-5</v>
      </c>
    </row>
    <row r="162" spans="2:9" x14ac:dyDescent="0.25">
      <c r="B162" s="170" t="s">
        <v>147</v>
      </c>
      <c r="C162" s="171">
        <f>C154-SUM(C155:C161)</f>
        <v>789</v>
      </c>
      <c r="D162" s="171">
        <f>D154-SUM(D155:D161)</f>
        <v>696</v>
      </c>
      <c r="E162" s="171">
        <f>E154-SUM(E155:E161)</f>
        <v>1055</v>
      </c>
      <c r="F162" s="171">
        <f>F154-SUM(F155:F161)</f>
        <v>1533</v>
      </c>
      <c r="G162" s="171">
        <f>G154-SUM(G155:G161)</f>
        <v>1391</v>
      </c>
      <c r="H162" s="172">
        <f t="shared" si="22"/>
        <v>-9.2628832354859747E-2</v>
      </c>
      <c r="I162" s="172">
        <f t="shared" si="23"/>
        <v>2.4624088767096126E-3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BB2F9-C652-4C6F-B561-E48C6DA11044}">
  <sheetPr>
    <tabColor rgb="FFFFC000"/>
    <pageSetUpPr fitToPage="1"/>
  </sheetPr>
  <dimension ref="A1:X163"/>
  <sheetViews>
    <sheetView showGridLines="0" topLeftCell="K2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273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274</v>
      </c>
      <c r="D7" s="174" t="s">
        <v>265</v>
      </c>
      <c r="E7" s="174" t="s">
        <v>266</v>
      </c>
      <c r="F7" s="174" t="s">
        <v>267</v>
      </c>
      <c r="G7" s="174" t="s">
        <v>268</v>
      </c>
      <c r="H7" s="174" t="s">
        <v>269</v>
      </c>
      <c r="I7" s="174" t="s">
        <v>270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265</v>
      </c>
      <c r="Q7" s="174" t="s">
        <v>266</v>
      </c>
      <c r="R7" s="174" t="s">
        <v>267</v>
      </c>
      <c r="S7" s="174" t="s">
        <v>268</v>
      </c>
      <c r="T7" s="174" t="s">
        <v>269</v>
      </c>
      <c r="U7" s="174" t="s">
        <v>270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50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3334544</v>
      </c>
      <c r="D9" s="178">
        <v>1300354</v>
      </c>
      <c r="E9" s="178">
        <v>828020</v>
      </c>
      <c r="F9" s="178">
        <v>3127308</v>
      </c>
      <c r="G9" s="178">
        <v>3519163</v>
      </c>
      <c r="H9" s="178">
        <v>3743983</v>
      </c>
      <c r="I9" s="178">
        <v>3701970</v>
      </c>
      <c r="J9" s="179">
        <f>IFERROR(I9/H9-1,"-")</f>
        <v>-1.1221471892366996E-2</v>
      </c>
      <c r="K9" s="178">
        <f t="shared" ref="K9:K21" si="0">I9-H9</f>
        <v>-42013</v>
      </c>
      <c r="L9" s="179">
        <f t="shared" ref="L9:L21" si="1">I9/I$9</f>
        <v>1</v>
      </c>
      <c r="O9" s="158" t="s">
        <v>70</v>
      </c>
      <c r="P9" s="178">
        <v>183101</v>
      </c>
      <c r="Q9" s="178">
        <v>121455</v>
      </c>
      <c r="R9" s="178">
        <v>456752</v>
      </c>
      <c r="S9" s="178">
        <v>530374</v>
      </c>
      <c r="T9" s="178">
        <v>611065</v>
      </c>
      <c r="U9" s="178">
        <v>622231</v>
      </c>
      <c r="V9" s="179">
        <f>IFERROR(U9/T9-1,"-")</f>
        <v>1.8273015145688243E-2</v>
      </c>
      <c r="W9" s="178">
        <f>U9-T9</f>
        <v>11166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649823</v>
      </c>
      <c r="D10" s="162">
        <v>213839</v>
      </c>
      <c r="E10" s="162">
        <v>408070</v>
      </c>
      <c r="F10" s="162">
        <v>632958</v>
      </c>
      <c r="G10" s="162">
        <v>670074</v>
      </c>
      <c r="H10" s="162">
        <v>659003</v>
      </c>
      <c r="I10" s="162">
        <v>662879</v>
      </c>
      <c r="J10" s="180">
        <f>IFERROR(I10/H10-1,"-")</f>
        <v>5.881612071568787E-3</v>
      </c>
      <c r="K10" s="161">
        <f t="shared" si="0"/>
        <v>3876</v>
      </c>
      <c r="L10" s="163">
        <f t="shared" si="1"/>
        <v>0.1790611485236239</v>
      </c>
      <c r="O10" s="161" t="s">
        <v>99</v>
      </c>
      <c r="P10" s="162">
        <v>56011</v>
      </c>
      <c r="Q10" s="162">
        <v>70671</v>
      </c>
      <c r="R10" s="162">
        <v>219164</v>
      </c>
      <c r="S10" s="162">
        <v>231110</v>
      </c>
      <c r="T10" s="162">
        <v>244578</v>
      </c>
      <c r="U10" s="162">
        <v>254069</v>
      </c>
      <c r="V10" s="180">
        <f>IFERROR(U10/T10-1,"-")</f>
        <v>3.8805616204237392E-2</v>
      </c>
      <c r="W10" s="161">
        <f t="shared" ref="W10:W20" si="3">U10-T10</f>
        <v>9491</v>
      </c>
      <c r="X10" s="163">
        <f t="shared" si="2"/>
        <v>0.40831941835106256</v>
      </c>
    </row>
    <row r="11" spans="1:24" x14ac:dyDescent="0.25">
      <c r="A11" s="164" t="s">
        <v>105</v>
      </c>
      <c r="B11" s="165" t="s">
        <v>105</v>
      </c>
      <c r="C11" s="166">
        <v>243859</v>
      </c>
      <c r="D11" s="166">
        <v>82759</v>
      </c>
      <c r="E11" s="166">
        <v>241929</v>
      </c>
      <c r="F11" s="166">
        <v>264724</v>
      </c>
      <c r="G11" s="166">
        <v>272122</v>
      </c>
      <c r="H11" s="166">
        <v>259877</v>
      </c>
      <c r="I11" s="166">
        <v>244081</v>
      </c>
      <c r="J11" s="181">
        <f>IFERROR(I11/H11-1,"-")</f>
        <v>-6.0782600999703673E-2</v>
      </c>
      <c r="K11" s="165">
        <f t="shared" si="0"/>
        <v>-15796</v>
      </c>
      <c r="L11" s="167">
        <f t="shared" si="1"/>
        <v>6.5932733112369898E-2</v>
      </c>
      <c r="O11" s="165" t="s">
        <v>105</v>
      </c>
      <c r="P11" s="166">
        <v>9469</v>
      </c>
      <c r="Q11" s="166">
        <v>28815</v>
      </c>
      <c r="R11" s="166">
        <v>59972</v>
      </c>
      <c r="S11" s="166">
        <v>59964</v>
      </c>
      <c r="T11" s="166">
        <v>68617</v>
      </c>
      <c r="U11" s="166">
        <v>56880</v>
      </c>
      <c r="V11" s="181">
        <f>IFERROR(U11/T11-1,"-")</f>
        <v>-0.17105090575221882</v>
      </c>
      <c r="W11" s="165">
        <f t="shared" si="3"/>
        <v>-11737</v>
      </c>
      <c r="X11" s="167">
        <f t="shared" si="2"/>
        <v>9.1412996138090188E-2</v>
      </c>
    </row>
    <row r="12" spans="1:24" x14ac:dyDescent="0.25">
      <c r="A12" s="164" t="s">
        <v>102</v>
      </c>
      <c r="B12" s="165" t="s">
        <v>102</v>
      </c>
      <c r="C12" s="166">
        <v>405964</v>
      </c>
      <c r="D12" s="166">
        <v>131080</v>
      </c>
      <c r="E12" s="166">
        <v>166141</v>
      </c>
      <c r="F12" s="166">
        <v>368234</v>
      </c>
      <c r="G12" s="166">
        <v>397952</v>
      </c>
      <c r="H12" s="166">
        <v>399126</v>
      </c>
      <c r="I12" s="166">
        <v>418798</v>
      </c>
      <c r="J12" s="181">
        <f>IFERROR(I12/H12-1,"-")</f>
        <v>4.9287693610539085E-2</v>
      </c>
      <c r="K12" s="165">
        <f t="shared" si="0"/>
        <v>19672</v>
      </c>
      <c r="L12" s="167">
        <f t="shared" si="1"/>
        <v>0.11312841541125401</v>
      </c>
      <c r="O12" s="165" t="s">
        <v>102</v>
      </c>
      <c r="P12" s="166">
        <v>46542</v>
      </c>
      <c r="Q12" s="166">
        <v>41856</v>
      </c>
      <c r="R12" s="166">
        <v>159192</v>
      </c>
      <c r="S12" s="166">
        <v>171146</v>
      </c>
      <c r="T12" s="166">
        <v>175961</v>
      </c>
      <c r="U12" s="166">
        <v>197189</v>
      </c>
      <c r="V12" s="181">
        <f>IFERROR(U12/T12-1,"-")</f>
        <v>0.12064036917271448</v>
      </c>
      <c r="W12" s="165">
        <f t="shared" si="3"/>
        <v>21228</v>
      </c>
      <c r="X12" s="167">
        <f t="shared" si="2"/>
        <v>0.31690642221297233</v>
      </c>
    </row>
    <row r="13" spans="1:24" x14ac:dyDescent="0.25">
      <c r="A13" s="1"/>
      <c r="B13" s="161" t="s">
        <v>109</v>
      </c>
      <c r="C13" s="162">
        <v>2684721</v>
      </c>
      <c r="D13" s="162">
        <v>1086515</v>
      </c>
      <c r="E13" s="162">
        <v>419950</v>
      </c>
      <c r="F13" s="162">
        <v>2494350</v>
      </c>
      <c r="G13" s="162">
        <v>2849089</v>
      </c>
      <c r="H13" s="162">
        <v>3084980</v>
      </c>
      <c r="I13" s="162">
        <v>3039091</v>
      </c>
      <c r="J13" s="180">
        <f>IFERROR(I13/H13-1,"-")</f>
        <v>-1.4874974878281266E-2</v>
      </c>
      <c r="K13" s="161">
        <f t="shared" si="0"/>
        <v>-45889</v>
      </c>
      <c r="L13" s="163">
        <f t="shared" si="1"/>
        <v>0.82093885147637613</v>
      </c>
      <c r="O13" s="161" t="s">
        <v>109</v>
      </c>
      <c r="P13" s="162">
        <v>127090</v>
      </c>
      <c r="Q13" s="162">
        <v>50784</v>
      </c>
      <c r="R13" s="162">
        <v>237588</v>
      </c>
      <c r="S13" s="162">
        <v>299264</v>
      </c>
      <c r="T13" s="162">
        <v>366487</v>
      </c>
      <c r="U13" s="162">
        <v>368162</v>
      </c>
      <c r="V13" s="180">
        <f>IFERROR(U13/T13-1,"-")</f>
        <v>4.5704213246309244E-3</v>
      </c>
      <c r="W13" s="161">
        <f t="shared" si="3"/>
        <v>1675</v>
      </c>
      <c r="X13" s="163">
        <f t="shared" si="2"/>
        <v>0.59168058164893744</v>
      </c>
    </row>
    <row r="14" spans="1:24" s="57" customFormat="1" x14ac:dyDescent="0.25">
      <c r="B14" s="165" t="s">
        <v>112</v>
      </c>
      <c r="C14" s="166">
        <v>1223321</v>
      </c>
      <c r="D14" s="166">
        <v>442786</v>
      </c>
      <c r="E14" s="166">
        <v>37593</v>
      </c>
      <c r="F14" s="166">
        <v>1127278</v>
      </c>
      <c r="G14" s="166">
        <v>1313537</v>
      </c>
      <c r="H14" s="166">
        <v>1429862</v>
      </c>
      <c r="I14" s="166">
        <v>1421616</v>
      </c>
      <c r="J14" s="181">
        <f t="shared" ref="J14:J21" si="4">IFERROR(I14/H14-1,"-")</f>
        <v>-5.7669901011426772E-3</v>
      </c>
      <c r="K14" s="165">
        <f t="shared" si="0"/>
        <v>-8246</v>
      </c>
      <c r="L14" s="167">
        <f t="shared" si="1"/>
        <v>0.38401607792607717</v>
      </c>
      <c r="O14" s="165" t="s">
        <v>112</v>
      </c>
      <c r="P14" s="166">
        <v>21229</v>
      </c>
      <c r="Q14" s="166">
        <v>3468</v>
      </c>
      <c r="R14" s="166">
        <v>44105</v>
      </c>
      <c r="S14" s="166">
        <v>58158</v>
      </c>
      <c r="T14" s="166">
        <v>73097</v>
      </c>
      <c r="U14" s="166">
        <v>74779</v>
      </c>
      <c r="V14" s="181">
        <f t="shared" ref="V14:V21" si="5">IFERROR(U14/T14-1,"-")</f>
        <v>2.3010520267589651E-2</v>
      </c>
      <c r="W14" s="165">
        <f t="shared" si="3"/>
        <v>1682</v>
      </c>
      <c r="X14" s="167">
        <f t="shared" si="2"/>
        <v>0.12017884033421672</v>
      </c>
    </row>
    <row r="15" spans="1:24" s="57" customFormat="1" x14ac:dyDescent="0.25">
      <c r="B15" s="165" t="s">
        <v>115</v>
      </c>
      <c r="C15" s="166">
        <v>360700</v>
      </c>
      <c r="D15" s="166">
        <v>142831</v>
      </c>
      <c r="E15" s="166">
        <v>67082</v>
      </c>
      <c r="F15" s="166">
        <v>260715</v>
      </c>
      <c r="G15" s="166">
        <v>300167</v>
      </c>
      <c r="H15" s="166">
        <v>318449</v>
      </c>
      <c r="I15" s="166">
        <v>307857</v>
      </c>
      <c r="J15" s="181">
        <f t="shared" si="4"/>
        <v>-3.326121294147566E-2</v>
      </c>
      <c r="K15" s="165">
        <f t="shared" si="0"/>
        <v>-10592</v>
      </c>
      <c r="L15" s="167">
        <f t="shared" si="1"/>
        <v>8.3160317344548984E-2</v>
      </c>
      <c r="O15" s="165" t="s">
        <v>115</v>
      </c>
      <c r="P15" s="166">
        <v>46896</v>
      </c>
      <c r="Q15" s="166">
        <v>12048</v>
      </c>
      <c r="R15" s="166">
        <v>76797</v>
      </c>
      <c r="S15" s="166">
        <v>91120</v>
      </c>
      <c r="T15" s="166">
        <v>105428</v>
      </c>
      <c r="U15" s="166">
        <v>102033</v>
      </c>
      <c r="V15" s="181">
        <f t="shared" si="5"/>
        <v>-3.2202071555943346E-2</v>
      </c>
      <c r="W15" s="165">
        <f t="shared" si="3"/>
        <v>-3395</v>
      </c>
      <c r="X15" s="167">
        <f t="shared" si="2"/>
        <v>0.16397929386353299</v>
      </c>
    </row>
    <row r="16" spans="1:24" x14ac:dyDescent="0.25">
      <c r="A16" s="1"/>
      <c r="B16" s="165" t="s">
        <v>118</v>
      </c>
      <c r="C16" s="166">
        <v>116741</v>
      </c>
      <c r="D16" s="166">
        <v>46477</v>
      </c>
      <c r="E16" s="166">
        <v>63559</v>
      </c>
      <c r="F16" s="166">
        <v>128327</v>
      </c>
      <c r="G16" s="166">
        <v>147093</v>
      </c>
      <c r="H16" s="166">
        <v>162475</v>
      </c>
      <c r="I16" s="166">
        <v>152266</v>
      </c>
      <c r="J16" s="181">
        <f t="shared" si="4"/>
        <v>-6.2834282197261171E-2</v>
      </c>
      <c r="K16" s="165">
        <f t="shared" si="0"/>
        <v>-10209</v>
      </c>
      <c r="L16" s="167">
        <f t="shared" si="1"/>
        <v>4.1131073455484515E-2</v>
      </c>
      <c r="O16" s="165" t="s">
        <v>118</v>
      </c>
      <c r="P16" s="166">
        <v>6810</v>
      </c>
      <c r="Q16" s="166">
        <v>8680</v>
      </c>
      <c r="R16" s="166">
        <v>20265</v>
      </c>
      <c r="S16" s="166">
        <v>26214</v>
      </c>
      <c r="T16" s="166">
        <v>40162</v>
      </c>
      <c r="U16" s="166">
        <v>40046</v>
      </c>
      <c r="V16" s="181">
        <f t="shared" si="5"/>
        <v>-2.8883023753797366E-3</v>
      </c>
      <c r="W16" s="165">
        <f t="shared" si="3"/>
        <v>-116</v>
      </c>
      <c r="X16" s="167">
        <f t="shared" si="2"/>
        <v>6.4358734939274964E-2</v>
      </c>
    </row>
    <row r="17" spans="1:24" x14ac:dyDescent="0.25">
      <c r="A17" s="1"/>
      <c r="B17" s="165" t="s">
        <v>125</v>
      </c>
      <c r="C17" s="166">
        <v>98754</v>
      </c>
      <c r="D17" s="166">
        <v>37288</v>
      </c>
      <c r="E17" s="166">
        <v>20102</v>
      </c>
      <c r="F17" s="166">
        <v>126535</v>
      </c>
      <c r="G17" s="166">
        <v>113375</v>
      </c>
      <c r="H17" s="166">
        <v>121200</v>
      </c>
      <c r="I17" s="166">
        <v>112601</v>
      </c>
      <c r="J17" s="181">
        <f t="shared" si="4"/>
        <v>-7.0948844884488493E-2</v>
      </c>
      <c r="K17" s="165">
        <f t="shared" si="0"/>
        <v>-8599</v>
      </c>
      <c r="L17" s="167">
        <f t="shared" si="1"/>
        <v>3.041650796737953E-2</v>
      </c>
      <c r="O17" s="165" t="s">
        <v>125</v>
      </c>
      <c r="P17" s="166">
        <v>1878</v>
      </c>
      <c r="Q17" s="166">
        <v>1202</v>
      </c>
      <c r="R17" s="166">
        <v>6888</v>
      </c>
      <c r="S17" s="166">
        <v>6905</v>
      </c>
      <c r="T17" s="166">
        <v>11347</v>
      </c>
      <c r="U17" s="166">
        <v>10425</v>
      </c>
      <c r="V17" s="181">
        <f t="shared" si="5"/>
        <v>-8.125495725742482E-2</v>
      </c>
      <c r="W17" s="165">
        <f t="shared" si="3"/>
        <v>-922</v>
      </c>
      <c r="X17" s="167">
        <f t="shared" si="2"/>
        <v>1.6754227931427397E-2</v>
      </c>
    </row>
    <row r="18" spans="1:24" x14ac:dyDescent="0.25">
      <c r="A18" s="1"/>
      <c r="B18" s="165" t="s">
        <v>121</v>
      </c>
      <c r="C18" s="166">
        <v>95404</v>
      </c>
      <c r="D18" s="166">
        <v>42225</v>
      </c>
      <c r="E18" s="166">
        <v>26596</v>
      </c>
      <c r="F18" s="166">
        <v>105149</v>
      </c>
      <c r="G18" s="166">
        <v>103289</v>
      </c>
      <c r="H18" s="166">
        <v>111827</v>
      </c>
      <c r="I18" s="166">
        <v>101632</v>
      </c>
      <c r="J18" s="181">
        <f t="shared" si="4"/>
        <v>-9.1167607107407012E-2</v>
      </c>
      <c r="K18" s="165">
        <f t="shared" si="0"/>
        <v>-10195</v>
      </c>
      <c r="L18" s="167">
        <f t="shared" si="1"/>
        <v>2.7453490979127328E-2</v>
      </c>
      <c r="O18" s="165" t="s">
        <v>121</v>
      </c>
      <c r="P18" s="166">
        <v>1330</v>
      </c>
      <c r="Q18" s="166">
        <v>1237</v>
      </c>
      <c r="R18" s="166">
        <v>3919</v>
      </c>
      <c r="S18" s="166">
        <v>4093</v>
      </c>
      <c r="T18" s="166">
        <v>5733</v>
      </c>
      <c r="U18" s="166">
        <v>5762</v>
      </c>
      <c r="V18" s="181">
        <f t="shared" si="5"/>
        <v>5.0584336298622468E-3</v>
      </c>
      <c r="W18" s="165">
        <f t="shared" si="3"/>
        <v>29</v>
      </c>
      <c r="X18" s="167">
        <f t="shared" si="2"/>
        <v>9.2602265075189122E-3</v>
      </c>
    </row>
    <row r="19" spans="1:24" x14ac:dyDescent="0.25">
      <c r="A19" s="1"/>
      <c r="B19" s="165" t="s">
        <v>130</v>
      </c>
      <c r="C19" s="166">
        <v>59836</v>
      </c>
      <c r="D19" s="166">
        <v>35555</v>
      </c>
      <c r="E19" s="166">
        <v>2339</v>
      </c>
      <c r="F19" s="166">
        <v>43306</v>
      </c>
      <c r="G19" s="166">
        <v>53709</v>
      </c>
      <c r="H19" s="166">
        <v>50551</v>
      </c>
      <c r="I19" s="166">
        <v>47629</v>
      </c>
      <c r="J19" s="181">
        <f t="shared" si="4"/>
        <v>-5.780301082075523E-2</v>
      </c>
      <c r="K19" s="165">
        <f t="shared" si="0"/>
        <v>-2922</v>
      </c>
      <c r="L19" s="167">
        <f t="shared" si="1"/>
        <v>1.2865852505557851E-2</v>
      </c>
      <c r="O19" s="165" t="s">
        <v>130</v>
      </c>
      <c r="P19" s="166">
        <v>4100</v>
      </c>
      <c r="Q19" s="166">
        <v>281</v>
      </c>
      <c r="R19" s="166">
        <v>4599</v>
      </c>
      <c r="S19" s="166">
        <v>6864</v>
      </c>
      <c r="T19" s="166">
        <v>6089</v>
      </c>
      <c r="U19" s="166">
        <v>6274</v>
      </c>
      <c r="V19" s="181">
        <f t="shared" si="5"/>
        <v>3.0382657250780154E-2</v>
      </c>
      <c r="W19" s="165">
        <f t="shared" si="3"/>
        <v>185</v>
      </c>
      <c r="X19" s="167">
        <f t="shared" si="2"/>
        <v>1.0083072042376545E-2</v>
      </c>
    </row>
    <row r="20" spans="1:24" x14ac:dyDescent="0.25">
      <c r="A20" s="164" t="s">
        <v>146</v>
      </c>
      <c r="B20" s="165" t="s">
        <v>133</v>
      </c>
      <c r="C20" s="166">
        <v>76827</v>
      </c>
      <c r="D20" s="166">
        <v>51599</v>
      </c>
      <c r="E20" s="166">
        <v>3671</v>
      </c>
      <c r="F20" s="166">
        <v>33918</v>
      </c>
      <c r="G20" s="166">
        <v>49205</v>
      </c>
      <c r="H20" s="166">
        <v>53158</v>
      </c>
      <c r="I20" s="166">
        <v>41976</v>
      </c>
      <c r="J20" s="181">
        <f t="shared" si="4"/>
        <v>-0.21035403890289328</v>
      </c>
      <c r="K20" s="165">
        <f t="shared" si="0"/>
        <v>-11182</v>
      </c>
      <c r="L20" s="167">
        <f t="shared" si="1"/>
        <v>1.1338827705248827E-2</v>
      </c>
      <c r="O20" s="165" t="s">
        <v>133</v>
      </c>
      <c r="P20" s="166">
        <v>6540</v>
      </c>
      <c r="Q20" s="166">
        <v>565</v>
      </c>
      <c r="R20" s="166">
        <v>4180</v>
      </c>
      <c r="S20" s="166">
        <v>7198</v>
      </c>
      <c r="T20" s="166">
        <v>7814</v>
      </c>
      <c r="U20" s="166">
        <v>5360</v>
      </c>
      <c r="V20" s="181">
        <f t="shared" si="5"/>
        <v>-0.31405170207320199</v>
      </c>
      <c r="W20" s="165">
        <f t="shared" si="3"/>
        <v>-2454</v>
      </c>
      <c r="X20" s="167">
        <f t="shared" si="2"/>
        <v>8.6141641930408477E-3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653138</v>
      </c>
      <c r="D21" s="171">
        <f t="shared" ref="D21:I21" si="7">D13-SUM(D14:D20)</f>
        <v>287754</v>
      </c>
      <c r="E21" s="171">
        <f t="shared" si="7"/>
        <v>199008</v>
      </c>
      <c r="F21" s="171">
        <f t="shared" si="7"/>
        <v>669122</v>
      </c>
      <c r="G21" s="171">
        <f t="shared" si="7"/>
        <v>768714</v>
      </c>
      <c r="H21" s="171">
        <f t="shared" si="7"/>
        <v>837458</v>
      </c>
      <c r="I21" s="171">
        <f t="shared" si="7"/>
        <v>853514</v>
      </c>
      <c r="J21" s="182">
        <f t="shared" si="4"/>
        <v>1.9172304760358028E-2</v>
      </c>
      <c r="K21" s="170">
        <f t="shared" si="0"/>
        <v>16056</v>
      </c>
      <c r="L21" s="172">
        <f t="shared" si="1"/>
        <v>0.23055670359295186</v>
      </c>
      <c r="O21" s="170" t="s">
        <v>147</v>
      </c>
      <c r="P21" s="171">
        <f t="shared" ref="P21:U21" si="8">P13-SUM(P14:P20)</f>
        <v>38307</v>
      </c>
      <c r="Q21" s="171">
        <f t="shared" si="8"/>
        <v>23303</v>
      </c>
      <c r="R21" s="171">
        <f t="shared" si="8"/>
        <v>76835</v>
      </c>
      <c r="S21" s="171">
        <f t="shared" si="8"/>
        <v>98712</v>
      </c>
      <c r="T21" s="171">
        <f t="shared" si="8"/>
        <v>116817</v>
      </c>
      <c r="U21" s="171">
        <f t="shared" si="8"/>
        <v>123483</v>
      </c>
      <c r="V21" s="182">
        <f t="shared" si="5"/>
        <v>5.706361231670054E-2</v>
      </c>
      <c r="W21" s="170">
        <f>U21-T21</f>
        <v>6666</v>
      </c>
      <c r="X21" s="172">
        <f t="shared" si="2"/>
        <v>0.19845202183754906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1236275</v>
      </c>
      <c r="D23" s="178">
        <v>439711</v>
      </c>
      <c r="E23" s="178">
        <v>317821</v>
      </c>
      <c r="F23" s="178">
        <v>1189041</v>
      </c>
      <c r="G23" s="178">
        <v>1299694</v>
      </c>
      <c r="H23" s="178">
        <v>1355014</v>
      </c>
      <c r="I23" s="178">
        <v>1282726</v>
      </c>
      <c r="J23" s="179">
        <f>IFERROR(I23/H23-1,"-")</f>
        <v>-5.3348526288289233E-2</v>
      </c>
      <c r="K23" s="178">
        <f>I23-H23</f>
        <v>-72288</v>
      </c>
      <c r="L23" s="179">
        <f t="shared" ref="L23:L35" si="9">I23/I$9</f>
        <v>0.34649821581482293</v>
      </c>
    </row>
    <row r="24" spans="1:24" x14ac:dyDescent="0.25">
      <c r="A24" s="1" t="s">
        <v>98</v>
      </c>
      <c r="B24" s="161" t="s">
        <v>99</v>
      </c>
      <c r="C24" s="162">
        <v>131964</v>
      </c>
      <c r="D24" s="162">
        <v>24401</v>
      </c>
      <c r="E24" s="162">
        <v>147436</v>
      </c>
      <c r="F24" s="162">
        <v>129908</v>
      </c>
      <c r="G24" s="162">
        <v>115754</v>
      </c>
      <c r="H24" s="162">
        <v>100261</v>
      </c>
      <c r="I24" s="162">
        <v>89072</v>
      </c>
      <c r="J24" s="180">
        <f>IFERROR(I24/H24-1,"-")</f>
        <v>-0.11159872732169041</v>
      </c>
      <c r="K24" s="161">
        <f t="shared" ref="K24:K34" si="10">I24-H24</f>
        <v>-11189</v>
      </c>
      <c r="L24" s="163">
        <f t="shared" si="9"/>
        <v>2.4060702814987695E-2</v>
      </c>
    </row>
    <row r="25" spans="1:24" x14ac:dyDescent="0.25">
      <c r="A25" s="164" t="s">
        <v>105</v>
      </c>
      <c r="B25" s="165" t="s">
        <v>105</v>
      </c>
      <c r="C25" s="166">
        <v>64627</v>
      </c>
      <c r="D25" s="166">
        <v>10723</v>
      </c>
      <c r="E25" s="166">
        <v>84540</v>
      </c>
      <c r="F25" s="166">
        <v>55274</v>
      </c>
      <c r="G25" s="166">
        <v>47717</v>
      </c>
      <c r="H25" s="166">
        <v>37846</v>
      </c>
      <c r="I25" s="166">
        <v>37813</v>
      </c>
      <c r="J25" s="181">
        <f>IFERROR(I25/H25-1,"-")</f>
        <v>-8.7195476404378081E-4</v>
      </c>
      <c r="K25" s="165">
        <f t="shared" si="10"/>
        <v>-33</v>
      </c>
      <c r="L25" s="167">
        <f t="shared" si="9"/>
        <v>1.02142913097621E-2</v>
      </c>
    </row>
    <row r="26" spans="1:24" x14ac:dyDescent="0.25">
      <c r="A26" s="164" t="s">
        <v>102</v>
      </c>
      <c r="B26" s="165" t="s">
        <v>102</v>
      </c>
      <c r="C26" s="166">
        <v>67337</v>
      </c>
      <c r="D26" s="166">
        <v>13678</v>
      </c>
      <c r="E26" s="166">
        <v>62896</v>
      </c>
      <c r="F26" s="166">
        <v>74634</v>
      </c>
      <c r="G26" s="166">
        <v>68037</v>
      </c>
      <c r="H26" s="166">
        <v>62415</v>
      </c>
      <c r="I26" s="166">
        <v>51259</v>
      </c>
      <c r="J26" s="181">
        <f>IFERROR(I26/H26-1,"-")</f>
        <v>-0.17873908515581194</v>
      </c>
      <c r="K26" s="165">
        <f t="shared" si="10"/>
        <v>-11156</v>
      </c>
      <c r="L26" s="167">
        <f t="shared" si="9"/>
        <v>1.3846411505225597E-2</v>
      </c>
    </row>
    <row r="27" spans="1:24" x14ac:dyDescent="0.25">
      <c r="A27" s="1"/>
      <c r="B27" s="161" t="s">
        <v>109</v>
      </c>
      <c r="C27" s="162">
        <v>1104311</v>
      </c>
      <c r="D27" s="162">
        <v>415310</v>
      </c>
      <c r="E27" s="162">
        <v>170385</v>
      </c>
      <c r="F27" s="162">
        <v>1059133</v>
      </c>
      <c r="G27" s="162">
        <v>1183940</v>
      </c>
      <c r="H27" s="162">
        <v>1254753</v>
      </c>
      <c r="I27" s="162">
        <v>1193654</v>
      </c>
      <c r="J27" s="180">
        <f>IFERROR(I27/H27-1,"-")</f>
        <v>-4.8694045760400706E-2</v>
      </c>
      <c r="K27" s="161">
        <f t="shared" si="10"/>
        <v>-61099</v>
      </c>
      <c r="L27" s="163">
        <f t="shared" si="9"/>
        <v>0.3224375129998352</v>
      </c>
    </row>
    <row r="28" spans="1:24" s="57" customFormat="1" x14ac:dyDescent="0.25">
      <c r="B28" s="165" t="s">
        <v>112</v>
      </c>
      <c r="C28" s="166">
        <v>545138</v>
      </c>
      <c r="D28" s="166">
        <v>190725</v>
      </c>
      <c r="E28" s="166">
        <v>17132</v>
      </c>
      <c r="F28" s="166">
        <v>521684</v>
      </c>
      <c r="G28" s="166">
        <v>604021</v>
      </c>
      <c r="H28" s="166">
        <v>646021</v>
      </c>
      <c r="I28" s="166">
        <v>624730</v>
      </c>
      <c r="J28" s="181">
        <f t="shared" ref="J28:J35" si="11">IFERROR(I28/H28-1,"-")</f>
        <v>-3.2957132972457504E-2</v>
      </c>
      <c r="K28" s="165">
        <f t="shared" si="10"/>
        <v>-21291</v>
      </c>
      <c r="L28" s="167">
        <f t="shared" si="9"/>
        <v>0.16875609472794215</v>
      </c>
    </row>
    <row r="29" spans="1:24" s="57" customFormat="1" x14ac:dyDescent="0.25">
      <c r="B29" s="165" t="s">
        <v>115</v>
      </c>
      <c r="C29" s="166">
        <v>146095</v>
      </c>
      <c r="D29" s="166">
        <v>50910</v>
      </c>
      <c r="E29" s="166">
        <v>31251</v>
      </c>
      <c r="F29" s="166">
        <v>115599</v>
      </c>
      <c r="G29" s="166">
        <v>127151</v>
      </c>
      <c r="H29" s="166">
        <v>128479</v>
      </c>
      <c r="I29" s="166">
        <v>118711</v>
      </c>
      <c r="J29" s="181">
        <f t="shared" si="11"/>
        <v>-7.6027989009877062E-2</v>
      </c>
      <c r="K29" s="165">
        <f t="shared" si="10"/>
        <v>-9768</v>
      </c>
      <c r="L29" s="167">
        <f t="shared" si="9"/>
        <v>3.2066980553597142E-2</v>
      </c>
    </row>
    <row r="30" spans="1:24" x14ac:dyDescent="0.25">
      <c r="A30" s="1"/>
      <c r="B30" s="165" t="s">
        <v>118</v>
      </c>
      <c r="C30" s="166">
        <v>38118</v>
      </c>
      <c r="D30" s="166">
        <v>16130</v>
      </c>
      <c r="E30" s="166">
        <v>23420</v>
      </c>
      <c r="F30" s="166">
        <v>43397</v>
      </c>
      <c r="G30" s="166">
        <v>45290</v>
      </c>
      <c r="H30" s="166">
        <v>45062</v>
      </c>
      <c r="I30" s="166">
        <v>36324</v>
      </c>
      <c r="J30" s="181">
        <f t="shared" si="11"/>
        <v>-0.19391061204562599</v>
      </c>
      <c r="K30" s="165">
        <f t="shared" si="10"/>
        <v>-8738</v>
      </c>
      <c r="L30" s="167">
        <f t="shared" si="9"/>
        <v>9.812073031385992E-3</v>
      </c>
    </row>
    <row r="31" spans="1:24" x14ac:dyDescent="0.25">
      <c r="A31" s="1"/>
      <c r="B31" s="165" t="s">
        <v>125</v>
      </c>
      <c r="C31" s="166">
        <v>44324</v>
      </c>
      <c r="D31" s="166">
        <v>15632</v>
      </c>
      <c r="E31" s="166">
        <v>8777</v>
      </c>
      <c r="F31" s="166">
        <v>58721</v>
      </c>
      <c r="G31" s="166">
        <v>50568</v>
      </c>
      <c r="H31" s="166">
        <v>50573</v>
      </c>
      <c r="I31" s="166">
        <v>47288</v>
      </c>
      <c r="J31" s="181">
        <f t="shared" si="11"/>
        <v>-6.4955608724022729E-2</v>
      </c>
      <c r="K31" s="165">
        <f t="shared" si="10"/>
        <v>-3285</v>
      </c>
      <c r="L31" s="167">
        <f t="shared" si="9"/>
        <v>1.2773739387407246E-2</v>
      </c>
    </row>
    <row r="32" spans="1:24" x14ac:dyDescent="0.25">
      <c r="A32" s="1"/>
      <c r="B32" s="165" t="s">
        <v>121</v>
      </c>
      <c r="C32" s="166">
        <v>51433</v>
      </c>
      <c r="D32" s="166">
        <v>20897</v>
      </c>
      <c r="E32" s="166">
        <v>15208</v>
      </c>
      <c r="F32" s="166">
        <v>61289</v>
      </c>
      <c r="G32" s="166">
        <v>55451</v>
      </c>
      <c r="H32" s="166">
        <v>58385</v>
      </c>
      <c r="I32" s="166">
        <v>54622</v>
      </c>
      <c r="J32" s="181">
        <f t="shared" si="11"/>
        <v>-6.4451485826839128E-2</v>
      </c>
      <c r="K32" s="165">
        <f t="shared" si="10"/>
        <v>-3763</v>
      </c>
      <c r="L32" s="167">
        <f t="shared" si="9"/>
        <v>1.4754846743760755E-2</v>
      </c>
    </row>
    <row r="33" spans="1:12" x14ac:dyDescent="0.25">
      <c r="A33" s="1"/>
      <c r="B33" s="165" t="s">
        <v>130</v>
      </c>
      <c r="C33" s="166">
        <v>25417</v>
      </c>
      <c r="D33" s="166">
        <v>14159</v>
      </c>
      <c r="E33" s="166">
        <v>410</v>
      </c>
      <c r="F33" s="166">
        <v>16676</v>
      </c>
      <c r="G33" s="166">
        <v>18996</v>
      </c>
      <c r="H33" s="166">
        <v>18776</v>
      </c>
      <c r="I33" s="166">
        <v>16666</v>
      </c>
      <c r="J33" s="181">
        <f t="shared" si="11"/>
        <v>-0.11237750319556883</v>
      </c>
      <c r="K33" s="165">
        <f t="shared" si="10"/>
        <v>-2110</v>
      </c>
      <c r="L33" s="167">
        <f t="shared" si="9"/>
        <v>4.5019273521935618E-3</v>
      </c>
    </row>
    <row r="34" spans="1:12" x14ac:dyDescent="0.25">
      <c r="A34" s="164" t="s">
        <v>146</v>
      </c>
      <c r="B34" s="165" t="s">
        <v>133</v>
      </c>
      <c r="C34" s="166">
        <v>24370</v>
      </c>
      <c r="D34" s="166">
        <v>16043</v>
      </c>
      <c r="E34" s="166">
        <v>517</v>
      </c>
      <c r="F34" s="166">
        <v>10519</v>
      </c>
      <c r="G34" s="166">
        <v>17297</v>
      </c>
      <c r="H34" s="166">
        <v>17552</v>
      </c>
      <c r="I34" s="166">
        <v>13790</v>
      </c>
      <c r="J34" s="181">
        <f t="shared" si="11"/>
        <v>-0.21433454876937097</v>
      </c>
      <c r="K34" s="165">
        <f t="shared" si="10"/>
        <v>-3762</v>
      </c>
      <c r="L34" s="167">
        <f t="shared" si="9"/>
        <v>3.7250436929526713E-3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229416</v>
      </c>
      <c r="D35" s="171">
        <f t="shared" ref="D35:I35" si="13">D27-SUM(D28:D34)</f>
        <v>90814</v>
      </c>
      <c r="E35" s="171">
        <f t="shared" si="13"/>
        <v>73670</v>
      </c>
      <c r="F35" s="171">
        <f t="shared" si="13"/>
        <v>231248</v>
      </c>
      <c r="G35" s="171">
        <f t="shared" si="13"/>
        <v>265166</v>
      </c>
      <c r="H35" s="171">
        <f t="shared" si="13"/>
        <v>289905</v>
      </c>
      <c r="I35" s="171">
        <f t="shared" si="13"/>
        <v>281523</v>
      </c>
      <c r="J35" s="182">
        <f t="shared" si="11"/>
        <v>-2.8912919749573107E-2</v>
      </c>
      <c r="K35" s="170">
        <f>I35-H35</f>
        <v>-8382</v>
      </c>
      <c r="L35" s="172">
        <f t="shared" si="9"/>
        <v>7.6046807510595713E-2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918946</v>
      </c>
      <c r="D37" s="178">
        <v>324285</v>
      </c>
      <c r="E37" s="178">
        <v>139606</v>
      </c>
      <c r="F37" s="178">
        <v>824563</v>
      </c>
      <c r="G37" s="178">
        <v>905307</v>
      </c>
      <c r="H37" s="178">
        <v>958144</v>
      </c>
      <c r="I37" s="178">
        <v>983095</v>
      </c>
      <c r="J37" s="179">
        <f>IFERROR(I37/H37-1,"-")</f>
        <v>2.6040970877028835E-2</v>
      </c>
      <c r="K37" s="178">
        <f>I37-H37</f>
        <v>24951</v>
      </c>
      <c r="L37" s="179">
        <f t="shared" ref="L37:L49" si="14">I37/I$9</f>
        <v>0.26555995861662846</v>
      </c>
    </row>
    <row r="38" spans="1:12" x14ac:dyDescent="0.25">
      <c r="A38" s="1" t="s">
        <v>98</v>
      </c>
      <c r="B38" s="161" t="s">
        <v>99</v>
      </c>
      <c r="C38" s="162">
        <v>78092</v>
      </c>
      <c r="D38" s="162">
        <v>17239</v>
      </c>
      <c r="E38" s="162">
        <v>43913</v>
      </c>
      <c r="F38" s="162">
        <v>75385</v>
      </c>
      <c r="G38" s="162">
        <v>69669</v>
      </c>
      <c r="H38" s="162">
        <v>69133</v>
      </c>
      <c r="I38" s="162">
        <v>71105</v>
      </c>
      <c r="J38" s="180">
        <f>IFERROR(I38/H38-1,"-")</f>
        <v>2.8524727698783447E-2</v>
      </c>
      <c r="K38" s="161">
        <f t="shared" ref="K38:K48" si="15">I38-H38</f>
        <v>1972</v>
      </c>
      <c r="L38" s="163">
        <f t="shared" si="14"/>
        <v>1.9207340956301645E-2</v>
      </c>
    </row>
    <row r="39" spans="1:12" x14ac:dyDescent="0.25">
      <c r="A39" s="164" t="s">
        <v>105</v>
      </c>
      <c r="B39" s="165" t="s">
        <v>105</v>
      </c>
      <c r="C39" s="166">
        <v>30969</v>
      </c>
      <c r="D39" s="166">
        <v>6178</v>
      </c>
      <c r="E39" s="166">
        <v>30519</v>
      </c>
      <c r="F39" s="166">
        <v>30455</v>
      </c>
      <c r="G39" s="166">
        <v>28706</v>
      </c>
      <c r="H39" s="166">
        <v>30716</v>
      </c>
      <c r="I39" s="166">
        <v>28893</v>
      </c>
      <c r="J39" s="181">
        <f>IFERROR(I39/H39-1,"-")</f>
        <v>-5.9350175804141148E-2</v>
      </c>
      <c r="K39" s="165">
        <f t="shared" si="15"/>
        <v>-1823</v>
      </c>
      <c r="L39" s="167">
        <f t="shared" si="14"/>
        <v>7.8047634097521048E-3</v>
      </c>
    </row>
    <row r="40" spans="1:12" x14ac:dyDescent="0.25">
      <c r="A40" s="164" t="s">
        <v>102</v>
      </c>
      <c r="B40" s="165" t="s">
        <v>102</v>
      </c>
      <c r="C40" s="166">
        <v>47123</v>
      </c>
      <c r="D40" s="166">
        <v>11061</v>
      </c>
      <c r="E40" s="166">
        <v>13394</v>
      </c>
      <c r="F40" s="166">
        <v>44930</v>
      </c>
      <c r="G40" s="166">
        <v>40963</v>
      </c>
      <c r="H40" s="166">
        <v>38417</v>
      </c>
      <c r="I40" s="166">
        <v>42212</v>
      </c>
      <c r="J40" s="181">
        <f>IFERROR(I40/H40-1,"-")</f>
        <v>9.8784392326313863E-2</v>
      </c>
      <c r="K40" s="165">
        <f t="shared" si="15"/>
        <v>3795</v>
      </c>
      <c r="L40" s="167">
        <f t="shared" si="14"/>
        <v>1.1402577546549541E-2</v>
      </c>
    </row>
    <row r="41" spans="1:12" x14ac:dyDescent="0.25">
      <c r="A41" s="1"/>
      <c r="B41" s="161" t="s">
        <v>109</v>
      </c>
      <c r="C41" s="162">
        <v>840854</v>
      </c>
      <c r="D41" s="162">
        <v>307046</v>
      </c>
      <c r="E41" s="162">
        <v>95693</v>
      </c>
      <c r="F41" s="162">
        <v>749178</v>
      </c>
      <c r="G41" s="162">
        <v>835638</v>
      </c>
      <c r="H41" s="162">
        <v>889011</v>
      </c>
      <c r="I41" s="162">
        <v>911990</v>
      </c>
      <c r="J41" s="180">
        <f>IFERROR(I41/H41-1,"-")</f>
        <v>2.584782415515674E-2</v>
      </c>
      <c r="K41" s="161">
        <f t="shared" si="15"/>
        <v>22979</v>
      </c>
      <c r="L41" s="163">
        <f t="shared" si="14"/>
        <v>0.24635261766032679</v>
      </c>
    </row>
    <row r="42" spans="1:12" s="57" customFormat="1" x14ac:dyDescent="0.25">
      <c r="B42" s="165" t="s">
        <v>112</v>
      </c>
      <c r="C42" s="166">
        <v>456808</v>
      </c>
      <c r="D42" s="166">
        <v>140970</v>
      </c>
      <c r="E42" s="166">
        <v>8636</v>
      </c>
      <c r="F42" s="166">
        <v>377874</v>
      </c>
      <c r="G42" s="166">
        <v>433276</v>
      </c>
      <c r="H42" s="166">
        <v>469809</v>
      </c>
      <c r="I42" s="166">
        <v>478988</v>
      </c>
      <c r="J42" s="181">
        <f t="shared" ref="J42:J49" si="16">IFERROR(I42/H42-1,"-")</f>
        <v>1.9537727033752006E-2</v>
      </c>
      <c r="K42" s="165">
        <f t="shared" si="15"/>
        <v>9179</v>
      </c>
      <c r="L42" s="167">
        <f t="shared" si="14"/>
        <v>0.12938732620739768</v>
      </c>
    </row>
    <row r="43" spans="1:12" s="57" customFormat="1" x14ac:dyDescent="0.25">
      <c r="B43" s="165" t="s">
        <v>115</v>
      </c>
      <c r="C43" s="166">
        <v>39935</v>
      </c>
      <c r="D43" s="166">
        <v>14886</v>
      </c>
      <c r="E43" s="166">
        <v>6506</v>
      </c>
      <c r="F43" s="166">
        <v>25918</v>
      </c>
      <c r="G43" s="166">
        <v>30910</v>
      </c>
      <c r="H43" s="166">
        <v>30281</v>
      </c>
      <c r="I43" s="166">
        <v>32609</v>
      </c>
      <c r="J43" s="181">
        <f t="shared" si="16"/>
        <v>7.687989168125231E-2</v>
      </c>
      <c r="K43" s="165">
        <f t="shared" si="15"/>
        <v>2328</v>
      </c>
      <c r="L43" s="167">
        <f t="shared" si="14"/>
        <v>8.8085532837921428E-3</v>
      </c>
    </row>
    <row r="44" spans="1:12" x14ac:dyDescent="0.25">
      <c r="A44" s="1"/>
      <c r="B44" s="165" t="s">
        <v>118</v>
      </c>
      <c r="C44" s="166">
        <v>17509</v>
      </c>
      <c r="D44" s="166">
        <v>7059</v>
      </c>
      <c r="E44" s="166">
        <v>10045</v>
      </c>
      <c r="F44" s="166">
        <v>17777</v>
      </c>
      <c r="G44" s="166">
        <v>20198</v>
      </c>
      <c r="H44" s="166">
        <v>20812</v>
      </c>
      <c r="I44" s="166">
        <v>21822</v>
      </c>
      <c r="J44" s="181">
        <f t="shared" si="16"/>
        <v>4.8529694407072776E-2</v>
      </c>
      <c r="K44" s="165">
        <f t="shared" si="15"/>
        <v>1010</v>
      </c>
      <c r="L44" s="167">
        <f t="shared" si="14"/>
        <v>5.894699308746424E-3</v>
      </c>
    </row>
    <row r="45" spans="1:12" x14ac:dyDescent="0.25">
      <c r="A45" s="1"/>
      <c r="B45" s="165" t="s">
        <v>125</v>
      </c>
      <c r="C45" s="166">
        <v>38899</v>
      </c>
      <c r="D45" s="166">
        <v>13054</v>
      </c>
      <c r="E45" s="166">
        <v>6920</v>
      </c>
      <c r="F45" s="166">
        <v>42948</v>
      </c>
      <c r="G45" s="166">
        <v>38443</v>
      </c>
      <c r="H45" s="166">
        <v>40791</v>
      </c>
      <c r="I45" s="166">
        <v>37148</v>
      </c>
      <c r="J45" s="181">
        <f t="shared" si="16"/>
        <v>-8.930891618249126E-2</v>
      </c>
      <c r="K45" s="165">
        <f t="shared" si="15"/>
        <v>-3643</v>
      </c>
      <c r="L45" s="167">
        <f t="shared" si="14"/>
        <v>1.0034657223046108E-2</v>
      </c>
    </row>
    <row r="46" spans="1:12" x14ac:dyDescent="0.25">
      <c r="A46" s="1"/>
      <c r="B46" s="165" t="s">
        <v>121</v>
      </c>
      <c r="C46" s="166">
        <v>28374</v>
      </c>
      <c r="D46" s="166">
        <v>11786</v>
      </c>
      <c r="E46" s="166">
        <v>5229</v>
      </c>
      <c r="F46" s="166">
        <v>26262</v>
      </c>
      <c r="G46" s="166">
        <v>29696</v>
      </c>
      <c r="H46" s="166">
        <v>32519</v>
      </c>
      <c r="I46" s="166">
        <v>27695</v>
      </c>
      <c r="J46" s="181">
        <f t="shared" si="16"/>
        <v>-0.14834404501983456</v>
      </c>
      <c r="K46" s="165">
        <f t="shared" si="15"/>
        <v>-4824</v>
      </c>
      <c r="L46" s="167">
        <f t="shared" si="14"/>
        <v>7.4811519272171305E-3</v>
      </c>
    </row>
    <row r="47" spans="1:12" x14ac:dyDescent="0.25">
      <c r="A47" s="1"/>
      <c r="B47" s="165" t="s">
        <v>130</v>
      </c>
      <c r="C47" s="166">
        <v>22094</v>
      </c>
      <c r="D47" s="166">
        <v>12179</v>
      </c>
      <c r="E47" s="166">
        <v>1385</v>
      </c>
      <c r="F47" s="166">
        <v>16381</v>
      </c>
      <c r="G47" s="166">
        <v>18548</v>
      </c>
      <c r="H47" s="166">
        <v>17489</v>
      </c>
      <c r="I47" s="166">
        <v>17681</v>
      </c>
      <c r="J47" s="181">
        <f t="shared" si="16"/>
        <v>1.0978329235519446E-2</v>
      </c>
      <c r="K47" s="165">
        <f t="shared" si="15"/>
        <v>192</v>
      </c>
      <c r="L47" s="167">
        <f t="shared" si="14"/>
        <v>4.776105695075865E-3</v>
      </c>
    </row>
    <row r="48" spans="1:12" x14ac:dyDescent="0.25">
      <c r="A48" s="164" t="s">
        <v>146</v>
      </c>
      <c r="B48" s="165" t="s">
        <v>133</v>
      </c>
      <c r="C48" s="166">
        <v>32257</v>
      </c>
      <c r="D48" s="166">
        <v>20180</v>
      </c>
      <c r="E48" s="166">
        <v>2187</v>
      </c>
      <c r="F48" s="166">
        <v>14923</v>
      </c>
      <c r="G48" s="166">
        <v>18408</v>
      </c>
      <c r="H48" s="166">
        <v>19925</v>
      </c>
      <c r="I48" s="166">
        <v>15744</v>
      </c>
      <c r="J48" s="181">
        <f t="shared" si="16"/>
        <v>-0.20983688833124214</v>
      </c>
      <c r="K48" s="165">
        <f t="shared" si="15"/>
        <v>-4181</v>
      </c>
      <c r="L48" s="167">
        <f t="shared" si="14"/>
        <v>4.2528707688068781E-3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204978</v>
      </c>
      <c r="D49" s="171">
        <f t="shared" ref="D49:I49" si="18">D41-SUM(D42:D48)</f>
        <v>86932</v>
      </c>
      <c r="E49" s="171">
        <f t="shared" si="18"/>
        <v>54785</v>
      </c>
      <c r="F49" s="171">
        <f t="shared" si="18"/>
        <v>227095</v>
      </c>
      <c r="G49" s="171">
        <f t="shared" si="18"/>
        <v>246159</v>
      </c>
      <c r="H49" s="171">
        <f t="shared" si="18"/>
        <v>257385</v>
      </c>
      <c r="I49" s="171">
        <f t="shared" si="18"/>
        <v>280303</v>
      </c>
      <c r="J49" s="182">
        <f t="shared" si="16"/>
        <v>8.9041707947238535E-2</v>
      </c>
      <c r="K49" s="170">
        <f>I49-H49</f>
        <v>22918</v>
      </c>
      <c r="L49" s="172">
        <f t="shared" si="14"/>
        <v>7.5717253246244565E-2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30021</v>
      </c>
      <c r="D51" s="178">
        <v>11900</v>
      </c>
      <c r="E51" s="178">
        <v>7616</v>
      </c>
      <c r="F51" s="178">
        <v>21504</v>
      </c>
      <c r="G51" s="178">
        <v>32605</v>
      </c>
      <c r="H51" s="178">
        <v>28406</v>
      </c>
      <c r="I51" s="178">
        <v>27330</v>
      </c>
      <c r="J51" s="179">
        <f>IFERROR(I51/H51-1,"-")</f>
        <v>-3.7879321270154143E-2</v>
      </c>
      <c r="K51" s="178">
        <f>I51-H51</f>
        <v>-1076</v>
      </c>
      <c r="L51" s="179">
        <f t="shared" ref="L51:L63" si="19">I51/I$9</f>
        <v>7.3825557743579769E-3</v>
      </c>
    </row>
    <row r="52" spans="1:12" x14ac:dyDescent="0.25">
      <c r="A52" s="1" t="s">
        <v>98</v>
      </c>
      <c r="B52" s="161" t="s">
        <v>99</v>
      </c>
      <c r="C52" s="162">
        <v>6424</v>
      </c>
      <c r="D52" s="162">
        <v>1180</v>
      </c>
      <c r="E52" s="162">
        <v>2479</v>
      </c>
      <c r="F52" s="162">
        <v>2754</v>
      </c>
      <c r="G52" s="162">
        <v>13771</v>
      </c>
      <c r="H52" s="162">
        <v>7447</v>
      </c>
      <c r="I52" s="162">
        <v>5089</v>
      </c>
      <c r="J52" s="180">
        <f>IFERROR(I52/H52-1,"-")</f>
        <v>-0.31663757217671551</v>
      </c>
      <c r="K52" s="161">
        <f t="shared" ref="K52:K62" si="20">I52-H52</f>
        <v>-2358</v>
      </c>
      <c r="L52" s="163">
        <f t="shared" si="19"/>
        <v>1.3746734846581685E-3</v>
      </c>
    </row>
    <row r="53" spans="1:12" x14ac:dyDescent="0.25">
      <c r="A53" s="164" t="s">
        <v>105</v>
      </c>
      <c r="B53" s="165" t="s">
        <v>105</v>
      </c>
      <c r="C53" s="166">
        <v>3432</v>
      </c>
      <c r="D53" s="166">
        <v>576</v>
      </c>
      <c r="E53" s="166">
        <v>1236</v>
      </c>
      <c r="F53" s="166">
        <v>1068</v>
      </c>
      <c r="G53" s="166">
        <v>10205</v>
      </c>
      <c r="H53" s="166">
        <v>4969</v>
      </c>
      <c r="I53" s="166">
        <v>2977</v>
      </c>
      <c r="J53" s="181">
        <f>IFERROR(I53/H53-1,"-")</f>
        <v>-0.40088549003823704</v>
      </c>
      <c r="K53" s="165">
        <f t="shared" si="20"/>
        <v>-1992</v>
      </c>
      <c r="L53" s="167">
        <f t="shared" si="19"/>
        <v>8.041664303060262E-4</v>
      </c>
    </row>
    <row r="54" spans="1:12" x14ac:dyDescent="0.25">
      <c r="A54" s="164" t="s">
        <v>102</v>
      </c>
      <c r="B54" s="165" t="s">
        <v>102</v>
      </c>
      <c r="C54" s="166">
        <v>2992</v>
      </c>
      <c r="D54" s="166">
        <v>604</v>
      </c>
      <c r="E54" s="166">
        <v>1243</v>
      </c>
      <c r="F54" s="166">
        <v>1686</v>
      </c>
      <c r="G54" s="166">
        <v>3566</v>
      </c>
      <c r="H54" s="166">
        <v>2478</v>
      </c>
      <c r="I54" s="166">
        <v>2112</v>
      </c>
      <c r="J54" s="181">
        <f>IFERROR(I54/H54-1,"-")</f>
        <v>-0.14769975786924938</v>
      </c>
      <c r="K54" s="165">
        <f t="shared" si="20"/>
        <v>-366</v>
      </c>
      <c r="L54" s="167">
        <f t="shared" si="19"/>
        <v>5.7050705435214219E-4</v>
      </c>
    </row>
    <row r="55" spans="1:12" x14ac:dyDescent="0.25">
      <c r="A55" s="1"/>
      <c r="B55" s="161" t="s">
        <v>109</v>
      </c>
      <c r="C55" s="162">
        <v>23597</v>
      </c>
      <c r="D55" s="162">
        <v>10720</v>
      </c>
      <c r="E55" s="162">
        <v>5137</v>
      </c>
      <c r="F55" s="162">
        <v>18750</v>
      </c>
      <c r="G55" s="162">
        <v>18834</v>
      </c>
      <c r="H55" s="162">
        <v>20959</v>
      </c>
      <c r="I55" s="162">
        <v>22241</v>
      </c>
      <c r="J55" s="180">
        <f>IFERROR(I55/H55-1,"-")</f>
        <v>6.1167040412233309E-2</v>
      </c>
      <c r="K55" s="161">
        <f t="shared" si="20"/>
        <v>1282</v>
      </c>
      <c r="L55" s="163">
        <f t="shared" si="19"/>
        <v>6.0078822896998084E-3</v>
      </c>
    </row>
    <row r="56" spans="1:12" s="57" customFormat="1" x14ac:dyDescent="0.25">
      <c r="B56" s="165" t="s">
        <v>112</v>
      </c>
      <c r="C56" s="166">
        <v>7193</v>
      </c>
      <c r="D56" s="166">
        <v>3648</v>
      </c>
      <c r="E56" s="166">
        <v>175</v>
      </c>
      <c r="F56" s="166">
        <v>7073</v>
      </c>
      <c r="G56" s="166">
        <v>6156</v>
      </c>
      <c r="H56" s="166">
        <v>7484</v>
      </c>
      <c r="I56" s="166">
        <v>8173</v>
      </c>
      <c r="J56" s="181">
        <f t="shared" ref="J56:J63" si="21">IFERROR(I56/H56-1,"-")</f>
        <v>9.2063067878140004E-2</v>
      </c>
      <c r="K56" s="165">
        <f t="shared" si="20"/>
        <v>689</v>
      </c>
      <c r="L56" s="167">
        <f t="shared" si="19"/>
        <v>2.2077434447064673E-3</v>
      </c>
    </row>
    <row r="57" spans="1:12" s="57" customFormat="1" x14ac:dyDescent="0.25">
      <c r="B57" s="165" t="s">
        <v>115</v>
      </c>
      <c r="C57" s="166">
        <v>6473</v>
      </c>
      <c r="D57" s="166">
        <v>2760</v>
      </c>
      <c r="E57" s="166">
        <v>1937</v>
      </c>
      <c r="F57" s="166">
        <v>4389</v>
      </c>
      <c r="G57" s="166">
        <v>3385</v>
      </c>
      <c r="H57" s="166">
        <v>4335</v>
      </c>
      <c r="I57" s="166">
        <v>4512</v>
      </c>
      <c r="J57" s="181">
        <f t="shared" si="21"/>
        <v>4.0830449826989579E-2</v>
      </c>
      <c r="K57" s="165">
        <f t="shared" si="20"/>
        <v>177</v>
      </c>
      <c r="L57" s="167">
        <f t="shared" si="19"/>
        <v>1.2188105252068492E-3</v>
      </c>
    </row>
    <row r="58" spans="1:12" x14ac:dyDescent="0.25">
      <c r="A58" s="1"/>
      <c r="B58" s="165" t="s">
        <v>118</v>
      </c>
      <c r="C58" s="166">
        <v>1617</v>
      </c>
      <c r="D58" s="166">
        <v>468</v>
      </c>
      <c r="E58" s="166">
        <v>747</v>
      </c>
      <c r="F58" s="166">
        <v>1341</v>
      </c>
      <c r="G58" s="166">
        <v>1819</v>
      </c>
      <c r="H58" s="166">
        <v>1343</v>
      </c>
      <c r="I58" s="166">
        <v>1424</v>
      </c>
      <c r="J58" s="181">
        <f t="shared" si="21"/>
        <v>6.0312732688011961E-2</v>
      </c>
      <c r="K58" s="165">
        <f t="shared" si="20"/>
        <v>81</v>
      </c>
      <c r="L58" s="167">
        <f t="shared" si="19"/>
        <v>3.8466005937379288E-4</v>
      </c>
    </row>
    <row r="59" spans="1:12" x14ac:dyDescent="0.25">
      <c r="A59" s="1"/>
      <c r="B59" s="165" t="s">
        <v>125</v>
      </c>
      <c r="C59" s="166">
        <v>572</v>
      </c>
      <c r="D59" s="166">
        <v>223</v>
      </c>
      <c r="E59" s="166">
        <v>128</v>
      </c>
      <c r="F59" s="166">
        <v>521</v>
      </c>
      <c r="G59" s="166">
        <v>424</v>
      </c>
      <c r="H59" s="166">
        <v>679</v>
      </c>
      <c r="I59" s="166">
        <v>651</v>
      </c>
      <c r="J59" s="181">
        <f t="shared" si="21"/>
        <v>-4.123711340206182E-2</v>
      </c>
      <c r="K59" s="165">
        <f t="shared" si="20"/>
        <v>-28</v>
      </c>
      <c r="L59" s="167">
        <f t="shared" si="19"/>
        <v>1.7585231646933931E-4</v>
      </c>
    </row>
    <row r="60" spans="1:12" x14ac:dyDescent="0.25">
      <c r="A60" s="1"/>
      <c r="B60" s="165" t="s">
        <v>121</v>
      </c>
      <c r="C60" s="166">
        <v>594</v>
      </c>
      <c r="D60" s="166">
        <v>213</v>
      </c>
      <c r="E60" s="166">
        <v>173</v>
      </c>
      <c r="F60" s="166">
        <v>470</v>
      </c>
      <c r="G60" s="166">
        <v>433</v>
      </c>
      <c r="H60" s="166">
        <v>459</v>
      </c>
      <c r="I60" s="166">
        <v>585</v>
      </c>
      <c r="J60" s="181">
        <f t="shared" si="21"/>
        <v>0.27450980392156854</v>
      </c>
      <c r="K60" s="165">
        <f t="shared" si="20"/>
        <v>126</v>
      </c>
      <c r="L60" s="167">
        <f t="shared" si="19"/>
        <v>1.5802397102083484E-4</v>
      </c>
    </row>
    <row r="61" spans="1:12" x14ac:dyDescent="0.25">
      <c r="A61" s="1"/>
      <c r="B61" s="165" t="s">
        <v>130</v>
      </c>
      <c r="C61" s="166">
        <v>189</v>
      </c>
      <c r="D61" s="166">
        <v>147</v>
      </c>
      <c r="E61" s="166">
        <v>39</v>
      </c>
      <c r="F61" s="166">
        <v>68</v>
      </c>
      <c r="G61" s="166">
        <v>170</v>
      </c>
      <c r="H61" s="166">
        <v>99</v>
      </c>
      <c r="I61" s="166">
        <v>180</v>
      </c>
      <c r="J61" s="181">
        <f t="shared" si="21"/>
        <v>0.81818181818181812</v>
      </c>
      <c r="K61" s="165">
        <f t="shared" si="20"/>
        <v>81</v>
      </c>
      <c r="L61" s="167">
        <f t="shared" si="19"/>
        <v>4.8622760314103034E-5</v>
      </c>
    </row>
    <row r="62" spans="1:12" x14ac:dyDescent="0.25">
      <c r="A62" s="164" t="s">
        <v>146</v>
      </c>
      <c r="B62" s="165" t="s">
        <v>133</v>
      </c>
      <c r="C62" s="166">
        <v>325</v>
      </c>
      <c r="D62" s="166">
        <v>253</v>
      </c>
      <c r="E62" s="166">
        <v>19</v>
      </c>
      <c r="F62" s="166">
        <v>101</v>
      </c>
      <c r="G62" s="166">
        <v>159</v>
      </c>
      <c r="H62" s="166">
        <v>97</v>
      </c>
      <c r="I62" s="166">
        <v>437</v>
      </c>
      <c r="J62" s="181">
        <f t="shared" si="21"/>
        <v>3.5051546391752577</v>
      </c>
      <c r="K62" s="165">
        <f t="shared" si="20"/>
        <v>340</v>
      </c>
      <c r="L62" s="167">
        <f t="shared" si="19"/>
        <v>1.1804525698479458E-4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6634</v>
      </c>
      <c r="D63" s="171">
        <f t="shared" ref="D63:I63" si="23">D55-SUM(D56:D62)</f>
        <v>3008</v>
      </c>
      <c r="E63" s="171">
        <f t="shared" si="23"/>
        <v>1919</v>
      </c>
      <c r="F63" s="171">
        <f t="shared" si="23"/>
        <v>4787</v>
      </c>
      <c r="G63" s="171">
        <f t="shared" si="23"/>
        <v>6288</v>
      </c>
      <c r="H63" s="171">
        <f t="shared" si="23"/>
        <v>6463</v>
      </c>
      <c r="I63" s="171">
        <f t="shared" si="23"/>
        <v>6279</v>
      </c>
      <c r="J63" s="182">
        <f t="shared" si="21"/>
        <v>-2.8469750889679735E-2</v>
      </c>
      <c r="K63" s="170">
        <f>I63-H63</f>
        <v>-184</v>
      </c>
      <c r="L63" s="172">
        <f t="shared" si="19"/>
        <v>1.6961239556236274E-3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90031</v>
      </c>
      <c r="D65" s="178">
        <v>29538</v>
      </c>
      <c r="E65" s="178">
        <v>23661</v>
      </c>
      <c r="F65" s="178">
        <v>106766</v>
      </c>
      <c r="G65" s="178">
        <v>127703</v>
      </c>
      <c r="H65" s="178">
        <v>155107</v>
      </c>
      <c r="I65" s="178">
        <v>129030</v>
      </c>
      <c r="J65" s="179">
        <f>IFERROR(I65/H65-1,"-")</f>
        <v>-0.16812265081524369</v>
      </c>
      <c r="K65" s="178">
        <f>I65-H65</f>
        <v>-26077</v>
      </c>
      <c r="L65" s="179">
        <f t="shared" ref="L65:L77" si="24">I65/I$9</f>
        <v>3.4854415351826193E-2</v>
      </c>
    </row>
    <row r="66" spans="1:12" x14ac:dyDescent="0.25">
      <c r="A66" s="1" t="s">
        <v>98</v>
      </c>
      <c r="B66" s="161" t="s">
        <v>99</v>
      </c>
      <c r="C66" s="162">
        <v>23540</v>
      </c>
      <c r="D66" s="162">
        <v>6589</v>
      </c>
      <c r="E66" s="162">
        <v>11879</v>
      </c>
      <c r="F66" s="162">
        <v>29253</v>
      </c>
      <c r="G66" s="162">
        <v>30243</v>
      </c>
      <c r="H66" s="162">
        <v>36940</v>
      </c>
      <c r="I66" s="162">
        <v>28608</v>
      </c>
      <c r="J66" s="180">
        <f>IFERROR(I66/H66-1,"-")</f>
        <v>-0.22555495397942604</v>
      </c>
      <c r="K66" s="161">
        <f t="shared" ref="K66:K76" si="25">I66-H66</f>
        <v>-8332</v>
      </c>
      <c r="L66" s="163">
        <f t="shared" si="24"/>
        <v>7.7277773725881087E-3</v>
      </c>
    </row>
    <row r="67" spans="1:12" x14ac:dyDescent="0.25">
      <c r="A67" s="164" t="s">
        <v>105</v>
      </c>
      <c r="B67" s="165" t="s">
        <v>105</v>
      </c>
      <c r="C67" s="166">
        <v>12422</v>
      </c>
      <c r="D67" s="166">
        <v>2565</v>
      </c>
      <c r="E67" s="166">
        <v>11342</v>
      </c>
      <c r="F67" s="166">
        <v>23432</v>
      </c>
      <c r="G67" s="166">
        <v>22337</v>
      </c>
      <c r="H67" s="166">
        <v>21299</v>
      </c>
      <c r="I67" s="166">
        <v>10557</v>
      </c>
      <c r="J67" s="181">
        <f>IFERROR(I67/H67-1,"-")</f>
        <v>-0.50434292689797644</v>
      </c>
      <c r="K67" s="165">
        <f t="shared" si="25"/>
        <v>-10742</v>
      </c>
      <c r="L67" s="167">
        <f t="shared" si="24"/>
        <v>2.8517248924221426E-3</v>
      </c>
    </row>
    <row r="68" spans="1:12" x14ac:dyDescent="0.25">
      <c r="A68" s="164" t="s">
        <v>102</v>
      </c>
      <c r="B68" s="165" t="s">
        <v>102</v>
      </c>
      <c r="C68" s="166">
        <v>11118</v>
      </c>
      <c r="D68" s="166">
        <v>4024</v>
      </c>
      <c r="E68" s="166">
        <v>537</v>
      </c>
      <c r="F68" s="166">
        <v>5821</v>
      </c>
      <c r="G68" s="166">
        <v>7906</v>
      </c>
      <c r="H68" s="166">
        <v>15641</v>
      </c>
      <c r="I68" s="166">
        <v>18051</v>
      </c>
      <c r="J68" s="181">
        <f>IFERROR(I68/H68-1,"-")</f>
        <v>0.15408221980691761</v>
      </c>
      <c r="K68" s="165">
        <f t="shared" si="25"/>
        <v>2410</v>
      </c>
      <c r="L68" s="167">
        <f t="shared" si="24"/>
        <v>4.8760524801659657E-3</v>
      </c>
    </row>
    <row r="69" spans="1:12" x14ac:dyDescent="0.25">
      <c r="A69" s="1"/>
      <c r="B69" s="161" t="s">
        <v>109</v>
      </c>
      <c r="C69" s="162">
        <v>66491</v>
      </c>
      <c r="D69" s="162">
        <v>22949</v>
      </c>
      <c r="E69" s="162">
        <v>11782</v>
      </c>
      <c r="F69" s="162">
        <v>77513</v>
      </c>
      <c r="G69" s="162">
        <v>97460</v>
      </c>
      <c r="H69" s="162">
        <v>118167</v>
      </c>
      <c r="I69" s="162">
        <v>100422</v>
      </c>
      <c r="J69" s="180">
        <f>IFERROR(I69/H69-1,"-")</f>
        <v>-0.15016882886084948</v>
      </c>
      <c r="K69" s="161">
        <f t="shared" si="25"/>
        <v>-17745</v>
      </c>
      <c r="L69" s="163">
        <f t="shared" si="24"/>
        <v>2.7126637979238082E-2</v>
      </c>
    </row>
    <row r="70" spans="1:12" s="57" customFormat="1" x14ac:dyDescent="0.25">
      <c r="B70" s="165" t="s">
        <v>112</v>
      </c>
      <c r="C70" s="166">
        <v>29255</v>
      </c>
      <c r="D70" s="166">
        <v>9198</v>
      </c>
      <c r="E70" s="166">
        <v>1409</v>
      </c>
      <c r="F70" s="166">
        <v>33813</v>
      </c>
      <c r="G70" s="166">
        <v>34901</v>
      </c>
      <c r="H70" s="166">
        <v>48623</v>
      </c>
      <c r="I70" s="166">
        <v>50789</v>
      </c>
      <c r="J70" s="181">
        <f t="shared" ref="J70:J77" si="26">IFERROR(I70/H70-1,"-")</f>
        <v>4.4546819406453775E-2</v>
      </c>
      <c r="K70" s="165">
        <f t="shared" si="25"/>
        <v>2166</v>
      </c>
      <c r="L70" s="167">
        <f t="shared" si="24"/>
        <v>1.371945207551655E-2</v>
      </c>
    </row>
    <row r="71" spans="1:12" s="57" customFormat="1" x14ac:dyDescent="0.25">
      <c r="B71" s="165" t="s">
        <v>115</v>
      </c>
      <c r="C71" s="166">
        <v>8049</v>
      </c>
      <c r="D71" s="166">
        <v>2626</v>
      </c>
      <c r="E71" s="166">
        <v>2113</v>
      </c>
      <c r="F71" s="166">
        <v>6702</v>
      </c>
      <c r="G71" s="166">
        <v>6992</v>
      </c>
      <c r="H71" s="166">
        <v>7510</v>
      </c>
      <c r="I71" s="166">
        <v>7274</v>
      </c>
      <c r="J71" s="181">
        <f t="shared" si="26"/>
        <v>-3.1424766977363516E-2</v>
      </c>
      <c r="K71" s="165">
        <f t="shared" si="25"/>
        <v>-236</v>
      </c>
      <c r="L71" s="167">
        <f t="shared" si="24"/>
        <v>1.9648997695821415E-3</v>
      </c>
    </row>
    <row r="72" spans="1:12" x14ac:dyDescent="0.25">
      <c r="A72" s="1"/>
      <c r="B72" s="165" t="s">
        <v>118</v>
      </c>
      <c r="C72" s="166">
        <v>7284</v>
      </c>
      <c r="D72" s="166">
        <v>2915</v>
      </c>
      <c r="E72" s="166">
        <v>1634</v>
      </c>
      <c r="F72" s="166">
        <v>9988</v>
      </c>
      <c r="G72" s="166">
        <v>12374</v>
      </c>
      <c r="H72" s="166">
        <v>13532</v>
      </c>
      <c r="I72" s="166">
        <v>6760</v>
      </c>
      <c r="J72" s="181">
        <f t="shared" si="26"/>
        <v>-0.50044339343777711</v>
      </c>
      <c r="K72" s="165">
        <f t="shared" si="25"/>
        <v>-6772</v>
      </c>
      <c r="L72" s="167">
        <f t="shared" si="24"/>
        <v>1.8260547762407582E-3</v>
      </c>
    </row>
    <row r="73" spans="1:12" x14ac:dyDescent="0.25">
      <c r="A73" s="1"/>
      <c r="B73" s="165" t="s">
        <v>125</v>
      </c>
      <c r="C73" s="166">
        <v>1421</v>
      </c>
      <c r="D73" s="166">
        <v>233</v>
      </c>
      <c r="E73" s="166">
        <v>502</v>
      </c>
      <c r="F73" s="166">
        <v>2462</v>
      </c>
      <c r="G73" s="166">
        <v>2846</v>
      </c>
      <c r="H73" s="166">
        <v>4373</v>
      </c>
      <c r="I73" s="166">
        <v>3692</v>
      </c>
      <c r="J73" s="181">
        <f t="shared" si="26"/>
        <v>-0.15572833295220667</v>
      </c>
      <c r="K73" s="165">
        <f t="shared" si="25"/>
        <v>-681</v>
      </c>
      <c r="L73" s="167">
        <f t="shared" si="24"/>
        <v>9.9730683933149113E-4</v>
      </c>
    </row>
    <row r="74" spans="1:12" x14ac:dyDescent="0.25">
      <c r="A74" s="1"/>
      <c r="B74" s="165" t="s">
        <v>121</v>
      </c>
      <c r="C74" s="166">
        <v>1552</v>
      </c>
      <c r="D74" s="166">
        <v>590</v>
      </c>
      <c r="E74" s="166">
        <v>933</v>
      </c>
      <c r="F74" s="166">
        <v>2363</v>
      </c>
      <c r="G74" s="166">
        <v>2338</v>
      </c>
      <c r="H74" s="166">
        <v>2820</v>
      </c>
      <c r="I74" s="166">
        <v>2135</v>
      </c>
      <c r="J74" s="181">
        <f t="shared" si="26"/>
        <v>-0.24290780141843971</v>
      </c>
      <c r="K74" s="165">
        <f t="shared" si="25"/>
        <v>-685</v>
      </c>
      <c r="L74" s="167">
        <f t="shared" si="24"/>
        <v>5.7671996261449989E-4</v>
      </c>
    </row>
    <row r="75" spans="1:12" x14ac:dyDescent="0.25">
      <c r="A75" s="1"/>
      <c r="B75" s="165" t="s">
        <v>130</v>
      </c>
      <c r="C75" s="166">
        <v>1400</v>
      </c>
      <c r="D75" s="166">
        <v>833</v>
      </c>
      <c r="E75" s="166">
        <v>2</v>
      </c>
      <c r="F75" s="166">
        <v>1447</v>
      </c>
      <c r="G75" s="166">
        <v>3939</v>
      </c>
      <c r="H75" s="166">
        <v>2835</v>
      </c>
      <c r="I75" s="166">
        <v>1799</v>
      </c>
      <c r="J75" s="181">
        <f t="shared" si="26"/>
        <v>-0.36543209876543215</v>
      </c>
      <c r="K75" s="165">
        <f t="shared" si="25"/>
        <v>-1036</v>
      </c>
      <c r="L75" s="167">
        <f t="shared" si="24"/>
        <v>4.8595747669484085E-4</v>
      </c>
    </row>
    <row r="76" spans="1:12" x14ac:dyDescent="0.25">
      <c r="A76" s="164" t="s">
        <v>146</v>
      </c>
      <c r="B76" s="165" t="s">
        <v>133</v>
      </c>
      <c r="C76" s="166">
        <v>1511</v>
      </c>
      <c r="D76" s="166">
        <v>961</v>
      </c>
      <c r="E76" s="166">
        <v>0</v>
      </c>
      <c r="F76" s="166">
        <v>479</v>
      </c>
      <c r="G76" s="166">
        <v>1088</v>
      </c>
      <c r="H76" s="166">
        <v>2071</v>
      </c>
      <c r="I76" s="166">
        <v>2307</v>
      </c>
      <c r="J76" s="181">
        <f t="shared" si="26"/>
        <v>0.1139546112988894</v>
      </c>
      <c r="K76" s="165">
        <f t="shared" si="25"/>
        <v>236</v>
      </c>
      <c r="L76" s="167">
        <f t="shared" si="24"/>
        <v>6.2318171135908719E-4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16019</v>
      </c>
      <c r="D77" s="171">
        <f t="shared" ref="D77:I77" si="28">D69-SUM(D70:D76)</f>
        <v>5593</v>
      </c>
      <c r="E77" s="171">
        <f t="shared" si="28"/>
        <v>5189</v>
      </c>
      <c r="F77" s="171">
        <f t="shared" si="28"/>
        <v>20259</v>
      </c>
      <c r="G77" s="171">
        <f t="shared" si="28"/>
        <v>32982</v>
      </c>
      <c r="H77" s="171">
        <f t="shared" si="28"/>
        <v>36403</v>
      </c>
      <c r="I77" s="171">
        <f t="shared" si="28"/>
        <v>25666</v>
      </c>
      <c r="J77" s="182">
        <f t="shared" si="26"/>
        <v>-0.29494821855341591</v>
      </c>
      <c r="K77" s="170">
        <f>I77-H77</f>
        <v>-10737</v>
      </c>
      <c r="L77" s="172">
        <f t="shared" si="24"/>
        <v>6.9330653678987136E-3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537772</v>
      </c>
      <c r="D79" s="178">
        <v>183101</v>
      </c>
      <c r="E79" s="178">
        <v>121455</v>
      </c>
      <c r="F79" s="178">
        <v>456752</v>
      </c>
      <c r="G79" s="178">
        <v>530374</v>
      </c>
      <c r="H79" s="178">
        <v>611065</v>
      </c>
      <c r="I79" s="178">
        <v>622231</v>
      </c>
      <c r="J79" s="179">
        <f>IFERROR(I79/H79-1,"-")</f>
        <v>1.8273015145688243E-2</v>
      </c>
      <c r="K79" s="178">
        <f>I79-H79</f>
        <v>11166</v>
      </c>
      <c r="L79" s="179">
        <f t="shared" ref="L79:L91" si="29">I79/I$9</f>
        <v>0.16808104873891469</v>
      </c>
    </row>
    <row r="80" spans="1:12" x14ac:dyDescent="0.25">
      <c r="A80" s="1" t="s">
        <v>98</v>
      </c>
      <c r="B80" s="161" t="s">
        <v>99</v>
      </c>
      <c r="C80" s="162">
        <v>234355</v>
      </c>
      <c r="D80" s="162">
        <v>56011</v>
      </c>
      <c r="E80" s="162">
        <v>70671</v>
      </c>
      <c r="F80" s="162">
        <v>219164</v>
      </c>
      <c r="G80" s="162">
        <v>231110</v>
      </c>
      <c r="H80" s="162">
        <v>244578</v>
      </c>
      <c r="I80" s="162">
        <v>254069</v>
      </c>
      <c r="J80" s="180">
        <f>IFERROR(I80/H80-1,"-")</f>
        <v>3.8805616204237392E-2</v>
      </c>
      <c r="K80" s="161">
        <f t="shared" ref="K80:K90" si="30">I80-H80</f>
        <v>9491</v>
      </c>
      <c r="L80" s="163">
        <f t="shared" si="29"/>
        <v>6.8630756056910242E-2</v>
      </c>
    </row>
    <row r="81" spans="1:12" x14ac:dyDescent="0.25">
      <c r="A81" s="164" t="s">
        <v>105</v>
      </c>
      <c r="B81" s="165" t="s">
        <v>105</v>
      </c>
      <c r="C81" s="166">
        <v>42706</v>
      </c>
      <c r="D81" s="166">
        <v>9469</v>
      </c>
      <c r="E81" s="166">
        <v>28815</v>
      </c>
      <c r="F81" s="166">
        <v>59972</v>
      </c>
      <c r="G81" s="166">
        <v>59964</v>
      </c>
      <c r="H81" s="166">
        <v>68617</v>
      </c>
      <c r="I81" s="166">
        <v>56880</v>
      </c>
      <c r="J81" s="181">
        <f>IFERROR(I81/H81-1,"-")</f>
        <v>-0.17105090575221882</v>
      </c>
      <c r="K81" s="165">
        <f t="shared" si="30"/>
        <v>-11737</v>
      </c>
      <c r="L81" s="167">
        <f t="shared" si="29"/>
        <v>1.5364792259256558E-2</v>
      </c>
    </row>
    <row r="82" spans="1:12" x14ac:dyDescent="0.25">
      <c r="A82" s="164" t="s">
        <v>102</v>
      </c>
      <c r="B82" s="165" t="s">
        <v>102</v>
      </c>
      <c r="C82" s="166">
        <v>191649</v>
      </c>
      <c r="D82" s="166">
        <v>46542</v>
      </c>
      <c r="E82" s="166">
        <v>41856</v>
      </c>
      <c r="F82" s="166">
        <v>159192</v>
      </c>
      <c r="G82" s="166">
        <v>171146</v>
      </c>
      <c r="H82" s="166">
        <v>175961</v>
      </c>
      <c r="I82" s="166">
        <v>197189</v>
      </c>
      <c r="J82" s="181">
        <f>IFERROR(I82/H82-1,"-")</f>
        <v>0.12064036917271448</v>
      </c>
      <c r="K82" s="165">
        <f t="shared" si="30"/>
        <v>21228</v>
      </c>
      <c r="L82" s="167">
        <f t="shared" si="29"/>
        <v>5.3265963797653679E-2</v>
      </c>
    </row>
    <row r="83" spans="1:12" x14ac:dyDescent="0.25">
      <c r="A83" s="1"/>
      <c r="B83" s="161" t="s">
        <v>109</v>
      </c>
      <c r="C83" s="162">
        <v>303417</v>
      </c>
      <c r="D83" s="162">
        <v>127090</v>
      </c>
      <c r="E83" s="162">
        <v>50784</v>
      </c>
      <c r="F83" s="162">
        <v>237588</v>
      </c>
      <c r="G83" s="162">
        <v>299264</v>
      </c>
      <c r="H83" s="162">
        <v>366487</v>
      </c>
      <c r="I83" s="162">
        <v>368162</v>
      </c>
      <c r="J83" s="180">
        <f>IFERROR(I83/H83-1,"-")</f>
        <v>4.5704213246309244E-3</v>
      </c>
      <c r="K83" s="161">
        <f t="shared" si="30"/>
        <v>1675</v>
      </c>
      <c r="L83" s="163">
        <f t="shared" si="29"/>
        <v>9.9450292682004449E-2</v>
      </c>
    </row>
    <row r="84" spans="1:12" s="57" customFormat="1" x14ac:dyDescent="0.25">
      <c r="B84" s="165" t="s">
        <v>112</v>
      </c>
      <c r="C84" s="166">
        <v>49625</v>
      </c>
      <c r="D84" s="166">
        <v>21229</v>
      </c>
      <c r="E84" s="166">
        <v>3468</v>
      </c>
      <c r="F84" s="166">
        <v>44105</v>
      </c>
      <c r="G84" s="166">
        <v>58158</v>
      </c>
      <c r="H84" s="166">
        <v>73097</v>
      </c>
      <c r="I84" s="166">
        <v>74779</v>
      </c>
      <c r="J84" s="181">
        <f t="shared" ref="J84:J91" si="31">IFERROR(I84/H84-1,"-")</f>
        <v>2.3010520267589651E-2</v>
      </c>
      <c r="K84" s="165">
        <f t="shared" si="30"/>
        <v>1682</v>
      </c>
      <c r="L84" s="167">
        <f t="shared" si="29"/>
        <v>2.0199785519601724E-2</v>
      </c>
    </row>
    <row r="85" spans="1:12" s="57" customFormat="1" x14ac:dyDescent="0.25">
      <c r="B85" s="165" t="s">
        <v>115</v>
      </c>
      <c r="C85" s="166">
        <v>120405</v>
      </c>
      <c r="D85" s="166">
        <v>46896</v>
      </c>
      <c r="E85" s="166">
        <v>12048</v>
      </c>
      <c r="F85" s="166">
        <v>76797</v>
      </c>
      <c r="G85" s="166">
        <v>91120</v>
      </c>
      <c r="H85" s="166">
        <v>105428</v>
      </c>
      <c r="I85" s="166">
        <v>102033</v>
      </c>
      <c r="J85" s="181">
        <f t="shared" si="31"/>
        <v>-3.2202071555943346E-2</v>
      </c>
      <c r="K85" s="165">
        <f t="shared" si="30"/>
        <v>-3395</v>
      </c>
      <c r="L85" s="167">
        <f t="shared" si="29"/>
        <v>2.7561811684049302E-2</v>
      </c>
    </row>
    <row r="86" spans="1:12" x14ac:dyDescent="0.25">
      <c r="A86" s="1"/>
      <c r="B86" s="165" t="s">
        <v>118</v>
      </c>
      <c r="C86" s="166">
        <v>16612</v>
      </c>
      <c r="D86" s="166">
        <v>6810</v>
      </c>
      <c r="E86" s="166">
        <v>8680</v>
      </c>
      <c r="F86" s="166">
        <v>20265</v>
      </c>
      <c r="G86" s="166">
        <v>26214</v>
      </c>
      <c r="H86" s="166">
        <v>40162</v>
      </c>
      <c r="I86" s="166">
        <v>40046</v>
      </c>
      <c r="J86" s="181">
        <f t="shared" si="31"/>
        <v>-2.8883023753797366E-3</v>
      </c>
      <c r="K86" s="165">
        <f t="shared" si="30"/>
        <v>-116</v>
      </c>
      <c r="L86" s="167">
        <f t="shared" si="29"/>
        <v>1.0817483664103168E-2</v>
      </c>
    </row>
    <row r="87" spans="1:12" x14ac:dyDescent="0.25">
      <c r="A87" s="1"/>
      <c r="B87" s="165" t="s">
        <v>125</v>
      </c>
      <c r="C87" s="166">
        <v>6075</v>
      </c>
      <c r="D87" s="166">
        <v>1878</v>
      </c>
      <c r="E87" s="166">
        <v>1202</v>
      </c>
      <c r="F87" s="166">
        <v>6888</v>
      </c>
      <c r="G87" s="166">
        <v>6905</v>
      </c>
      <c r="H87" s="166">
        <v>11347</v>
      </c>
      <c r="I87" s="166">
        <v>10425</v>
      </c>
      <c r="J87" s="181">
        <f t="shared" si="31"/>
        <v>-8.125495725742482E-2</v>
      </c>
      <c r="K87" s="165">
        <f t="shared" si="30"/>
        <v>-922</v>
      </c>
      <c r="L87" s="167">
        <f t="shared" si="29"/>
        <v>2.816068201525134E-3</v>
      </c>
    </row>
    <row r="88" spans="1:12" x14ac:dyDescent="0.25">
      <c r="A88" s="1"/>
      <c r="B88" s="165" t="s">
        <v>121</v>
      </c>
      <c r="C88" s="166">
        <v>4528</v>
      </c>
      <c r="D88" s="166">
        <v>1330</v>
      </c>
      <c r="E88" s="166">
        <v>1237</v>
      </c>
      <c r="F88" s="166">
        <v>3919</v>
      </c>
      <c r="G88" s="166">
        <v>4093</v>
      </c>
      <c r="H88" s="166">
        <v>5733</v>
      </c>
      <c r="I88" s="166">
        <v>5762</v>
      </c>
      <c r="J88" s="181">
        <f t="shared" si="31"/>
        <v>5.0584336298622468E-3</v>
      </c>
      <c r="K88" s="165">
        <f t="shared" si="30"/>
        <v>29</v>
      </c>
      <c r="L88" s="167">
        <f t="shared" si="29"/>
        <v>1.5564685829436758E-3</v>
      </c>
    </row>
    <row r="89" spans="1:12" x14ac:dyDescent="0.25">
      <c r="A89" s="1"/>
      <c r="B89" s="165" t="s">
        <v>130</v>
      </c>
      <c r="C89" s="166">
        <v>6628</v>
      </c>
      <c r="D89" s="166">
        <v>4100</v>
      </c>
      <c r="E89" s="166">
        <v>281</v>
      </c>
      <c r="F89" s="166">
        <v>4599</v>
      </c>
      <c r="G89" s="166">
        <v>6864</v>
      </c>
      <c r="H89" s="166">
        <v>6089</v>
      </c>
      <c r="I89" s="166">
        <v>6274</v>
      </c>
      <c r="J89" s="181">
        <f t="shared" si="31"/>
        <v>3.0382657250780154E-2</v>
      </c>
      <c r="K89" s="165">
        <f t="shared" si="30"/>
        <v>185</v>
      </c>
      <c r="L89" s="167">
        <f t="shared" si="29"/>
        <v>1.6947733233926802E-3</v>
      </c>
    </row>
    <row r="90" spans="1:12" x14ac:dyDescent="0.25">
      <c r="A90" s="164" t="s">
        <v>146</v>
      </c>
      <c r="B90" s="165" t="s">
        <v>133</v>
      </c>
      <c r="C90" s="166">
        <v>9115</v>
      </c>
      <c r="D90" s="166">
        <v>6540</v>
      </c>
      <c r="E90" s="166">
        <v>565</v>
      </c>
      <c r="F90" s="166">
        <v>4180</v>
      </c>
      <c r="G90" s="166">
        <v>7198</v>
      </c>
      <c r="H90" s="166">
        <v>7814</v>
      </c>
      <c r="I90" s="166">
        <v>5360</v>
      </c>
      <c r="J90" s="181">
        <f t="shared" si="31"/>
        <v>-0.31405170207320199</v>
      </c>
      <c r="K90" s="165">
        <f t="shared" si="30"/>
        <v>-2454</v>
      </c>
      <c r="L90" s="167">
        <f t="shared" si="29"/>
        <v>1.4478777515755125E-3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90429</v>
      </c>
      <c r="D91" s="171">
        <f t="shared" ref="D91:I91" si="33">D83-SUM(D84:D90)</f>
        <v>38307</v>
      </c>
      <c r="E91" s="171">
        <f t="shared" si="33"/>
        <v>23303</v>
      </c>
      <c r="F91" s="171">
        <f t="shared" si="33"/>
        <v>76835</v>
      </c>
      <c r="G91" s="171">
        <f t="shared" si="33"/>
        <v>98712</v>
      </c>
      <c r="H91" s="171">
        <f t="shared" si="33"/>
        <v>116817</v>
      </c>
      <c r="I91" s="171">
        <f t="shared" si="33"/>
        <v>123483</v>
      </c>
      <c r="J91" s="182">
        <f t="shared" si="31"/>
        <v>5.706361231670054E-2</v>
      </c>
      <c r="K91" s="170">
        <f>I91-H91</f>
        <v>6666</v>
      </c>
      <c r="L91" s="172">
        <f t="shared" si="29"/>
        <v>3.3356023954813248E-2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33053</v>
      </c>
      <c r="D93" s="178">
        <v>13511</v>
      </c>
      <c r="E93" s="178">
        <v>14777</v>
      </c>
      <c r="F93" s="178">
        <v>30304</v>
      </c>
      <c r="G93" s="178">
        <v>36788</v>
      </c>
      <c r="H93" s="178">
        <v>35530</v>
      </c>
      <c r="I93" s="178">
        <v>33664</v>
      </c>
      <c r="J93" s="179">
        <f>IFERROR(I93/H93-1,"-")</f>
        <v>-5.2518998029833952E-2</v>
      </c>
      <c r="K93" s="178">
        <f>I93-H93</f>
        <v>-1866</v>
      </c>
      <c r="L93" s="179">
        <f t="shared" ref="L93:L105" si="34">I93/I$9</f>
        <v>9.0935366845220252E-3</v>
      </c>
    </row>
    <row r="94" spans="1:12" x14ac:dyDescent="0.25">
      <c r="A94" s="1" t="s">
        <v>98</v>
      </c>
      <c r="B94" s="161" t="s">
        <v>99</v>
      </c>
      <c r="C94" s="162">
        <v>20995</v>
      </c>
      <c r="D94" s="162">
        <v>7669</v>
      </c>
      <c r="E94" s="162">
        <v>9230</v>
      </c>
      <c r="F94" s="162">
        <v>19005</v>
      </c>
      <c r="G94" s="162">
        <v>23768</v>
      </c>
      <c r="H94" s="162">
        <v>20858</v>
      </c>
      <c r="I94" s="162">
        <v>19727</v>
      </c>
      <c r="J94" s="180">
        <f>IFERROR(I94/H94-1,"-")</f>
        <v>-5.4223799021957952E-2</v>
      </c>
      <c r="K94" s="161">
        <f t="shared" ref="K94:K104" si="35">I94-H94</f>
        <v>-1131</v>
      </c>
      <c r="L94" s="163">
        <f t="shared" si="34"/>
        <v>5.3287844039795031E-3</v>
      </c>
    </row>
    <row r="95" spans="1:12" x14ac:dyDescent="0.25">
      <c r="A95" s="164" t="s">
        <v>105</v>
      </c>
      <c r="B95" s="165" t="s">
        <v>105</v>
      </c>
      <c r="C95" s="166">
        <v>10034</v>
      </c>
      <c r="D95" s="166">
        <v>4352</v>
      </c>
      <c r="E95" s="166">
        <v>4982</v>
      </c>
      <c r="F95" s="166">
        <v>9097</v>
      </c>
      <c r="G95" s="166">
        <v>7291</v>
      </c>
      <c r="H95" s="166">
        <v>6367</v>
      </c>
      <c r="I95" s="166">
        <v>6435</v>
      </c>
      <c r="J95" s="181">
        <f>IFERROR(I95/H95-1,"-")</f>
        <v>1.0680069106329571E-2</v>
      </c>
      <c r="K95" s="165">
        <f t="shared" si="35"/>
        <v>68</v>
      </c>
      <c r="L95" s="167">
        <f t="shared" si="34"/>
        <v>1.7382636812291834E-3</v>
      </c>
    </row>
    <row r="96" spans="1:12" x14ac:dyDescent="0.25">
      <c r="A96" s="164" t="s">
        <v>102</v>
      </c>
      <c r="B96" s="165" t="s">
        <v>102</v>
      </c>
      <c r="C96" s="166">
        <v>10961</v>
      </c>
      <c r="D96" s="166">
        <v>3317</v>
      </c>
      <c r="E96" s="166">
        <v>4248</v>
      </c>
      <c r="F96" s="166">
        <v>9908</v>
      </c>
      <c r="G96" s="166">
        <v>16477</v>
      </c>
      <c r="H96" s="166">
        <v>14491</v>
      </c>
      <c r="I96" s="166">
        <v>13292</v>
      </c>
      <c r="J96" s="181">
        <f>IFERROR(I96/H96-1,"-")</f>
        <v>-8.2741011662411101E-2</v>
      </c>
      <c r="K96" s="165">
        <f t="shared" si="35"/>
        <v>-1199</v>
      </c>
      <c r="L96" s="167">
        <f t="shared" si="34"/>
        <v>3.5905207227503195E-3</v>
      </c>
    </row>
    <row r="97" spans="1:12" x14ac:dyDescent="0.25">
      <c r="A97" s="1"/>
      <c r="B97" s="161" t="s">
        <v>109</v>
      </c>
      <c r="C97" s="162">
        <v>12058</v>
      </c>
      <c r="D97" s="162">
        <v>5842</v>
      </c>
      <c r="E97" s="162">
        <v>5547</v>
      </c>
      <c r="F97" s="162">
        <v>11299</v>
      </c>
      <c r="G97" s="162">
        <v>13020</v>
      </c>
      <c r="H97" s="162">
        <v>14672</v>
      </c>
      <c r="I97" s="162">
        <v>13937</v>
      </c>
      <c r="J97" s="180">
        <f>IFERROR(I97/H97-1,"-")</f>
        <v>-5.0095419847328237E-2</v>
      </c>
      <c r="K97" s="161">
        <f t="shared" si="35"/>
        <v>-735</v>
      </c>
      <c r="L97" s="163">
        <f t="shared" si="34"/>
        <v>3.7647522805425221E-3</v>
      </c>
    </row>
    <row r="98" spans="1:12" s="57" customFormat="1" x14ac:dyDescent="0.25">
      <c r="B98" s="165" t="s">
        <v>112</v>
      </c>
      <c r="C98" s="166">
        <v>1666</v>
      </c>
      <c r="D98" s="166">
        <v>1092</v>
      </c>
      <c r="E98" s="166">
        <v>209</v>
      </c>
      <c r="F98" s="166">
        <v>1568</v>
      </c>
      <c r="G98" s="166">
        <v>1933</v>
      </c>
      <c r="H98" s="166">
        <v>2200</v>
      </c>
      <c r="I98" s="166">
        <v>1831</v>
      </c>
      <c r="J98" s="181">
        <f t="shared" ref="J98:J105" si="36">IFERROR(I98/H98-1,"-")</f>
        <v>-0.16772727272727272</v>
      </c>
      <c r="K98" s="165">
        <f t="shared" si="35"/>
        <v>-369</v>
      </c>
      <c r="L98" s="167">
        <f t="shared" si="34"/>
        <v>4.9460152297290359E-4</v>
      </c>
    </row>
    <row r="99" spans="1:12" s="57" customFormat="1" x14ac:dyDescent="0.25">
      <c r="B99" s="165" t="s">
        <v>115</v>
      </c>
      <c r="C99" s="166">
        <v>2719</v>
      </c>
      <c r="D99" s="166">
        <v>1303</v>
      </c>
      <c r="E99" s="166">
        <v>919</v>
      </c>
      <c r="F99" s="166">
        <v>2369</v>
      </c>
      <c r="G99" s="166">
        <v>2543</v>
      </c>
      <c r="H99" s="166">
        <v>3020</v>
      </c>
      <c r="I99" s="166">
        <v>2731</v>
      </c>
      <c r="J99" s="181">
        <f t="shared" si="36"/>
        <v>-9.569536423841063E-2</v>
      </c>
      <c r="K99" s="165">
        <f t="shared" si="35"/>
        <v>-289</v>
      </c>
      <c r="L99" s="167">
        <f t="shared" si="34"/>
        <v>7.3771532454341873E-4</v>
      </c>
    </row>
    <row r="100" spans="1:12" x14ac:dyDescent="0.25">
      <c r="A100" s="1"/>
      <c r="B100" s="165" t="s">
        <v>118</v>
      </c>
      <c r="C100" s="166">
        <v>2344</v>
      </c>
      <c r="D100" s="166">
        <v>1217</v>
      </c>
      <c r="E100" s="166">
        <v>2151</v>
      </c>
      <c r="F100" s="166">
        <v>2089</v>
      </c>
      <c r="G100" s="166">
        <v>2359</v>
      </c>
      <c r="H100" s="166">
        <v>2376</v>
      </c>
      <c r="I100" s="166">
        <v>2269</v>
      </c>
      <c r="J100" s="181">
        <f t="shared" si="36"/>
        <v>-4.5033670033669981E-2</v>
      </c>
      <c r="K100" s="165">
        <f t="shared" si="35"/>
        <v>-107</v>
      </c>
      <c r="L100" s="167">
        <f t="shared" si="34"/>
        <v>6.1291690640388763E-4</v>
      </c>
    </row>
    <row r="101" spans="1:12" x14ac:dyDescent="0.25">
      <c r="A101" s="1"/>
      <c r="B101" s="165" t="s">
        <v>125</v>
      </c>
      <c r="C101" s="166">
        <v>405</v>
      </c>
      <c r="D101" s="166">
        <v>278</v>
      </c>
      <c r="E101" s="166">
        <v>108</v>
      </c>
      <c r="F101" s="166">
        <v>786</v>
      </c>
      <c r="G101" s="166">
        <v>629</v>
      </c>
      <c r="H101" s="166">
        <v>696</v>
      </c>
      <c r="I101" s="166">
        <v>652</v>
      </c>
      <c r="J101" s="181">
        <f t="shared" si="36"/>
        <v>-6.3218390804597679E-2</v>
      </c>
      <c r="K101" s="165">
        <f t="shared" si="35"/>
        <v>-44</v>
      </c>
      <c r="L101" s="167">
        <f t="shared" si="34"/>
        <v>1.7612244291552876E-4</v>
      </c>
    </row>
    <row r="102" spans="1:12" x14ac:dyDescent="0.25">
      <c r="A102" s="1"/>
      <c r="B102" s="165" t="s">
        <v>121</v>
      </c>
      <c r="C102" s="166">
        <v>354</v>
      </c>
      <c r="D102" s="166">
        <v>141</v>
      </c>
      <c r="E102" s="166">
        <v>207</v>
      </c>
      <c r="F102" s="166">
        <v>465</v>
      </c>
      <c r="G102" s="166">
        <v>355</v>
      </c>
      <c r="H102" s="166">
        <v>580</v>
      </c>
      <c r="I102" s="166">
        <v>568</v>
      </c>
      <c r="J102" s="181">
        <f t="shared" si="36"/>
        <v>-2.0689655172413834E-2</v>
      </c>
      <c r="K102" s="165">
        <f t="shared" si="35"/>
        <v>-12</v>
      </c>
      <c r="L102" s="167">
        <f t="shared" si="34"/>
        <v>1.5343182143561402E-4</v>
      </c>
    </row>
    <row r="103" spans="1:12" x14ac:dyDescent="0.25">
      <c r="A103" s="1"/>
      <c r="B103" s="165" t="s">
        <v>130</v>
      </c>
      <c r="C103" s="166">
        <v>123</v>
      </c>
      <c r="D103" s="166">
        <v>125</v>
      </c>
      <c r="E103" s="166">
        <v>19</v>
      </c>
      <c r="F103" s="166">
        <v>190</v>
      </c>
      <c r="G103" s="166">
        <v>99</v>
      </c>
      <c r="H103" s="166">
        <v>175</v>
      </c>
      <c r="I103" s="166">
        <v>155</v>
      </c>
      <c r="J103" s="181">
        <f t="shared" si="36"/>
        <v>-0.11428571428571432</v>
      </c>
      <c r="K103" s="165">
        <f t="shared" si="35"/>
        <v>-20</v>
      </c>
      <c r="L103" s="167">
        <f t="shared" si="34"/>
        <v>4.1869599159366498E-5</v>
      </c>
    </row>
    <row r="104" spans="1:12" x14ac:dyDescent="0.25">
      <c r="A104" s="164" t="s">
        <v>146</v>
      </c>
      <c r="B104" s="165" t="s">
        <v>133</v>
      </c>
      <c r="C104" s="166">
        <v>144</v>
      </c>
      <c r="D104" s="166">
        <v>70</v>
      </c>
      <c r="E104" s="166">
        <v>46</v>
      </c>
      <c r="F104" s="166">
        <v>105</v>
      </c>
      <c r="G104" s="166">
        <v>175</v>
      </c>
      <c r="H104" s="166">
        <v>308</v>
      </c>
      <c r="I104" s="166">
        <v>158</v>
      </c>
      <c r="J104" s="181">
        <f t="shared" si="36"/>
        <v>-0.48701298701298701</v>
      </c>
      <c r="K104" s="165">
        <f t="shared" si="35"/>
        <v>-150</v>
      </c>
      <c r="L104" s="167">
        <f t="shared" si="34"/>
        <v>4.2679978497934882E-5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4303</v>
      </c>
      <c r="D105" s="171">
        <f t="shared" ref="D105:I105" si="38">D97-SUM(D98:D104)</f>
        <v>1616</v>
      </c>
      <c r="E105" s="171">
        <f t="shared" si="38"/>
        <v>1888</v>
      </c>
      <c r="F105" s="171">
        <f t="shared" si="38"/>
        <v>3727</v>
      </c>
      <c r="G105" s="171">
        <f t="shared" si="38"/>
        <v>4927</v>
      </c>
      <c r="H105" s="171">
        <f t="shared" si="38"/>
        <v>5317</v>
      </c>
      <c r="I105" s="171">
        <f t="shared" si="38"/>
        <v>5573</v>
      </c>
      <c r="J105" s="182">
        <f t="shared" si="36"/>
        <v>4.8147451570434541E-2</v>
      </c>
      <c r="K105" s="170">
        <f>I105-H105</f>
        <v>256</v>
      </c>
      <c r="L105" s="172">
        <f t="shared" si="34"/>
        <v>1.5054146846138678E-3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98554</v>
      </c>
      <c r="D107" s="178">
        <v>44636</v>
      </c>
      <c r="E107" s="178">
        <v>49996</v>
      </c>
      <c r="F107" s="178">
        <v>127213</v>
      </c>
      <c r="G107" s="178">
        <v>167746</v>
      </c>
      <c r="H107" s="178">
        <v>161937</v>
      </c>
      <c r="I107" s="178">
        <v>176472</v>
      </c>
      <c r="J107" s="179">
        <f>IFERROR(I107/H107-1,"-")</f>
        <v>8.975712777191136E-2</v>
      </c>
      <c r="K107" s="178">
        <f>I107-H107</f>
        <v>14535</v>
      </c>
      <c r="L107" s="179">
        <f t="shared" ref="L107:L119" si="39">I107/I$9</f>
        <v>4.7669754211946615E-2</v>
      </c>
    </row>
    <row r="108" spans="1:12" x14ac:dyDescent="0.25">
      <c r="A108" s="1" t="s">
        <v>98</v>
      </c>
      <c r="B108" s="161" t="s">
        <v>99</v>
      </c>
      <c r="C108" s="162">
        <v>18371</v>
      </c>
      <c r="D108" s="162">
        <v>9051</v>
      </c>
      <c r="E108" s="162">
        <v>27860</v>
      </c>
      <c r="F108" s="162">
        <v>26768</v>
      </c>
      <c r="G108" s="162">
        <v>34340</v>
      </c>
      <c r="H108" s="162">
        <v>31428</v>
      </c>
      <c r="I108" s="162">
        <v>36755</v>
      </c>
      <c r="J108" s="180">
        <f>IFERROR(I108/H108-1,"-")</f>
        <v>0.16949853633702427</v>
      </c>
      <c r="K108" s="161">
        <f t="shared" ref="K108:K118" si="40">I108-H108</f>
        <v>5327</v>
      </c>
      <c r="L108" s="163">
        <f t="shared" si="39"/>
        <v>9.9284975296936497E-3</v>
      </c>
    </row>
    <row r="109" spans="1:12" x14ac:dyDescent="0.25">
      <c r="A109" s="164" t="s">
        <v>105</v>
      </c>
      <c r="B109" s="165" t="s">
        <v>105</v>
      </c>
      <c r="C109" s="166">
        <v>6733</v>
      </c>
      <c r="D109" s="166">
        <v>1581</v>
      </c>
      <c r="E109" s="166">
        <v>18087</v>
      </c>
      <c r="F109" s="166">
        <v>9647</v>
      </c>
      <c r="G109" s="166">
        <v>13617</v>
      </c>
      <c r="H109" s="166">
        <v>9441</v>
      </c>
      <c r="I109" s="166">
        <v>14020</v>
      </c>
      <c r="J109" s="181">
        <f>IFERROR(I109/H109-1,"-")</f>
        <v>0.48501218091303877</v>
      </c>
      <c r="K109" s="165">
        <f t="shared" si="40"/>
        <v>4579</v>
      </c>
      <c r="L109" s="167">
        <f t="shared" si="39"/>
        <v>3.7871727755762474E-3</v>
      </c>
    </row>
    <row r="110" spans="1:12" x14ac:dyDescent="0.25">
      <c r="A110" s="164" t="s">
        <v>102</v>
      </c>
      <c r="B110" s="165" t="s">
        <v>102</v>
      </c>
      <c r="C110" s="166">
        <v>11638</v>
      </c>
      <c r="D110" s="166">
        <v>7470</v>
      </c>
      <c r="E110" s="166">
        <v>9773</v>
      </c>
      <c r="F110" s="166">
        <v>17121</v>
      </c>
      <c r="G110" s="166">
        <v>20723</v>
      </c>
      <c r="H110" s="166">
        <v>21987</v>
      </c>
      <c r="I110" s="166">
        <v>22735</v>
      </c>
      <c r="J110" s="181">
        <f>IFERROR(I110/H110-1,"-")</f>
        <v>3.4020102788011153E-2</v>
      </c>
      <c r="K110" s="165">
        <f t="shared" si="40"/>
        <v>748</v>
      </c>
      <c r="L110" s="167">
        <f t="shared" si="39"/>
        <v>6.1413247541174023E-3</v>
      </c>
    </row>
    <row r="111" spans="1:12" x14ac:dyDescent="0.25">
      <c r="A111" s="1"/>
      <c r="B111" s="161" t="s">
        <v>109</v>
      </c>
      <c r="C111" s="162">
        <v>80183</v>
      </c>
      <c r="D111" s="162">
        <v>35585</v>
      </c>
      <c r="E111" s="162">
        <v>22136</v>
      </c>
      <c r="F111" s="162">
        <v>100445</v>
      </c>
      <c r="G111" s="162">
        <v>133406</v>
      </c>
      <c r="H111" s="162">
        <v>130509</v>
      </c>
      <c r="I111" s="162">
        <v>139717</v>
      </c>
      <c r="J111" s="180">
        <f>IFERROR(I111/H111-1,"-")</f>
        <v>7.0554521144135629E-2</v>
      </c>
      <c r="K111" s="161">
        <f t="shared" si="40"/>
        <v>9208</v>
      </c>
      <c r="L111" s="163">
        <f t="shared" si="39"/>
        <v>3.7741256682252963E-2</v>
      </c>
    </row>
    <row r="112" spans="1:12" s="57" customFormat="1" x14ac:dyDescent="0.25">
      <c r="B112" s="165" t="s">
        <v>112</v>
      </c>
      <c r="C112" s="166">
        <v>43833</v>
      </c>
      <c r="D112" s="166">
        <v>19611</v>
      </c>
      <c r="E112" s="166">
        <v>4039</v>
      </c>
      <c r="F112" s="166">
        <v>58715</v>
      </c>
      <c r="G112" s="166">
        <v>85053</v>
      </c>
      <c r="H112" s="166">
        <v>79735</v>
      </c>
      <c r="I112" s="166">
        <v>82790</v>
      </c>
      <c r="J112" s="181">
        <f t="shared" ref="J112:J119" si="41">IFERROR(I112/H112-1,"-")</f>
        <v>3.8314416504671822E-2</v>
      </c>
      <c r="K112" s="165">
        <f t="shared" si="40"/>
        <v>3055</v>
      </c>
      <c r="L112" s="167">
        <f t="shared" si="39"/>
        <v>2.2363768480025501E-2</v>
      </c>
    </row>
    <row r="113" spans="1:12" s="57" customFormat="1" x14ac:dyDescent="0.25">
      <c r="B113" s="165" t="s">
        <v>115</v>
      </c>
      <c r="C113" s="166">
        <v>7118</v>
      </c>
      <c r="D113" s="166">
        <v>2289</v>
      </c>
      <c r="E113" s="166">
        <v>4931</v>
      </c>
      <c r="F113" s="166">
        <v>4567</v>
      </c>
      <c r="G113" s="166">
        <v>6269</v>
      </c>
      <c r="H113" s="166">
        <v>5769</v>
      </c>
      <c r="I113" s="166">
        <v>6663</v>
      </c>
      <c r="J113" s="181">
        <f t="shared" si="41"/>
        <v>0.15496619864794581</v>
      </c>
      <c r="K113" s="165">
        <f t="shared" si="40"/>
        <v>894</v>
      </c>
      <c r="L113" s="167">
        <f t="shared" si="39"/>
        <v>1.7998525109603806E-3</v>
      </c>
    </row>
    <row r="114" spans="1:12" x14ac:dyDescent="0.25">
      <c r="A114" s="1"/>
      <c r="B114" s="165" t="s">
        <v>118</v>
      </c>
      <c r="C114" s="166">
        <v>9109</v>
      </c>
      <c r="D114" s="166">
        <v>1751</v>
      </c>
      <c r="E114" s="166">
        <v>4218</v>
      </c>
      <c r="F114" s="166">
        <v>6021</v>
      </c>
      <c r="G114" s="166">
        <v>10258</v>
      </c>
      <c r="H114" s="166">
        <v>8610</v>
      </c>
      <c r="I114" s="166">
        <v>10814</v>
      </c>
      <c r="J114" s="181">
        <f t="shared" si="41"/>
        <v>0.2559814169570267</v>
      </c>
      <c r="K114" s="165">
        <f t="shared" si="40"/>
        <v>2204</v>
      </c>
      <c r="L114" s="167">
        <f t="shared" si="39"/>
        <v>2.9211473890928341E-3</v>
      </c>
    </row>
    <row r="115" spans="1:12" x14ac:dyDescent="0.25">
      <c r="A115" s="1"/>
      <c r="B115" s="165" t="s">
        <v>125</v>
      </c>
      <c r="C115" s="166">
        <v>1966</v>
      </c>
      <c r="D115" s="166">
        <v>686</v>
      </c>
      <c r="E115" s="166">
        <v>1294</v>
      </c>
      <c r="F115" s="166">
        <v>4685</v>
      </c>
      <c r="G115" s="166">
        <v>4348</v>
      </c>
      <c r="H115" s="166">
        <v>4509</v>
      </c>
      <c r="I115" s="166">
        <v>5081</v>
      </c>
      <c r="J115" s="181">
        <f t="shared" si="41"/>
        <v>0.12685739631847426</v>
      </c>
      <c r="K115" s="165">
        <f t="shared" si="40"/>
        <v>572</v>
      </c>
      <c r="L115" s="167">
        <f t="shared" si="39"/>
        <v>1.3725124730886529E-3</v>
      </c>
    </row>
    <row r="116" spans="1:12" x14ac:dyDescent="0.25">
      <c r="A116" s="1"/>
      <c r="B116" s="165" t="s">
        <v>121</v>
      </c>
      <c r="C116" s="166">
        <v>2790</v>
      </c>
      <c r="D116" s="166">
        <v>1071</v>
      </c>
      <c r="E116" s="166">
        <v>1947</v>
      </c>
      <c r="F116" s="166">
        <v>3970</v>
      </c>
      <c r="G116" s="166">
        <v>3990</v>
      </c>
      <c r="H116" s="166">
        <v>3556</v>
      </c>
      <c r="I116" s="166">
        <v>3671</v>
      </c>
      <c r="J116" s="181">
        <f t="shared" si="41"/>
        <v>3.2339707536557905E-2</v>
      </c>
      <c r="K116" s="165">
        <f t="shared" si="40"/>
        <v>115</v>
      </c>
      <c r="L116" s="167">
        <f t="shared" si="39"/>
        <v>9.9163418396151239E-4</v>
      </c>
    </row>
    <row r="117" spans="1:12" x14ac:dyDescent="0.25">
      <c r="A117" s="1"/>
      <c r="B117" s="165" t="s">
        <v>130</v>
      </c>
      <c r="C117" s="166">
        <v>591</v>
      </c>
      <c r="D117" s="166">
        <v>440</v>
      </c>
      <c r="E117" s="166">
        <v>44</v>
      </c>
      <c r="F117" s="166">
        <v>598</v>
      </c>
      <c r="G117" s="166">
        <v>986</v>
      </c>
      <c r="H117" s="166">
        <v>1213</v>
      </c>
      <c r="I117" s="166">
        <v>1018</v>
      </c>
      <c r="J117" s="181">
        <f t="shared" si="41"/>
        <v>-0.1607584501236603</v>
      </c>
      <c r="K117" s="165">
        <f t="shared" si="40"/>
        <v>-195</v>
      </c>
      <c r="L117" s="167">
        <f t="shared" si="39"/>
        <v>2.7498872222087159E-4</v>
      </c>
    </row>
    <row r="118" spans="1:12" x14ac:dyDescent="0.25">
      <c r="A118" s="164" t="s">
        <v>146</v>
      </c>
      <c r="B118" s="165" t="s">
        <v>133</v>
      </c>
      <c r="C118" s="166">
        <v>1103</v>
      </c>
      <c r="D118" s="166">
        <v>1160</v>
      </c>
      <c r="E118" s="166">
        <v>24</v>
      </c>
      <c r="F118" s="166">
        <v>848</v>
      </c>
      <c r="G118" s="166">
        <v>595</v>
      </c>
      <c r="H118" s="166">
        <v>1435</v>
      </c>
      <c r="I118" s="166">
        <v>880</v>
      </c>
      <c r="J118" s="181">
        <f t="shared" si="41"/>
        <v>-0.38675958188153314</v>
      </c>
      <c r="K118" s="165">
        <f t="shared" si="40"/>
        <v>-555</v>
      </c>
      <c r="L118" s="167">
        <f t="shared" si="39"/>
        <v>2.3771127264672593E-4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13673</v>
      </c>
      <c r="D119" s="171">
        <f t="shared" ref="D119:I119" si="43">D111-SUM(D112:D118)</f>
        <v>8577</v>
      </c>
      <c r="E119" s="171">
        <f t="shared" si="43"/>
        <v>5639</v>
      </c>
      <c r="F119" s="171">
        <f t="shared" si="43"/>
        <v>21041</v>
      </c>
      <c r="G119" s="171">
        <f t="shared" si="43"/>
        <v>21907</v>
      </c>
      <c r="H119" s="171">
        <f t="shared" si="43"/>
        <v>25682</v>
      </c>
      <c r="I119" s="171">
        <f t="shared" si="43"/>
        <v>28800</v>
      </c>
      <c r="J119" s="182">
        <f t="shared" si="41"/>
        <v>0.12140799003192893</v>
      </c>
      <c r="K119" s="170">
        <f>I119-H119</f>
        <v>3118</v>
      </c>
      <c r="L119" s="172">
        <f t="shared" si="39"/>
        <v>7.7796416502564853E-3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134803</v>
      </c>
      <c r="D121" s="178">
        <v>55825</v>
      </c>
      <c r="E121" s="178">
        <v>75280</v>
      </c>
      <c r="F121" s="178">
        <v>128348</v>
      </c>
      <c r="G121" s="178">
        <v>149684</v>
      </c>
      <c r="H121" s="178">
        <v>153587</v>
      </c>
      <c r="I121" s="178">
        <v>171430</v>
      </c>
      <c r="J121" s="179">
        <f>IFERROR(I121/H121-1,"-")</f>
        <v>0.11617519711954793</v>
      </c>
      <c r="K121" s="178">
        <f>I121-H121</f>
        <v>17843</v>
      </c>
      <c r="L121" s="179">
        <f t="shared" ref="L121:L133" si="44">I121/I$9</f>
        <v>4.630777667025935E-2</v>
      </c>
    </row>
    <row r="122" spans="1:12" x14ac:dyDescent="0.25">
      <c r="A122" s="1" t="s">
        <v>98</v>
      </c>
      <c r="B122" s="161" t="s">
        <v>99</v>
      </c>
      <c r="C122" s="162">
        <v>71960</v>
      </c>
      <c r="D122" s="162">
        <v>28023</v>
      </c>
      <c r="E122" s="162">
        <v>49726</v>
      </c>
      <c r="F122" s="162">
        <v>77834</v>
      </c>
      <c r="G122" s="162">
        <v>91113</v>
      </c>
      <c r="H122" s="162">
        <v>94758</v>
      </c>
      <c r="I122" s="162">
        <v>108956</v>
      </c>
      <c r="J122" s="180">
        <f>IFERROR(I122/H122-1,"-")</f>
        <v>0.14983431478081011</v>
      </c>
      <c r="K122" s="161">
        <f t="shared" ref="K122:K132" si="45">I122-H122</f>
        <v>14198</v>
      </c>
      <c r="L122" s="163">
        <f t="shared" si="44"/>
        <v>2.9431897071018943E-2</v>
      </c>
    </row>
    <row r="123" spans="1:12" x14ac:dyDescent="0.25">
      <c r="A123" s="164" t="s">
        <v>105</v>
      </c>
      <c r="B123" s="165" t="s">
        <v>105</v>
      </c>
      <c r="C123" s="166">
        <v>35363</v>
      </c>
      <c r="D123" s="166">
        <v>14178</v>
      </c>
      <c r="E123" s="166">
        <v>25952</v>
      </c>
      <c r="F123" s="166">
        <v>39856</v>
      </c>
      <c r="G123" s="166">
        <v>41258</v>
      </c>
      <c r="H123" s="166">
        <v>45026</v>
      </c>
      <c r="I123" s="166">
        <v>56559</v>
      </c>
      <c r="J123" s="181">
        <f>IFERROR(I123/H123-1,"-")</f>
        <v>0.25614089637098569</v>
      </c>
      <c r="K123" s="165">
        <f t="shared" si="45"/>
        <v>11533</v>
      </c>
      <c r="L123" s="167">
        <f t="shared" si="44"/>
        <v>1.5278081670029741E-2</v>
      </c>
    </row>
    <row r="124" spans="1:12" x14ac:dyDescent="0.25">
      <c r="A124" s="164" t="s">
        <v>102</v>
      </c>
      <c r="B124" s="165" t="s">
        <v>102</v>
      </c>
      <c r="C124" s="166">
        <v>36597</v>
      </c>
      <c r="D124" s="166">
        <v>13845</v>
      </c>
      <c r="E124" s="166">
        <v>23774</v>
      </c>
      <c r="F124" s="166">
        <v>37978</v>
      </c>
      <c r="G124" s="166">
        <v>49855</v>
      </c>
      <c r="H124" s="166">
        <v>49732</v>
      </c>
      <c r="I124" s="166">
        <v>52397</v>
      </c>
      <c r="J124" s="181">
        <f>IFERROR(I124/H124-1,"-")</f>
        <v>5.3587227539612314E-2</v>
      </c>
      <c r="K124" s="165">
        <f t="shared" si="45"/>
        <v>2665</v>
      </c>
      <c r="L124" s="167">
        <f t="shared" si="44"/>
        <v>1.4153815400989204E-2</v>
      </c>
    </row>
    <row r="125" spans="1:12" x14ac:dyDescent="0.25">
      <c r="A125" s="1"/>
      <c r="B125" s="161" t="s">
        <v>109</v>
      </c>
      <c r="C125" s="162">
        <v>62843</v>
      </c>
      <c r="D125" s="162">
        <v>27802</v>
      </c>
      <c r="E125" s="162">
        <v>25554</v>
      </c>
      <c r="F125" s="162">
        <v>50514</v>
      </c>
      <c r="G125" s="162">
        <v>58571</v>
      </c>
      <c r="H125" s="162">
        <v>58829</v>
      </c>
      <c r="I125" s="162">
        <v>62474</v>
      </c>
      <c r="J125" s="180">
        <f>IFERROR(I125/H125-1,"-")</f>
        <v>6.1959237790885524E-2</v>
      </c>
      <c r="K125" s="161">
        <f t="shared" si="45"/>
        <v>3645</v>
      </c>
      <c r="L125" s="163">
        <f t="shared" si="44"/>
        <v>1.6875879599240404E-2</v>
      </c>
    </row>
    <row r="126" spans="1:12" s="57" customFormat="1" x14ac:dyDescent="0.25">
      <c r="B126" s="165" t="s">
        <v>112</v>
      </c>
      <c r="C126" s="166">
        <v>6725</v>
      </c>
      <c r="D126" s="166">
        <v>3076</v>
      </c>
      <c r="E126" s="166">
        <v>831</v>
      </c>
      <c r="F126" s="166">
        <v>5280</v>
      </c>
      <c r="G126" s="166">
        <v>7104</v>
      </c>
      <c r="H126" s="166">
        <v>7238</v>
      </c>
      <c r="I126" s="166">
        <v>6529</v>
      </c>
      <c r="J126" s="181">
        <f t="shared" ref="J126:J133" si="46">IFERROR(I126/H126-1,"-")</f>
        <v>-9.7955236253108646E-2</v>
      </c>
      <c r="K126" s="165">
        <f t="shared" si="45"/>
        <v>-709</v>
      </c>
      <c r="L126" s="167">
        <f t="shared" si="44"/>
        <v>1.7636555671709927E-3</v>
      </c>
    </row>
    <row r="127" spans="1:12" s="57" customFormat="1" x14ac:dyDescent="0.25">
      <c r="B127" s="165" t="s">
        <v>115</v>
      </c>
      <c r="C127" s="166">
        <v>6356</v>
      </c>
      <c r="D127" s="166">
        <v>3190</v>
      </c>
      <c r="E127" s="166">
        <v>2705</v>
      </c>
      <c r="F127" s="166">
        <v>5628</v>
      </c>
      <c r="G127" s="166">
        <v>8719</v>
      </c>
      <c r="H127" s="166">
        <v>8306</v>
      </c>
      <c r="I127" s="166">
        <v>9140</v>
      </c>
      <c r="J127" s="181">
        <f t="shared" si="46"/>
        <v>0.10040934264387191</v>
      </c>
      <c r="K127" s="165">
        <f t="shared" si="45"/>
        <v>834</v>
      </c>
      <c r="L127" s="167">
        <f t="shared" si="44"/>
        <v>2.4689557181716763E-3</v>
      </c>
    </row>
    <row r="128" spans="1:12" x14ac:dyDescent="0.25">
      <c r="A128" s="1"/>
      <c r="B128" s="165" t="s">
        <v>118</v>
      </c>
      <c r="C128" s="166">
        <v>4177</v>
      </c>
      <c r="D128" s="166">
        <v>2062</v>
      </c>
      <c r="E128" s="166">
        <v>3626</v>
      </c>
      <c r="F128" s="166">
        <v>4754</v>
      </c>
      <c r="G128" s="166">
        <v>5304</v>
      </c>
      <c r="H128" s="166">
        <v>4906</v>
      </c>
      <c r="I128" s="166">
        <v>5289</v>
      </c>
      <c r="J128" s="181">
        <f t="shared" si="46"/>
        <v>7.8067672238075758E-2</v>
      </c>
      <c r="K128" s="165">
        <f t="shared" si="45"/>
        <v>383</v>
      </c>
      <c r="L128" s="167">
        <f t="shared" si="44"/>
        <v>1.4286987738960607E-3</v>
      </c>
    </row>
    <row r="129" spans="1:12" x14ac:dyDescent="0.25">
      <c r="A129" s="1"/>
      <c r="B129" s="165" t="s">
        <v>125</v>
      </c>
      <c r="C129" s="166">
        <v>1046</v>
      </c>
      <c r="D129" s="166">
        <v>560</v>
      </c>
      <c r="E129" s="166">
        <v>458</v>
      </c>
      <c r="F129" s="166">
        <v>1357</v>
      </c>
      <c r="G129" s="166">
        <v>1602</v>
      </c>
      <c r="H129" s="166">
        <v>1492</v>
      </c>
      <c r="I129" s="166">
        <v>1616</v>
      </c>
      <c r="J129" s="181">
        <f t="shared" si="46"/>
        <v>8.3109919571045632E-2</v>
      </c>
      <c r="K129" s="165">
        <f t="shared" si="45"/>
        <v>124</v>
      </c>
      <c r="L129" s="167">
        <f t="shared" si="44"/>
        <v>4.3652433704216944E-4</v>
      </c>
    </row>
    <row r="130" spans="1:12" x14ac:dyDescent="0.25">
      <c r="A130" s="1"/>
      <c r="B130" s="165" t="s">
        <v>121</v>
      </c>
      <c r="C130" s="166">
        <v>892</v>
      </c>
      <c r="D130" s="166">
        <v>480</v>
      </c>
      <c r="E130" s="166">
        <v>406</v>
      </c>
      <c r="F130" s="166">
        <v>1057</v>
      </c>
      <c r="G130" s="166">
        <v>1151</v>
      </c>
      <c r="H130" s="166">
        <v>1202</v>
      </c>
      <c r="I130" s="166">
        <v>1383</v>
      </c>
      <c r="J130" s="181">
        <f t="shared" si="46"/>
        <v>0.15058236272878545</v>
      </c>
      <c r="K130" s="165">
        <f t="shared" si="45"/>
        <v>181</v>
      </c>
      <c r="L130" s="167">
        <f t="shared" si="44"/>
        <v>3.7358487508002498E-4</v>
      </c>
    </row>
    <row r="131" spans="1:12" x14ac:dyDescent="0.25">
      <c r="A131" s="1"/>
      <c r="B131" s="165" t="s">
        <v>130</v>
      </c>
      <c r="C131" s="166">
        <v>1104</v>
      </c>
      <c r="D131" s="166">
        <v>673</v>
      </c>
      <c r="E131" s="166">
        <v>64</v>
      </c>
      <c r="F131" s="166">
        <v>646</v>
      </c>
      <c r="G131" s="166">
        <v>850</v>
      </c>
      <c r="H131" s="166">
        <v>981</v>
      </c>
      <c r="I131" s="166">
        <v>772</v>
      </c>
      <c r="J131" s="181">
        <f t="shared" si="46"/>
        <v>-0.21304791029561676</v>
      </c>
      <c r="K131" s="165">
        <f t="shared" si="45"/>
        <v>-209</v>
      </c>
      <c r="L131" s="167">
        <f t="shared" si="44"/>
        <v>2.0853761645826411E-4</v>
      </c>
    </row>
    <row r="132" spans="1:12" x14ac:dyDescent="0.25">
      <c r="A132" s="164" t="s">
        <v>146</v>
      </c>
      <c r="B132" s="165" t="s">
        <v>133</v>
      </c>
      <c r="C132" s="166">
        <v>1682</v>
      </c>
      <c r="D132" s="166">
        <v>1018</v>
      </c>
      <c r="E132" s="166">
        <v>179</v>
      </c>
      <c r="F132" s="166">
        <v>1107</v>
      </c>
      <c r="G132" s="166">
        <v>1559</v>
      </c>
      <c r="H132" s="166">
        <v>1481</v>
      </c>
      <c r="I132" s="166">
        <v>1446</v>
      </c>
      <c r="J132" s="181">
        <f t="shared" si="46"/>
        <v>-2.363268062120194E-2</v>
      </c>
      <c r="K132" s="165">
        <f t="shared" si="45"/>
        <v>-35</v>
      </c>
      <c r="L132" s="167">
        <f t="shared" si="44"/>
        <v>3.9060284118996104E-4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40861</v>
      </c>
      <c r="D133" s="171">
        <f t="shared" ref="D133:I133" si="48">D125-SUM(D126:D132)</f>
        <v>16743</v>
      </c>
      <c r="E133" s="171">
        <f t="shared" si="48"/>
        <v>17285</v>
      </c>
      <c r="F133" s="171">
        <f t="shared" si="48"/>
        <v>30685</v>
      </c>
      <c r="G133" s="171">
        <f t="shared" si="48"/>
        <v>32282</v>
      </c>
      <c r="H133" s="171">
        <f t="shared" si="48"/>
        <v>33223</v>
      </c>
      <c r="I133" s="171">
        <f t="shared" si="48"/>
        <v>36299</v>
      </c>
      <c r="J133" s="182">
        <f t="shared" si="46"/>
        <v>9.2586461186527469E-2</v>
      </c>
      <c r="K133" s="170">
        <f>I133-H133</f>
        <v>3076</v>
      </c>
      <c r="L133" s="172">
        <f t="shared" si="44"/>
        <v>9.805319870231255E-3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168516</v>
      </c>
      <c r="D135" s="178">
        <v>65963</v>
      </c>
      <c r="E135" s="178">
        <v>48429</v>
      </c>
      <c r="F135" s="178">
        <v>172180</v>
      </c>
      <c r="G135" s="178">
        <v>187556</v>
      </c>
      <c r="H135" s="178">
        <v>200403</v>
      </c>
      <c r="I135" s="178">
        <v>194366</v>
      </c>
      <c r="J135" s="179">
        <f>IFERROR(I135/H135-1,"-")</f>
        <v>-3.012429953643414E-2</v>
      </c>
      <c r="K135" s="178">
        <f>I135-H135</f>
        <v>-6037</v>
      </c>
      <c r="L135" s="179">
        <f t="shared" ref="L135:L147" si="49">I135/I$9</f>
        <v>5.2503396840060834E-2</v>
      </c>
    </row>
    <row r="136" spans="1:12" x14ac:dyDescent="0.25">
      <c r="A136" s="1" t="s">
        <v>98</v>
      </c>
      <c r="B136" s="161" t="s">
        <v>99</v>
      </c>
      <c r="C136" s="162">
        <v>26999</v>
      </c>
      <c r="D136" s="162">
        <v>2995</v>
      </c>
      <c r="E136" s="162">
        <v>25312</v>
      </c>
      <c r="F136" s="162">
        <v>16657</v>
      </c>
      <c r="G136" s="162">
        <v>20607</v>
      </c>
      <c r="H136" s="162">
        <v>16536</v>
      </c>
      <c r="I136" s="162">
        <v>15773</v>
      </c>
      <c r="J136" s="180">
        <f>IFERROR(I136/H136-1,"-")</f>
        <v>-4.6141751330430525E-2</v>
      </c>
      <c r="K136" s="161">
        <f t="shared" ref="K136:K146" si="50">I136-H136</f>
        <v>-763</v>
      </c>
      <c r="L136" s="163">
        <f t="shared" si="49"/>
        <v>4.2607044357463727E-3</v>
      </c>
    </row>
    <row r="137" spans="1:12" x14ac:dyDescent="0.25">
      <c r="A137" s="164" t="s">
        <v>105</v>
      </c>
      <c r="B137" s="165" t="s">
        <v>105</v>
      </c>
      <c r="C137" s="166">
        <v>16078</v>
      </c>
      <c r="D137" s="166">
        <v>1936</v>
      </c>
      <c r="E137" s="166">
        <v>19905</v>
      </c>
      <c r="F137" s="166">
        <v>10927</v>
      </c>
      <c r="G137" s="166">
        <v>13400</v>
      </c>
      <c r="H137" s="166">
        <v>10591</v>
      </c>
      <c r="I137" s="166">
        <v>8848</v>
      </c>
      <c r="J137" s="181">
        <f>IFERROR(I137/H137-1,"-")</f>
        <v>-0.16457369464639793</v>
      </c>
      <c r="K137" s="165">
        <f t="shared" si="50"/>
        <v>-1743</v>
      </c>
      <c r="L137" s="167">
        <f t="shared" si="49"/>
        <v>2.3900787958843536E-3</v>
      </c>
    </row>
    <row r="138" spans="1:12" x14ac:dyDescent="0.25">
      <c r="A138" s="164" t="s">
        <v>102</v>
      </c>
      <c r="B138" s="165" t="s">
        <v>102</v>
      </c>
      <c r="C138" s="166">
        <v>10921</v>
      </c>
      <c r="D138" s="166">
        <v>1059</v>
      </c>
      <c r="E138" s="166">
        <v>5407</v>
      </c>
      <c r="F138" s="166">
        <v>5730</v>
      </c>
      <c r="G138" s="166">
        <v>7207</v>
      </c>
      <c r="H138" s="166">
        <v>5945</v>
      </c>
      <c r="I138" s="166">
        <v>6925</v>
      </c>
      <c r="J138" s="181">
        <f>IFERROR(I138/H138-1,"-")</f>
        <v>0.16484440706476033</v>
      </c>
      <c r="K138" s="165">
        <f t="shared" si="50"/>
        <v>980</v>
      </c>
      <c r="L138" s="167">
        <f t="shared" si="49"/>
        <v>1.8706256398620194E-3</v>
      </c>
    </row>
    <row r="139" spans="1:12" x14ac:dyDescent="0.25">
      <c r="A139" s="1"/>
      <c r="B139" s="161" t="s">
        <v>109</v>
      </c>
      <c r="C139" s="162">
        <v>141517</v>
      </c>
      <c r="D139" s="162">
        <v>62968</v>
      </c>
      <c r="E139" s="162">
        <v>23117</v>
      </c>
      <c r="F139" s="162">
        <v>155523</v>
      </c>
      <c r="G139" s="162">
        <v>166949</v>
      </c>
      <c r="H139" s="162">
        <v>183867</v>
      </c>
      <c r="I139" s="162">
        <v>178593</v>
      </c>
      <c r="J139" s="180">
        <f>IFERROR(I139/H139-1,"-")</f>
        <v>-2.8683776860448096E-2</v>
      </c>
      <c r="K139" s="161">
        <f t="shared" si="50"/>
        <v>-5274</v>
      </c>
      <c r="L139" s="163">
        <f t="shared" si="49"/>
        <v>4.8242692404314461E-2</v>
      </c>
    </row>
    <row r="140" spans="1:12" s="57" customFormat="1" x14ac:dyDescent="0.25">
      <c r="B140" s="165" t="s">
        <v>112</v>
      </c>
      <c r="C140" s="166">
        <v>67665</v>
      </c>
      <c r="D140" s="166">
        <v>28766</v>
      </c>
      <c r="E140" s="166">
        <v>1277</v>
      </c>
      <c r="F140" s="166">
        <v>64768</v>
      </c>
      <c r="G140" s="166">
        <v>68685</v>
      </c>
      <c r="H140" s="166">
        <v>80755</v>
      </c>
      <c r="I140" s="166">
        <v>80745</v>
      </c>
      <c r="J140" s="181">
        <f t="shared" ref="J140:J147" si="51">IFERROR(I140/H140-1,"-")</f>
        <v>-1.2383134171256582E-4</v>
      </c>
      <c r="K140" s="165">
        <f t="shared" si="50"/>
        <v>-10</v>
      </c>
      <c r="L140" s="167">
        <f t="shared" si="49"/>
        <v>2.181135989756805E-2</v>
      </c>
    </row>
    <row r="141" spans="1:12" s="57" customFormat="1" x14ac:dyDescent="0.25">
      <c r="B141" s="165" t="s">
        <v>115</v>
      </c>
      <c r="C141" s="166">
        <v>9638</v>
      </c>
      <c r="D141" s="166">
        <v>4028</v>
      </c>
      <c r="E141" s="166">
        <v>2580</v>
      </c>
      <c r="F141" s="166">
        <v>10714</v>
      </c>
      <c r="G141" s="166">
        <v>14545</v>
      </c>
      <c r="H141" s="166">
        <v>16174</v>
      </c>
      <c r="I141" s="166">
        <v>15418</v>
      </c>
      <c r="J141" s="181">
        <f t="shared" si="51"/>
        <v>-4.6741684184493648E-2</v>
      </c>
      <c r="K141" s="165">
        <f t="shared" si="50"/>
        <v>-756</v>
      </c>
      <c r="L141" s="167">
        <f t="shared" si="49"/>
        <v>4.1648095473491142E-3</v>
      </c>
    </row>
    <row r="142" spans="1:12" x14ac:dyDescent="0.25">
      <c r="A142" s="1"/>
      <c r="B142" s="165" t="s">
        <v>118</v>
      </c>
      <c r="C142" s="166">
        <v>13604</v>
      </c>
      <c r="D142" s="166">
        <v>4260</v>
      </c>
      <c r="E142" s="166">
        <v>6339</v>
      </c>
      <c r="F142" s="166">
        <v>18935</v>
      </c>
      <c r="G142" s="166">
        <v>17089</v>
      </c>
      <c r="H142" s="166">
        <v>18300</v>
      </c>
      <c r="I142" s="166">
        <v>15889</v>
      </c>
      <c r="J142" s="181">
        <f t="shared" si="51"/>
        <v>-0.13174863387978142</v>
      </c>
      <c r="K142" s="165">
        <f t="shared" si="50"/>
        <v>-2411</v>
      </c>
      <c r="L142" s="167">
        <f t="shared" si="49"/>
        <v>4.2920391035043502E-3</v>
      </c>
    </row>
    <row r="143" spans="1:12" x14ac:dyDescent="0.25">
      <c r="A143" s="1"/>
      <c r="B143" s="165" t="s">
        <v>125</v>
      </c>
      <c r="C143" s="166">
        <v>3045</v>
      </c>
      <c r="D143" s="166">
        <v>933</v>
      </c>
      <c r="E143" s="166">
        <v>415</v>
      </c>
      <c r="F143" s="166">
        <v>7158</v>
      </c>
      <c r="G143" s="166">
        <v>6343</v>
      </c>
      <c r="H143" s="166">
        <v>4902</v>
      </c>
      <c r="I143" s="166">
        <v>4414</v>
      </c>
      <c r="J143" s="181">
        <f t="shared" si="51"/>
        <v>-9.9551203590371284E-2</v>
      </c>
      <c r="K143" s="165">
        <f t="shared" si="50"/>
        <v>-488</v>
      </c>
      <c r="L143" s="167">
        <f t="shared" si="49"/>
        <v>1.1923381334802822E-3</v>
      </c>
    </row>
    <row r="144" spans="1:12" x14ac:dyDescent="0.25">
      <c r="A144" s="1"/>
      <c r="B144" s="165" t="s">
        <v>121</v>
      </c>
      <c r="C144" s="166">
        <v>3046</v>
      </c>
      <c r="D144" s="166">
        <v>1112</v>
      </c>
      <c r="E144" s="166">
        <v>719</v>
      </c>
      <c r="F144" s="166">
        <v>3375</v>
      </c>
      <c r="G144" s="166">
        <v>3705</v>
      </c>
      <c r="H144" s="166">
        <v>4428</v>
      </c>
      <c r="I144" s="166">
        <v>3445</v>
      </c>
      <c r="J144" s="181">
        <f t="shared" si="51"/>
        <v>-0.221996386630533</v>
      </c>
      <c r="K144" s="165">
        <f t="shared" si="50"/>
        <v>-983</v>
      </c>
      <c r="L144" s="167">
        <f t="shared" si="49"/>
        <v>9.3058560712269418E-4</v>
      </c>
    </row>
    <row r="145" spans="1:12" x14ac:dyDescent="0.25">
      <c r="A145" s="1"/>
      <c r="B145" s="165" t="s">
        <v>130</v>
      </c>
      <c r="C145" s="166">
        <v>1881</v>
      </c>
      <c r="D145" s="166">
        <v>2356</v>
      </c>
      <c r="E145" s="166">
        <v>66</v>
      </c>
      <c r="F145" s="166">
        <v>2389</v>
      </c>
      <c r="G145" s="166">
        <v>2754</v>
      </c>
      <c r="H145" s="166">
        <v>2536</v>
      </c>
      <c r="I145" s="166">
        <v>2746</v>
      </c>
      <c r="J145" s="181">
        <f t="shared" si="51"/>
        <v>8.280757097791791E-2</v>
      </c>
      <c r="K145" s="165">
        <f t="shared" si="50"/>
        <v>210</v>
      </c>
      <c r="L145" s="167">
        <f t="shared" si="49"/>
        <v>7.417672212362607E-4</v>
      </c>
    </row>
    <row r="146" spans="1:12" x14ac:dyDescent="0.25">
      <c r="A146" s="164" t="s">
        <v>146</v>
      </c>
      <c r="B146" s="165" t="s">
        <v>133</v>
      </c>
      <c r="C146" s="166">
        <v>5501</v>
      </c>
      <c r="D146" s="166">
        <v>4700</v>
      </c>
      <c r="E146" s="166">
        <v>65</v>
      </c>
      <c r="F146" s="166">
        <v>1142</v>
      </c>
      <c r="G146" s="166">
        <v>2040</v>
      </c>
      <c r="H146" s="166">
        <v>1877</v>
      </c>
      <c r="I146" s="166">
        <v>1362</v>
      </c>
      <c r="J146" s="181">
        <f t="shared" si="51"/>
        <v>-0.27437400106553012</v>
      </c>
      <c r="K146" s="165">
        <f t="shared" si="50"/>
        <v>-515</v>
      </c>
      <c r="L146" s="167">
        <f t="shared" si="49"/>
        <v>3.679122197100463E-4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37137</v>
      </c>
      <c r="D147" s="171">
        <f t="shared" ref="D147:I147" si="53">D139-SUM(D140:D146)</f>
        <v>16813</v>
      </c>
      <c r="E147" s="171">
        <f t="shared" si="53"/>
        <v>11656</v>
      </c>
      <c r="F147" s="171">
        <f t="shared" si="53"/>
        <v>47042</v>
      </c>
      <c r="G147" s="171">
        <f t="shared" si="53"/>
        <v>51788</v>
      </c>
      <c r="H147" s="171">
        <f t="shared" si="53"/>
        <v>54895</v>
      </c>
      <c r="I147" s="171">
        <f t="shared" si="53"/>
        <v>54574</v>
      </c>
      <c r="J147" s="182">
        <f t="shared" si="51"/>
        <v>-5.8475270971855009E-3</v>
      </c>
      <c r="K147" s="170">
        <f>I147-H147</f>
        <v>-321</v>
      </c>
      <c r="L147" s="172">
        <f t="shared" si="49"/>
        <v>1.474188067434366E-2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86573</v>
      </c>
      <c r="D149" s="178">
        <v>29561</v>
      </c>
      <c r="E149" s="178">
        <v>29379</v>
      </c>
      <c r="F149" s="178">
        <v>70637</v>
      </c>
      <c r="G149" s="178">
        <v>81706</v>
      </c>
      <c r="H149" s="178">
        <v>84790</v>
      </c>
      <c r="I149" s="178">
        <v>81626</v>
      </c>
      <c r="J149" s="179">
        <f>IFERROR(I149/H149-1,"-")</f>
        <v>-3.7315721193536988E-2</v>
      </c>
      <c r="K149" s="178">
        <f>I149-H149</f>
        <v>-3164</v>
      </c>
      <c r="L149" s="179">
        <f t="shared" ref="L149:L161" si="54">I149/I$9</f>
        <v>2.2049341296660967E-2</v>
      </c>
    </row>
    <row r="150" spans="1:12" x14ac:dyDescent="0.25">
      <c r="A150" s="1" t="s">
        <v>98</v>
      </c>
      <c r="B150" s="161" t="s">
        <v>99</v>
      </c>
      <c r="C150" s="162">
        <v>37123</v>
      </c>
      <c r="D150" s="162">
        <v>10044</v>
      </c>
      <c r="E150" s="162">
        <v>19564</v>
      </c>
      <c r="F150" s="162">
        <v>36230</v>
      </c>
      <c r="G150" s="162">
        <v>39699</v>
      </c>
      <c r="H150" s="162">
        <v>37064</v>
      </c>
      <c r="I150" s="162">
        <v>33725</v>
      </c>
      <c r="J150" s="180">
        <f>IFERROR(I150/H150-1,"-")</f>
        <v>-9.0087416360889239E-2</v>
      </c>
      <c r="K150" s="161">
        <f t="shared" ref="K150:K160" si="55">I150-H150</f>
        <v>-3339</v>
      </c>
      <c r="L150" s="163">
        <f t="shared" si="54"/>
        <v>9.1100143977395822E-3</v>
      </c>
    </row>
    <row r="151" spans="1:12" x14ac:dyDescent="0.25">
      <c r="A151" s="164" t="s">
        <v>105</v>
      </c>
      <c r="B151" s="165" t="s">
        <v>105</v>
      </c>
      <c r="C151" s="166">
        <v>21495</v>
      </c>
      <c r="D151" s="166">
        <v>4891</v>
      </c>
      <c r="E151" s="166">
        <v>16551</v>
      </c>
      <c r="F151" s="166">
        <v>24996</v>
      </c>
      <c r="G151" s="166">
        <v>27627</v>
      </c>
      <c r="H151" s="166">
        <v>25005</v>
      </c>
      <c r="I151" s="166">
        <v>21099</v>
      </c>
      <c r="J151" s="181">
        <f>IFERROR(I151/H151-1,"-")</f>
        <v>-0.15620875824835034</v>
      </c>
      <c r="K151" s="165">
        <f t="shared" si="55"/>
        <v>-3906</v>
      </c>
      <c r="L151" s="167">
        <f t="shared" si="54"/>
        <v>5.699397888151444E-3</v>
      </c>
    </row>
    <row r="152" spans="1:12" x14ac:dyDescent="0.25">
      <c r="A152" s="164" t="s">
        <v>102</v>
      </c>
      <c r="B152" s="165" t="s">
        <v>102</v>
      </c>
      <c r="C152" s="166">
        <v>15628</v>
      </c>
      <c r="D152" s="166">
        <v>5153</v>
      </c>
      <c r="E152" s="166">
        <v>3013</v>
      </c>
      <c r="F152" s="166">
        <v>11234</v>
      </c>
      <c r="G152" s="166">
        <v>12072</v>
      </c>
      <c r="H152" s="166">
        <v>12059</v>
      </c>
      <c r="I152" s="166">
        <v>12626</v>
      </c>
      <c r="J152" s="181">
        <f>IFERROR(I152/H152-1,"-")</f>
        <v>4.7018824114769098E-2</v>
      </c>
      <c r="K152" s="165">
        <f t="shared" si="55"/>
        <v>567</v>
      </c>
      <c r="L152" s="167">
        <f t="shared" si="54"/>
        <v>3.4106165095881382E-3</v>
      </c>
    </row>
    <row r="153" spans="1:12" x14ac:dyDescent="0.25">
      <c r="A153" s="1"/>
      <c r="B153" s="161" t="s">
        <v>109</v>
      </c>
      <c r="C153" s="162">
        <v>49450</v>
      </c>
      <c r="D153" s="162">
        <v>19517</v>
      </c>
      <c r="E153" s="162">
        <v>9815</v>
      </c>
      <c r="F153" s="162">
        <v>34407</v>
      </c>
      <c r="G153" s="162">
        <v>42007</v>
      </c>
      <c r="H153" s="162">
        <v>47726</v>
      </c>
      <c r="I153" s="162">
        <v>47901</v>
      </c>
      <c r="J153" s="180">
        <f>IFERROR(I153/H153-1,"-")</f>
        <v>3.666764447051829E-3</v>
      </c>
      <c r="K153" s="161">
        <f t="shared" si="55"/>
        <v>175</v>
      </c>
      <c r="L153" s="163">
        <f t="shared" si="54"/>
        <v>1.2939326898921385E-2</v>
      </c>
    </row>
    <row r="154" spans="1:12" s="57" customFormat="1" x14ac:dyDescent="0.25">
      <c r="B154" s="165" t="s">
        <v>112</v>
      </c>
      <c r="C154" s="166">
        <v>15413</v>
      </c>
      <c r="D154" s="166">
        <v>5840</v>
      </c>
      <c r="E154" s="166">
        <v>417</v>
      </c>
      <c r="F154" s="166">
        <v>12398</v>
      </c>
      <c r="G154" s="166">
        <v>14250</v>
      </c>
      <c r="H154" s="166">
        <v>14900</v>
      </c>
      <c r="I154" s="166">
        <v>12262</v>
      </c>
      <c r="J154" s="181">
        <f t="shared" ref="J154:J161" si="56">IFERROR(I154/H154-1,"-")</f>
        <v>-0.17704697986577178</v>
      </c>
      <c r="K154" s="165">
        <f t="shared" si="55"/>
        <v>-2638</v>
      </c>
      <c r="L154" s="167">
        <f t="shared" si="54"/>
        <v>3.3122904831751742E-3</v>
      </c>
    </row>
    <row r="155" spans="1:12" s="57" customFormat="1" x14ac:dyDescent="0.25">
      <c r="B155" s="165" t="s">
        <v>115</v>
      </c>
      <c r="C155" s="166">
        <v>13912</v>
      </c>
      <c r="D155" s="166">
        <v>5801</v>
      </c>
      <c r="E155" s="166">
        <v>2092</v>
      </c>
      <c r="F155" s="166">
        <v>8032</v>
      </c>
      <c r="G155" s="166">
        <v>8533</v>
      </c>
      <c r="H155" s="166">
        <v>9147</v>
      </c>
      <c r="I155" s="166">
        <v>8766</v>
      </c>
      <c r="J155" s="181">
        <f t="shared" si="56"/>
        <v>-4.1653000983929211E-2</v>
      </c>
      <c r="K155" s="165">
        <f t="shared" si="55"/>
        <v>-381</v>
      </c>
      <c r="L155" s="167">
        <f t="shared" si="54"/>
        <v>2.3679284272968178E-3</v>
      </c>
    </row>
    <row r="156" spans="1:12" x14ac:dyDescent="0.25">
      <c r="A156" s="1"/>
      <c r="B156" s="165" t="s">
        <v>118</v>
      </c>
      <c r="C156" s="166">
        <v>6367</v>
      </c>
      <c r="D156" s="166">
        <v>2092</v>
      </c>
      <c r="E156" s="166">
        <v>2699</v>
      </c>
      <c r="F156" s="166">
        <v>3760</v>
      </c>
      <c r="G156" s="166">
        <v>6188</v>
      </c>
      <c r="H156" s="166">
        <v>7372</v>
      </c>
      <c r="I156" s="166">
        <v>11629</v>
      </c>
      <c r="J156" s="181">
        <f t="shared" si="56"/>
        <v>0.5774552360282148</v>
      </c>
      <c r="K156" s="165">
        <f t="shared" si="55"/>
        <v>4257</v>
      </c>
      <c r="L156" s="167">
        <f t="shared" si="54"/>
        <v>3.1413004427372454E-3</v>
      </c>
    </row>
    <row r="157" spans="1:12" x14ac:dyDescent="0.25">
      <c r="A157" s="1"/>
      <c r="B157" s="165" t="s">
        <v>125</v>
      </c>
      <c r="C157" s="166">
        <v>1001</v>
      </c>
      <c r="D157" s="166">
        <v>599</v>
      </c>
      <c r="E157" s="166">
        <v>298</v>
      </c>
      <c r="F157" s="166">
        <v>1009</v>
      </c>
      <c r="G157" s="166">
        <v>1267</v>
      </c>
      <c r="H157" s="166">
        <v>1838</v>
      </c>
      <c r="I157" s="166">
        <v>1634</v>
      </c>
      <c r="J157" s="181">
        <f t="shared" si="56"/>
        <v>-0.11099020674646354</v>
      </c>
      <c r="K157" s="165">
        <f t="shared" si="55"/>
        <v>-204</v>
      </c>
      <c r="L157" s="167">
        <f t="shared" si="54"/>
        <v>4.4138661307357974E-4</v>
      </c>
    </row>
    <row r="158" spans="1:12" x14ac:dyDescent="0.25">
      <c r="A158" s="1"/>
      <c r="B158" s="165" t="s">
        <v>121</v>
      </c>
      <c r="C158" s="166">
        <v>1841</v>
      </c>
      <c r="D158" s="166">
        <v>736</v>
      </c>
      <c r="E158" s="166">
        <v>537</v>
      </c>
      <c r="F158" s="166">
        <v>1979</v>
      </c>
      <c r="G158" s="166">
        <v>2077</v>
      </c>
      <c r="H158" s="166">
        <v>2145</v>
      </c>
      <c r="I158" s="166">
        <v>1766</v>
      </c>
      <c r="J158" s="181">
        <f t="shared" si="56"/>
        <v>-0.17668997668997666</v>
      </c>
      <c r="K158" s="165">
        <f t="shared" si="55"/>
        <v>-379</v>
      </c>
      <c r="L158" s="167">
        <f t="shared" si="54"/>
        <v>4.7704330397058863E-4</v>
      </c>
    </row>
    <row r="159" spans="1:12" x14ac:dyDescent="0.25">
      <c r="A159" s="1"/>
      <c r="B159" s="165" t="s">
        <v>130</v>
      </c>
      <c r="C159" s="166">
        <v>409</v>
      </c>
      <c r="D159" s="166">
        <v>432</v>
      </c>
      <c r="E159" s="166">
        <v>29</v>
      </c>
      <c r="F159" s="166">
        <v>312</v>
      </c>
      <c r="G159" s="166">
        <v>503</v>
      </c>
      <c r="H159" s="166">
        <v>358</v>
      </c>
      <c r="I159" s="166">
        <v>338</v>
      </c>
      <c r="J159" s="181">
        <f t="shared" si="56"/>
        <v>-5.5865921787709549E-2</v>
      </c>
      <c r="K159" s="165">
        <f t="shared" si="55"/>
        <v>-20</v>
      </c>
      <c r="L159" s="167">
        <f t="shared" si="54"/>
        <v>9.1302738812037916E-5</v>
      </c>
    </row>
    <row r="160" spans="1:12" x14ac:dyDescent="0.25">
      <c r="A160" s="164" t="s">
        <v>146</v>
      </c>
      <c r="B160" s="165" t="s">
        <v>133</v>
      </c>
      <c r="C160" s="166">
        <v>819</v>
      </c>
      <c r="D160" s="166">
        <v>575</v>
      </c>
      <c r="E160" s="166">
        <v>69</v>
      </c>
      <c r="F160" s="166">
        <v>514</v>
      </c>
      <c r="G160" s="166">
        <v>686</v>
      </c>
      <c r="H160" s="166">
        <v>598</v>
      </c>
      <c r="I160" s="166">
        <v>492</v>
      </c>
      <c r="J160" s="181">
        <f t="shared" si="56"/>
        <v>-0.17725752508361203</v>
      </c>
      <c r="K160" s="165">
        <f t="shared" si="55"/>
        <v>-106</v>
      </c>
      <c r="L160" s="167">
        <f t="shared" si="54"/>
        <v>1.3290221152521494E-4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9688</v>
      </c>
      <c r="D161" s="171">
        <f t="shared" ref="D161:I161" si="58">D153-SUM(D154:D160)</f>
        <v>3442</v>
      </c>
      <c r="E161" s="171">
        <f t="shared" si="58"/>
        <v>3674</v>
      </c>
      <c r="F161" s="171">
        <f t="shared" si="58"/>
        <v>6403</v>
      </c>
      <c r="G161" s="171">
        <f t="shared" si="58"/>
        <v>8503</v>
      </c>
      <c r="H161" s="171">
        <f t="shared" si="58"/>
        <v>11368</v>
      </c>
      <c r="I161" s="171">
        <f t="shared" si="58"/>
        <v>11014</v>
      </c>
      <c r="J161" s="182">
        <f t="shared" si="56"/>
        <v>-3.114004222378608E-2</v>
      </c>
      <c r="K161" s="170">
        <f>I161-H161</f>
        <v>-354</v>
      </c>
      <c r="L161" s="172">
        <f t="shared" si="54"/>
        <v>2.9751726783307265E-3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52460-8785-4ED2-9122-EF91072A6ADB}">
  <sheetPr>
    <tabColor rgb="FFBB5C0D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273A9-42D6-4EBB-BEB0-FB6C142FCE01}">
  <sheetPr>
    <tabColor rgb="FFF29140"/>
  </sheetPr>
  <dimension ref="A4:O270"/>
  <sheetViews>
    <sheetView showGridLines="0" topLeftCell="I1" zoomScaleNormal="100" workbookViewId="0">
      <selection activeCell="P121" sqref="P121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275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493497</v>
      </c>
      <c r="D9" s="121">
        <v>1.0158965394424957E-2</v>
      </c>
      <c r="E9" s="120">
        <v>29647</v>
      </c>
      <c r="F9" s="121">
        <f t="shared" ref="F9:L21" si="4">IFERROR(E9/C9-1,"-")</f>
        <v>-0.93992466012964615</v>
      </c>
      <c r="G9" s="120">
        <v>262511</v>
      </c>
      <c r="H9" s="121">
        <f t="shared" si="4"/>
        <v>7.8545552669747369</v>
      </c>
      <c r="I9" s="120">
        <v>459644</v>
      </c>
      <c r="J9" s="121">
        <f t="shared" si="4"/>
        <v>0.75095138870371136</v>
      </c>
      <c r="K9" s="120">
        <v>482317</v>
      </c>
      <c r="L9" s="121">
        <f t="shared" si="4"/>
        <v>4.9327305479893058E-2</v>
      </c>
      <c r="M9" s="120">
        <v>494946</v>
      </c>
      <c r="N9" s="121">
        <f>IFERROR(M9/K9-1,"-")</f>
        <v>2.6184024199851885E-2</v>
      </c>
    </row>
    <row r="10" spans="1:15" x14ac:dyDescent="0.25">
      <c r="A10" s="1" t="s">
        <v>74</v>
      </c>
      <c r="B10" s="119" t="s">
        <v>75</v>
      </c>
      <c r="C10" s="120">
        <v>430844</v>
      </c>
      <c r="D10" s="121">
        <v>-9.1417348367941464E-3</v>
      </c>
      <c r="E10" s="120">
        <v>25901</v>
      </c>
      <c r="F10" s="121">
        <f t="shared" si="4"/>
        <v>-0.93988311314536122</v>
      </c>
      <c r="G10" s="120">
        <v>300105</v>
      </c>
      <c r="H10" s="121">
        <f t="shared" si="4"/>
        <v>10.586618277286592</v>
      </c>
      <c r="I10" s="120">
        <v>411785</v>
      </c>
      <c r="J10" s="121">
        <f t="shared" si="4"/>
        <v>0.37213641892004468</v>
      </c>
      <c r="K10" s="120">
        <v>476786</v>
      </c>
      <c r="L10" s="121">
        <f t="shared" si="4"/>
        <v>0.15785179159027152</v>
      </c>
      <c r="M10" s="120">
        <v>478546</v>
      </c>
      <c r="N10" s="121">
        <f t="shared" ref="N10:N15" si="5">IFERROR(M10/K10-1,"-")</f>
        <v>3.6913835557252916E-3</v>
      </c>
    </row>
    <row r="11" spans="1:15" x14ac:dyDescent="0.25">
      <c r="A11" s="1" t="s">
        <v>76</v>
      </c>
      <c r="B11" s="119" t="s">
        <v>77</v>
      </c>
      <c r="C11" s="120">
        <v>217806</v>
      </c>
      <c r="D11" s="121">
        <v>-0.53633437502661008</v>
      </c>
      <c r="E11" s="120">
        <v>35797</v>
      </c>
      <c r="F11" s="121">
        <f t="shared" si="4"/>
        <v>-0.83564731917394375</v>
      </c>
      <c r="G11" s="120">
        <v>366039</v>
      </c>
      <c r="H11" s="121">
        <f t="shared" si="4"/>
        <v>9.225409950554516</v>
      </c>
      <c r="I11" s="120">
        <v>435839</v>
      </c>
      <c r="J11" s="121">
        <f t="shared" si="4"/>
        <v>0.19069006308071001</v>
      </c>
      <c r="K11" s="120">
        <v>499150</v>
      </c>
      <c r="L11" s="121">
        <f t="shared" si="4"/>
        <v>0.14526235605349691</v>
      </c>
      <c r="M11" s="120">
        <v>499373</v>
      </c>
      <c r="N11" s="121">
        <f t="shared" si="5"/>
        <v>4.4675949113504032E-4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33867</v>
      </c>
      <c r="F12" s="121" t="str">
        <f t="shared" si="4"/>
        <v>-</v>
      </c>
      <c r="G12" s="120">
        <v>348988</v>
      </c>
      <c r="H12" s="121">
        <f t="shared" si="4"/>
        <v>9.3046623556854762</v>
      </c>
      <c r="I12" s="120">
        <v>379392</v>
      </c>
      <c r="J12" s="121">
        <f t="shared" si="4"/>
        <v>8.7120474056414654E-2</v>
      </c>
      <c r="K12" s="120">
        <v>411482</v>
      </c>
      <c r="L12" s="121">
        <f t="shared" si="4"/>
        <v>8.4582700742240169E-2</v>
      </c>
      <c r="M12" s="120">
        <v>421131</v>
      </c>
      <c r="N12" s="121">
        <f t="shared" si="5"/>
        <v>2.3449385392313671E-2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65490</v>
      </c>
      <c r="F13" s="121" t="str">
        <f t="shared" si="4"/>
        <v>-</v>
      </c>
      <c r="G13" s="120">
        <v>310799</v>
      </c>
      <c r="H13" s="121">
        <f t="shared" si="4"/>
        <v>3.7457474423576116</v>
      </c>
      <c r="I13" s="120">
        <v>340598</v>
      </c>
      <c r="J13" s="121">
        <f t="shared" si="4"/>
        <v>9.5878686868361873E-2</v>
      </c>
      <c r="K13" s="120">
        <v>405702</v>
      </c>
      <c r="L13" s="121">
        <f t="shared" si="4"/>
        <v>0.19114616057639799</v>
      </c>
      <c r="M13" s="120">
        <v>405133</v>
      </c>
      <c r="N13" s="121">
        <f t="shared" si="5"/>
        <v>-1.4025072590225784E-3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110623</v>
      </c>
      <c r="F14" s="121" t="str">
        <f t="shared" si="4"/>
        <v>-</v>
      </c>
      <c r="G14" s="120">
        <v>364068</v>
      </c>
      <c r="H14" s="121">
        <f t="shared" si="4"/>
        <v>2.2910696690561636</v>
      </c>
      <c r="I14" s="120">
        <v>393768</v>
      </c>
      <c r="J14" s="121">
        <f t="shared" si="4"/>
        <v>8.1578166716107958E-2</v>
      </c>
      <c r="K14" s="120">
        <v>460449</v>
      </c>
      <c r="L14" s="121">
        <f t="shared" si="4"/>
        <v>0.16934083013347956</v>
      </c>
      <c r="M14" s="120">
        <v>430081</v>
      </c>
      <c r="N14" s="121">
        <f t="shared" si="5"/>
        <v>-6.5953015426246986E-2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225677</v>
      </c>
      <c r="F15" s="121" t="str">
        <f t="shared" si="4"/>
        <v>-</v>
      </c>
      <c r="G15" s="120">
        <v>417659</v>
      </c>
      <c r="H15" s="121">
        <f t="shared" si="4"/>
        <v>0.85069369054001953</v>
      </c>
      <c r="I15" s="120">
        <v>454413</v>
      </c>
      <c r="J15" s="121">
        <f t="shared" si="4"/>
        <v>8.8000019154381937E-2</v>
      </c>
      <c r="K15" s="120">
        <v>532065</v>
      </c>
      <c r="L15" s="121">
        <f t="shared" si="4"/>
        <v>0.17088419565461366</v>
      </c>
      <c r="M15" s="120">
        <v>528377</v>
      </c>
      <c r="N15" s="121">
        <f t="shared" si="5"/>
        <v>-6.9314839352334623E-3</v>
      </c>
    </row>
    <row r="16" spans="1:15" x14ac:dyDescent="0.25">
      <c r="A16" s="1" t="s">
        <v>86</v>
      </c>
      <c r="B16" s="119" t="s">
        <v>87</v>
      </c>
      <c r="C16" s="120">
        <v>115808</v>
      </c>
      <c r="D16" s="121">
        <v>-0.7741072194870755</v>
      </c>
      <c r="E16" s="120">
        <v>283986</v>
      </c>
      <c r="F16" s="121">
        <f t="shared" si="4"/>
        <v>1.4522140093948606</v>
      </c>
      <c r="G16" s="120">
        <v>416027</v>
      </c>
      <c r="H16" s="121">
        <f t="shared" si="4"/>
        <v>0.46495601895868099</v>
      </c>
      <c r="I16" s="120">
        <v>480859</v>
      </c>
      <c r="J16" s="121">
        <f t="shared" si="4"/>
        <v>0.15583603948782176</v>
      </c>
      <c r="K16" s="120">
        <v>551869</v>
      </c>
      <c r="L16" s="121">
        <f t="shared" si="4"/>
        <v>0.14767322645515635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80706</v>
      </c>
      <c r="D17" s="121">
        <v>-0.82868605391636596</v>
      </c>
      <c r="E17" s="120">
        <v>281990</v>
      </c>
      <c r="F17" s="121">
        <f t="shared" si="4"/>
        <v>2.4940400961514633</v>
      </c>
      <c r="G17" s="120">
        <v>378277</v>
      </c>
      <c r="H17" s="121">
        <f t="shared" si="4"/>
        <v>0.34145537075782828</v>
      </c>
      <c r="I17" s="120">
        <v>441114</v>
      </c>
      <c r="J17" s="121">
        <f t="shared" si="4"/>
        <v>0.16611372089764909</v>
      </c>
      <c r="K17" s="120">
        <v>489204</v>
      </c>
      <c r="L17" s="121">
        <f t="shared" si="4"/>
        <v>0.10901943715230078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56100</v>
      </c>
      <c r="D18" s="121">
        <v>-0.86636143395848864</v>
      </c>
      <c r="E18" s="120">
        <v>287185</v>
      </c>
      <c r="F18" s="121">
        <f t="shared" si="4"/>
        <v>4.1191622103386809</v>
      </c>
      <c r="G18" s="120">
        <v>375972</v>
      </c>
      <c r="H18" s="121">
        <f t="shared" si="4"/>
        <v>0.30916308303010265</v>
      </c>
      <c r="I18" s="120">
        <v>428972</v>
      </c>
      <c r="J18" s="121">
        <f t="shared" si="4"/>
        <v>0.14096794442139315</v>
      </c>
      <c r="K18" s="120">
        <v>490987</v>
      </c>
      <c r="L18" s="121">
        <f t="shared" si="4"/>
        <v>0.14456654513581313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36828</v>
      </c>
      <c r="D19" s="121">
        <v>-0.92058892022666705</v>
      </c>
      <c r="E19" s="120">
        <v>303117</v>
      </c>
      <c r="F19" s="121">
        <f t="shared" si="4"/>
        <v>7.2306125773867702</v>
      </c>
      <c r="G19" s="120">
        <v>401911</v>
      </c>
      <c r="H19" s="121">
        <f t="shared" si="4"/>
        <v>0.32592695229894719</v>
      </c>
      <c r="I19" s="120">
        <v>456108</v>
      </c>
      <c r="J19" s="121">
        <f t="shared" si="4"/>
        <v>0.13484826242625858</v>
      </c>
      <c r="K19" s="120">
        <v>482914</v>
      </c>
      <c r="L19" s="121">
        <f t="shared" si="4"/>
        <v>5.877116823208528E-2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44846</v>
      </c>
      <c r="D20" s="121">
        <v>-0.90272882455139569</v>
      </c>
      <c r="E20" s="120">
        <v>284082</v>
      </c>
      <c r="F20" s="121">
        <f t="shared" si="4"/>
        <v>5.3346117825447088</v>
      </c>
      <c r="G20" s="120">
        <v>410037</v>
      </c>
      <c r="H20" s="121">
        <f t="shared" si="4"/>
        <v>0.4433755042558134</v>
      </c>
      <c r="I20" s="120">
        <v>440835</v>
      </c>
      <c r="J20" s="121">
        <f t="shared" si="4"/>
        <v>7.5110294924604304E-2</v>
      </c>
      <c r="K20" s="120">
        <v>468874</v>
      </c>
      <c r="L20" s="121">
        <f t="shared" si="4"/>
        <v>6.3604296392074211E-2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1546641</v>
      </c>
      <c r="D21" s="124">
        <v>-0.71841117178520508</v>
      </c>
      <c r="E21" s="123">
        <v>1967362</v>
      </c>
      <c r="F21" s="124">
        <f t="shared" si="4"/>
        <v>0.27202240209589679</v>
      </c>
      <c r="G21" s="123">
        <v>4352393</v>
      </c>
      <c r="H21" s="124">
        <f t="shared" si="4"/>
        <v>1.2122990075034488</v>
      </c>
      <c r="I21" s="123">
        <v>5123327</v>
      </c>
      <c r="J21" s="124">
        <f t="shared" si="4"/>
        <v>0.17712876571577985</v>
      </c>
      <c r="K21" s="123">
        <v>5751799</v>
      </c>
      <c r="L21" s="124">
        <f t="shared" si="4"/>
        <v>0.12266872678632468</v>
      </c>
      <c r="M21" s="123">
        <v>3257587</v>
      </c>
      <c r="N21" s="124">
        <v>-3.1714061808147953E-3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3" t="s">
        <v>276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251</v>
      </c>
      <c r="G30" s="118" t="s">
        <v>71</v>
      </c>
      <c r="H30" s="117" t="s">
        <v>251</v>
      </c>
      <c r="I30" s="118" t="s">
        <v>71</v>
      </c>
      <c r="J30" s="117" t="s">
        <v>251</v>
      </c>
      <c r="K30" s="118" t="s">
        <v>71</v>
      </c>
      <c r="L30" s="117" t="s">
        <v>251</v>
      </c>
      <c r="M30" s="118" t="s">
        <v>71</v>
      </c>
      <c r="N30" s="117" t="s">
        <v>277</v>
      </c>
    </row>
    <row r="31" spans="1:15" x14ac:dyDescent="0.25">
      <c r="B31" s="119" t="s">
        <v>73</v>
      </c>
      <c r="C31" s="120">
        <v>109435</v>
      </c>
      <c r="D31" s="121">
        <v>0.23757449647732032</v>
      </c>
      <c r="E31" s="120">
        <v>7417</v>
      </c>
      <c r="F31" s="121">
        <f t="shared" ref="F31:L43" si="6">IFERROR(E31/C31-1,"-")</f>
        <v>-0.93222460821492215</v>
      </c>
      <c r="G31" s="120">
        <v>60652</v>
      </c>
      <c r="H31" s="121">
        <f t="shared" si="6"/>
        <v>7.1774302278549271</v>
      </c>
      <c r="I31" s="120">
        <v>107373</v>
      </c>
      <c r="J31" s="121">
        <f t="shared" si="6"/>
        <v>0.77031260304689053</v>
      </c>
      <c r="K31" s="120">
        <v>84180</v>
      </c>
      <c r="L31" s="121">
        <f t="shared" si="6"/>
        <v>-0.21600402335782742</v>
      </c>
      <c r="M31" s="120">
        <v>87577</v>
      </c>
      <c r="N31" s="121">
        <f t="shared" ref="N31:N37" si="7">IFERROR(M31/K31-1,"-")</f>
        <v>4.0354003326205756E-2</v>
      </c>
    </row>
    <row r="32" spans="1:15" x14ac:dyDescent="0.25">
      <c r="B32" s="119" t="s">
        <v>75</v>
      </c>
      <c r="C32" s="120">
        <v>98017</v>
      </c>
      <c r="D32" s="121">
        <v>0.15001583930729434</v>
      </c>
      <c r="E32" s="120">
        <v>7375</v>
      </c>
      <c r="F32" s="121">
        <f t="shared" si="6"/>
        <v>-0.9247579501515043</v>
      </c>
      <c r="G32" s="120">
        <v>88163</v>
      </c>
      <c r="H32" s="121">
        <f t="shared" si="6"/>
        <v>10.954305084745762</v>
      </c>
      <c r="I32" s="120">
        <v>93902</v>
      </c>
      <c r="J32" s="121">
        <f t="shared" si="6"/>
        <v>6.5095334777627745E-2</v>
      </c>
      <c r="K32" s="120">
        <v>82338</v>
      </c>
      <c r="L32" s="121">
        <f t="shared" si="6"/>
        <v>-0.12314966667376626</v>
      </c>
      <c r="M32" s="120">
        <v>82514</v>
      </c>
      <c r="N32" s="121">
        <f t="shared" si="7"/>
        <v>2.1375306662780869E-3</v>
      </c>
    </row>
    <row r="33" spans="2:15" x14ac:dyDescent="0.25">
      <c r="B33" s="119" t="s">
        <v>77</v>
      </c>
      <c r="C33" s="120">
        <v>45193</v>
      </c>
      <c r="D33" s="121">
        <v>-0.60355626513210991</v>
      </c>
      <c r="E33" s="120">
        <v>10153</v>
      </c>
      <c r="F33" s="121">
        <f t="shared" si="6"/>
        <v>-0.77534131392029737</v>
      </c>
      <c r="G33" s="120">
        <v>114307</v>
      </c>
      <c r="H33" s="121">
        <f t="shared" si="6"/>
        <v>10.25844577957254</v>
      </c>
      <c r="I33" s="120">
        <v>120720</v>
      </c>
      <c r="J33" s="121">
        <f t="shared" si="6"/>
        <v>5.6103300760233399E-2</v>
      </c>
      <c r="K33" s="120">
        <v>112876</v>
      </c>
      <c r="L33" s="121">
        <f t="shared" si="6"/>
        <v>-6.4976805831676643E-2</v>
      </c>
      <c r="M33" s="120">
        <v>105271</v>
      </c>
      <c r="N33" s="121">
        <f t="shared" si="7"/>
        <v>-6.7374818384776214E-2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12493</v>
      </c>
      <c r="F34" s="121" t="str">
        <f t="shared" si="6"/>
        <v>-</v>
      </c>
      <c r="G34" s="120">
        <v>130266</v>
      </c>
      <c r="H34" s="121">
        <f t="shared" si="6"/>
        <v>9.4271191867445765</v>
      </c>
      <c r="I34" s="120">
        <v>140492</v>
      </c>
      <c r="J34" s="121">
        <f t="shared" si="6"/>
        <v>7.850091351542221E-2</v>
      </c>
      <c r="K34" s="120">
        <v>127831</v>
      </c>
      <c r="L34" s="121">
        <f t="shared" si="6"/>
        <v>-9.0119010335108052E-2</v>
      </c>
      <c r="M34" s="120">
        <v>141536</v>
      </c>
      <c r="N34" s="121">
        <f t="shared" si="7"/>
        <v>0.10721186566638763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30219</v>
      </c>
      <c r="F35" s="121" t="str">
        <f t="shared" si="6"/>
        <v>-</v>
      </c>
      <c r="G35" s="120">
        <v>157891</v>
      </c>
      <c r="H35" s="121">
        <f t="shared" si="6"/>
        <v>4.2248916244746679</v>
      </c>
      <c r="I35" s="120">
        <v>148058</v>
      </c>
      <c r="J35" s="121">
        <f t="shared" si="6"/>
        <v>-6.2277140558993249E-2</v>
      </c>
      <c r="K35" s="120">
        <v>161111</v>
      </c>
      <c r="L35" s="121">
        <f t="shared" si="6"/>
        <v>8.8161396209593512E-2</v>
      </c>
      <c r="M35" s="120">
        <v>169329</v>
      </c>
      <c r="N35" s="121">
        <f t="shared" si="7"/>
        <v>5.1008311040214416E-2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57962</v>
      </c>
      <c r="F36" s="121" t="str">
        <f t="shared" si="6"/>
        <v>-</v>
      </c>
      <c r="G36" s="120">
        <v>189872</v>
      </c>
      <c r="H36" s="121">
        <f t="shared" si="6"/>
        <v>2.2758013871156964</v>
      </c>
      <c r="I36" s="120">
        <v>185864</v>
      </c>
      <c r="J36" s="121">
        <f t="shared" si="6"/>
        <v>-2.1108957613550139E-2</v>
      </c>
      <c r="K36" s="120">
        <v>186304</v>
      </c>
      <c r="L36" s="121">
        <f t="shared" si="6"/>
        <v>2.3673223432187918E-3</v>
      </c>
      <c r="M36" s="120">
        <v>183684</v>
      </c>
      <c r="N36" s="121">
        <f t="shared" si="7"/>
        <v>-1.4063036757128167E-2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128184</v>
      </c>
      <c r="F37" s="121" t="str">
        <f t="shared" si="6"/>
        <v>-</v>
      </c>
      <c r="G37" s="120">
        <v>201715</v>
      </c>
      <c r="H37" s="121">
        <f t="shared" si="6"/>
        <v>0.57363633526805224</v>
      </c>
      <c r="I37" s="120">
        <v>201058</v>
      </c>
      <c r="J37" s="121">
        <f t="shared" si="6"/>
        <v>-3.2570706194383625E-3</v>
      </c>
      <c r="K37" s="120">
        <v>207746</v>
      </c>
      <c r="L37" s="121">
        <f t="shared" si="6"/>
        <v>3.3264033264033266E-2</v>
      </c>
      <c r="M37" s="120">
        <v>230795</v>
      </c>
      <c r="N37" s="121">
        <f t="shared" si="7"/>
        <v>0.11094798455806609</v>
      </c>
    </row>
    <row r="38" spans="2:15" x14ac:dyDescent="0.25">
      <c r="B38" s="119" t="s">
        <v>87</v>
      </c>
      <c r="C38" s="120">
        <v>66105</v>
      </c>
      <c r="D38" s="121">
        <v>-0.70621044585081427</v>
      </c>
      <c r="E38" s="120">
        <v>162040</v>
      </c>
      <c r="F38" s="121">
        <f t="shared" si="6"/>
        <v>1.4512517963845397</v>
      </c>
      <c r="G38" s="120">
        <v>197193</v>
      </c>
      <c r="H38" s="121">
        <f t="shared" si="6"/>
        <v>0.21694026166378677</v>
      </c>
      <c r="I38" s="120">
        <v>202524</v>
      </c>
      <c r="J38" s="121">
        <f t="shared" si="6"/>
        <v>2.7034428199784077E-2</v>
      </c>
      <c r="K38" s="120">
        <v>229806</v>
      </c>
      <c r="L38" s="121">
        <f t="shared" si="6"/>
        <v>0.13470996030100135</v>
      </c>
      <c r="M38" s="120"/>
      <c r="N38" s="121"/>
    </row>
    <row r="39" spans="2:15" x14ac:dyDescent="0.25">
      <c r="B39" s="119" t="s">
        <v>89</v>
      </c>
      <c r="C39" s="120">
        <v>52265</v>
      </c>
      <c r="D39" s="121">
        <v>-0.69462459830557988</v>
      </c>
      <c r="E39" s="120">
        <v>130958</v>
      </c>
      <c r="F39" s="121">
        <f t="shared" si="6"/>
        <v>1.5056538792691092</v>
      </c>
      <c r="G39" s="120">
        <v>158091</v>
      </c>
      <c r="H39" s="121">
        <f t="shared" si="6"/>
        <v>0.20718856427251486</v>
      </c>
      <c r="I39" s="120">
        <v>158021</v>
      </c>
      <c r="J39" s="121">
        <f t="shared" si="6"/>
        <v>-4.4278295412136792E-4</v>
      </c>
      <c r="K39" s="120">
        <v>159761</v>
      </c>
      <c r="L39" s="121">
        <f t="shared" si="6"/>
        <v>1.1011194714626527E-2</v>
      </c>
      <c r="M39" s="120"/>
      <c r="N39" s="121"/>
    </row>
    <row r="40" spans="2:15" x14ac:dyDescent="0.25">
      <c r="B40" s="119" t="s">
        <v>91</v>
      </c>
      <c r="C40" s="120">
        <v>36133</v>
      </c>
      <c r="D40" s="121">
        <v>-0.71603153022170174</v>
      </c>
      <c r="E40" s="120">
        <v>96677</v>
      </c>
      <c r="F40" s="121">
        <f t="shared" si="6"/>
        <v>1.6755874131680182</v>
      </c>
      <c r="G40" s="120">
        <v>140180</v>
      </c>
      <c r="H40" s="121">
        <f t="shared" si="6"/>
        <v>0.44998293285890134</v>
      </c>
      <c r="I40" s="120">
        <v>118073</v>
      </c>
      <c r="J40" s="121">
        <f t="shared" si="6"/>
        <v>-0.15770438008275078</v>
      </c>
      <c r="K40" s="120">
        <v>131586</v>
      </c>
      <c r="L40" s="121">
        <f t="shared" si="6"/>
        <v>0.11444614772217188</v>
      </c>
      <c r="M40" s="120"/>
      <c r="N40" s="121"/>
    </row>
    <row r="41" spans="2:15" x14ac:dyDescent="0.25">
      <c r="B41" s="119" t="s">
        <v>93</v>
      </c>
      <c r="C41" s="120">
        <v>14426</v>
      </c>
      <c r="D41" s="121">
        <v>-0.88322054204578571</v>
      </c>
      <c r="E41" s="120">
        <v>60107</v>
      </c>
      <c r="F41" s="121">
        <f t="shared" si="6"/>
        <v>3.1665742409538336</v>
      </c>
      <c r="G41" s="120">
        <v>108306</v>
      </c>
      <c r="H41" s="121">
        <f t="shared" si="6"/>
        <v>0.80188663550002492</v>
      </c>
      <c r="I41" s="120">
        <v>80072</v>
      </c>
      <c r="J41" s="121">
        <f t="shared" si="6"/>
        <v>-0.26068731187561167</v>
      </c>
      <c r="K41" s="120">
        <v>107403</v>
      </c>
      <c r="L41" s="121">
        <f t="shared" si="6"/>
        <v>0.34133030272754517</v>
      </c>
      <c r="M41" s="120"/>
      <c r="N41" s="121"/>
    </row>
    <row r="42" spans="2:15" x14ac:dyDescent="0.25">
      <c r="B42" s="119" t="s">
        <v>95</v>
      </c>
      <c r="C42" s="120">
        <v>14280</v>
      </c>
      <c r="D42" s="121">
        <v>-0.87345922427314382</v>
      </c>
      <c r="E42" s="120">
        <v>61877</v>
      </c>
      <c r="F42" s="121">
        <f t="shared" si="6"/>
        <v>3.33312324929972</v>
      </c>
      <c r="G42" s="120">
        <v>109752</v>
      </c>
      <c r="H42" s="121">
        <f t="shared" si="6"/>
        <v>0.77371236485285322</v>
      </c>
      <c r="I42" s="120">
        <v>84951</v>
      </c>
      <c r="J42" s="121">
        <f t="shared" si="6"/>
        <v>-0.22597310299584517</v>
      </c>
      <c r="K42" s="120">
        <v>89457</v>
      </c>
      <c r="L42" s="121">
        <f t="shared" si="6"/>
        <v>5.3042342056008662E-2</v>
      </c>
      <c r="M42" s="120"/>
      <c r="N42" s="121"/>
    </row>
    <row r="43" spans="2:15" ht="15.75" x14ac:dyDescent="0.25">
      <c r="B43" s="122" t="s">
        <v>32</v>
      </c>
      <c r="C43" s="123">
        <v>472177</v>
      </c>
      <c r="D43" s="124">
        <v>-0.74769133270564803</v>
      </c>
      <c r="E43" s="123">
        <v>765462</v>
      </c>
      <c r="F43" s="124">
        <f t="shared" si="6"/>
        <v>0.62113360032360743</v>
      </c>
      <c r="G43" s="123">
        <v>1656388</v>
      </c>
      <c r="H43" s="124">
        <f t="shared" si="6"/>
        <v>1.1639062422432467</v>
      </c>
      <c r="I43" s="123">
        <v>1641108</v>
      </c>
      <c r="J43" s="124">
        <f t="shared" si="6"/>
        <v>-9.2248917524154761E-3</v>
      </c>
      <c r="K43" s="123">
        <v>1680399</v>
      </c>
      <c r="L43" s="124">
        <f t="shared" si="6"/>
        <v>2.3941751548344214E-2</v>
      </c>
      <c r="M43" s="123">
        <v>1000706</v>
      </c>
      <c r="N43" s="124">
        <v>3.9817703083793843E-2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278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251</v>
      </c>
      <c r="G52" s="118" t="s">
        <v>71</v>
      </c>
      <c r="H52" s="117" t="s">
        <v>251</v>
      </c>
      <c r="I52" s="118" t="s">
        <v>71</v>
      </c>
      <c r="J52" s="117" t="s">
        <v>251</v>
      </c>
      <c r="K52" s="118" t="s">
        <v>71</v>
      </c>
      <c r="L52" s="117" t="s">
        <v>251</v>
      </c>
      <c r="M52" s="118" t="s">
        <v>71</v>
      </c>
      <c r="N52" s="117" t="s">
        <v>277</v>
      </c>
    </row>
    <row r="53" spans="1:15" x14ac:dyDescent="0.25">
      <c r="A53" s="1">
        <v>1</v>
      </c>
      <c r="B53" s="119" t="s">
        <v>73</v>
      </c>
      <c r="C53" s="120">
        <v>100476</v>
      </c>
      <c r="D53" s="121">
        <v>0.25342747720213077</v>
      </c>
      <c r="E53" s="120">
        <v>3792</v>
      </c>
      <c r="F53" s="121">
        <f>IFERROR(E53/C53-1,"-")</f>
        <v>-0.96225964409411202</v>
      </c>
      <c r="G53" s="120">
        <v>52306</v>
      </c>
      <c r="H53" s="121">
        <f>IFERROR(G53/E53-1,"-")</f>
        <v>12.793776371308017</v>
      </c>
      <c r="I53" s="120">
        <v>94379</v>
      </c>
      <c r="J53" s="121">
        <f>IFERROR(I53/G53-1,"-")</f>
        <v>0.80436278820785367</v>
      </c>
      <c r="K53" s="120">
        <v>76235</v>
      </c>
      <c r="L53" s="121">
        <f>IFERROR(K53/I53-1,"-")</f>
        <v>-0.19224615645429599</v>
      </c>
      <c r="M53" s="120">
        <v>77024</v>
      </c>
      <c r="N53" s="121">
        <f t="shared" ref="N53:N59" si="8">IFERROR(M53/K53-1,"-")</f>
        <v>1.0349576965960505E-2</v>
      </c>
    </row>
    <row r="54" spans="1:15" x14ac:dyDescent="0.25">
      <c r="A54" s="1">
        <v>2</v>
      </c>
      <c r="B54" s="119" t="s">
        <v>75</v>
      </c>
      <c r="C54" s="120">
        <v>90119</v>
      </c>
      <c r="D54" s="121">
        <v>0.17150248290564951</v>
      </c>
      <c r="E54" s="120">
        <v>3601</v>
      </c>
      <c r="F54" s="121">
        <f t="shared" ref="F54:L65" si="9">IFERROR(E54/C54-1,"-")</f>
        <v>-0.96004172261121401</v>
      </c>
      <c r="G54" s="120">
        <v>75169</v>
      </c>
      <c r="H54" s="121">
        <f t="shared" si="9"/>
        <v>19.874479311302416</v>
      </c>
      <c r="I54" s="120">
        <v>85353</v>
      </c>
      <c r="J54" s="121">
        <f t="shared" si="9"/>
        <v>0.13548138195266657</v>
      </c>
      <c r="K54" s="120">
        <v>74115</v>
      </c>
      <c r="L54" s="121">
        <f t="shared" si="9"/>
        <v>-0.13166496783944326</v>
      </c>
      <c r="M54" s="120">
        <v>75077</v>
      </c>
      <c r="N54" s="121">
        <f t="shared" si="8"/>
        <v>1.2979828644673841E-2</v>
      </c>
    </row>
    <row r="55" spans="1:15" x14ac:dyDescent="0.25">
      <c r="A55" s="1">
        <v>3</v>
      </c>
      <c r="B55" s="119" t="s">
        <v>77</v>
      </c>
      <c r="C55" s="120">
        <v>40050</v>
      </c>
      <c r="D55" s="121">
        <v>-0.61423246226605921</v>
      </c>
      <c r="E55" s="120">
        <v>5902</v>
      </c>
      <c r="F55" s="121">
        <f t="shared" si="9"/>
        <v>-0.85263420724094885</v>
      </c>
      <c r="G55" s="120">
        <v>101860</v>
      </c>
      <c r="H55" s="121">
        <f t="shared" si="9"/>
        <v>16.258556421552015</v>
      </c>
      <c r="I55" s="120">
        <v>107350</v>
      </c>
      <c r="J55" s="121">
        <f t="shared" si="9"/>
        <v>5.3897506381307636E-2</v>
      </c>
      <c r="K55" s="120">
        <v>98365</v>
      </c>
      <c r="L55" s="121">
        <f t="shared" si="9"/>
        <v>-8.3698183511877078E-2</v>
      </c>
      <c r="M55" s="120">
        <v>93539</v>
      </c>
      <c r="N55" s="121">
        <f t="shared" si="8"/>
        <v>-4.9062166420983044E-2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7899</v>
      </c>
      <c r="F56" s="121" t="str">
        <f t="shared" si="9"/>
        <v>-</v>
      </c>
      <c r="G56" s="120">
        <v>107856</v>
      </c>
      <c r="H56" s="121">
        <f t="shared" si="9"/>
        <v>12.654386631219142</v>
      </c>
      <c r="I56" s="120">
        <v>113397</v>
      </c>
      <c r="J56" s="121">
        <f t="shared" si="9"/>
        <v>5.1374054294615057E-2</v>
      </c>
      <c r="K56" s="120">
        <v>108738</v>
      </c>
      <c r="L56" s="121">
        <f t="shared" si="9"/>
        <v>-4.1085743009074305E-2</v>
      </c>
      <c r="M56" s="120">
        <v>123326</v>
      </c>
      <c r="N56" s="121">
        <f t="shared" si="8"/>
        <v>0.13415733230333471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18426</v>
      </c>
      <c r="F57" s="121" t="str">
        <f t="shared" si="9"/>
        <v>-</v>
      </c>
      <c r="G57" s="120">
        <v>138427</v>
      </c>
      <c r="H57" s="121">
        <f t="shared" si="9"/>
        <v>6.512590904157169</v>
      </c>
      <c r="I57" s="120">
        <v>122735</v>
      </c>
      <c r="J57" s="121">
        <f t="shared" si="9"/>
        <v>-0.11335938798066847</v>
      </c>
      <c r="K57" s="120">
        <v>127566</v>
      </c>
      <c r="L57" s="121">
        <f t="shared" si="9"/>
        <v>3.9361225404326294E-2</v>
      </c>
      <c r="M57" s="120">
        <v>146230</v>
      </c>
      <c r="N57" s="121">
        <f t="shared" si="8"/>
        <v>0.14630857752065607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42217</v>
      </c>
      <c r="F58" s="121" t="str">
        <f t="shared" si="9"/>
        <v>-</v>
      </c>
      <c r="G58" s="120">
        <v>166385</v>
      </c>
      <c r="H58" s="121">
        <f t="shared" si="9"/>
        <v>2.941184830755383</v>
      </c>
      <c r="I58" s="120">
        <v>151037</v>
      </c>
      <c r="J58" s="121">
        <f t="shared" si="9"/>
        <v>-9.2243892177780396E-2</v>
      </c>
      <c r="K58" s="120">
        <v>145345</v>
      </c>
      <c r="L58" s="121">
        <f t="shared" si="9"/>
        <v>-3.7686129888702791E-2</v>
      </c>
      <c r="M58" s="120">
        <v>159956</v>
      </c>
      <c r="N58" s="121">
        <f t="shared" si="8"/>
        <v>0.10052633389521493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98067</v>
      </c>
      <c r="F59" s="121" t="str">
        <f t="shared" si="9"/>
        <v>-</v>
      </c>
      <c r="G59" s="120">
        <v>156203</v>
      </c>
      <c r="H59" s="121">
        <f t="shared" si="9"/>
        <v>0.59281919504012559</v>
      </c>
      <c r="I59" s="120">
        <v>161599</v>
      </c>
      <c r="J59" s="121">
        <f t="shared" si="9"/>
        <v>3.454479107315489E-2</v>
      </c>
      <c r="K59" s="120">
        <v>163095</v>
      </c>
      <c r="L59" s="121">
        <f t="shared" si="9"/>
        <v>9.2574830289791077E-3</v>
      </c>
      <c r="M59" s="120">
        <v>196317</v>
      </c>
      <c r="N59" s="121">
        <f t="shared" si="8"/>
        <v>0.2036972316747907</v>
      </c>
    </row>
    <row r="60" spans="1:15" x14ac:dyDescent="0.25">
      <c r="A60" s="1">
        <v>8</v>
      </c>
      <c r="B60" s="119" t="s">
        <v>87</v>
      </c>
      <c r="C60" s="120">
        <v>54073</v>
      </c>
      <c r="D60" s="121">
        <v>-0.73404454150189857</v>
      </c>
      <c r="E60" s="120">
        <v>129856</v>
      </c>
      <c r="F60" s="121">
        <f t="shared" si="9"/>
        <v>1.4014942762561722</v>
      </c>
      <c r="G60" s="120">
        <v>168396</v>
      </c>
      <c r="H60" s="121">
        <f t="shared" si="9"/>
        <v>0.29679029078363728</v>
      </c>
      <c r="I60" s="120">
        <v>177694</v>
      </c>
      <c r="J60" s="121">
        <f t="shared" si="9"/>
        <v>5.5215088244376265E-2</v>
      </c>
      <c r="K60" s="120">
        <v>188499</v>
      </c>
      <c r="L60" s="121">
        <f t="shared" si="9"/>
        <v>6.0806780195167054E-2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44522</v>
      </c>
      <c r="D61" s="121">
        <v>-0.7032005173091922</v>
      </c>
      <c r="E61" s="120">
        <v>107061</v>
      </c>
      <c r="F61" s="121">
        <f t="shared" si="9"/>
        <v>1.4046763397870716</v>
      </c>
      <c r="G61" s="120">
        <v>138602</v>
      </c>
      <c r="H61" s="121">
        <f t="shared" si="9"/>
        <v>0.29460774698536341</v>
      </c>
      <c r="I61" s="120">
        <v>127466</v>
      </c>
      <c r="J61" s="121">
        <f t="shared" si="9"/>
        <v>-8.0345160964488294E-2</v>
      </c>
      <c r="K61" s="120">
        <v>137327</v>
      </c>
      <c r="L61" s="121">
        <f t="shared" si="9"/>
        <v>7.7361806285597634E-2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26446</v>
      </c>
      <c r="D62" s="121">
        <v>-0.76423075894409331</v>
      </c>
      <c r="E62" s="120">
        <v>71801</v>
      </c>
      <c r="F62" s="121">
        <f t="shared" si="9"/>
        <v>1.7150041594191938</v>
      </c>
      <c r="G62" s="120">
        <v>113852</v>
      </c>
      <c r="H62" s="121">
        <f t="shared" si="9"/>
        <v>0.58566036684725842</v>
      </c>
      <c r="I62" s="120">
        <v>103186</v>
      </c>
      <c r="J62" s="121">
        <f t="shared" si="9"/>
        <v>-9.3683027087798187E-2</v>
      </c>
      <c r="K62" s="120">
        <v>109884</v>
      </c>
      <c r="L62" s="121">
        <f t="shared" si="9"/>
        <v>6.4911906654003371E-2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9600</v>
      </c>
      <c r="D63" s="121">
        <v>-0.91200813924711965</v>
      </c>
      <c r="E63" s="120">
        <v>48671</v>
      </c>
      <c r="F63" s="121">
        <f t="shared" si="9"/>
        <v>4.0698958333333337</v>
      </c>
      <c r="G63" s="120">
        <v>94916</v>
      </c>
      <c r="H63" s="121">
        <f t="shared" si="9"/>
        <v>0.950155123173964</v>
      </c>
      <c r="I63" s="120">
        <v>69364</v>
      </c>
      <c r="J63" s="121">
        <f t="shared" si="9"/>
        <v>-0.26920645623498674</v>
      </c>
      <c r="K63" s="120">
        <v>89993</v>
      </c>
      <c r="L63" s="121">
        <f t="shared" si="9"/>
        <v>0.29740211060492472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6993</v>
      </c>
      <c r="D64" s="121">
        <v>-0.93156328903329355</v>
      </c>
      <c r="E64" s="120">
        <v>46259</v>
      </c>
      <c r="F64" s="121">
        <f t="shared" si="9"/>
        <v>5.6150436150436152</v>
      </c>
      <c r="G64" s="120">
        <v>94753</v>
      </c>
      <c r="H64" s="121">
        <f t="shared" si="9"/>
        <v>1.0483149225015671</v>
      </c>
      <c r="I64" s="120">
        <v>71834</v>
      </c>
      <c r="J64" s="121">
        <f t="shared" si="9"/>
        <v>-0.2418815235401518</v>
      </c>
      <c r="K64" s="120">
        <v>73903</v>
      </c>
      <c r="L64" s="121">
        <f t="shared" si="9"/>
        <v>2.8802516913996268E-2</v>
      </c>
      <c r="M64" s="120"/>
      <c r="N64" s="121"/>
    </row>
    <row r="65" spans="1:15" ht="15.75" x14ac:dyDescent="0.25">
      <c r="B65" s="122" t="s">
        <v>32</v>
      </c>
      <c r="C65" s="123">
        <v>400640</v>
      </c>
      <c r="D65" s="124">
        <v>-0.75914218450535897</v>
      </c>
      <c r="E65" s="123">
        <v>583552</v>
      </c>
      <c r="F65" s="124">
        <f t="shared" si="9"/>
        <v>0.45654952076677313</v>
      </c>
      <c r="G65" s="123">
        <v>1408725</v>
      </c>
      <c r="H65" s="124">
        <f t="shared" si="9"/>
        <v>1.4140522181399429</v>
      </c>
      <c r="I65" s="123">
        <v>1385394</v>
      </c>
      <c r="J65" s="124">
        <f t="shared" si="9"/>
        <v>-1.6561784592450612E-2</v>
      </c>
      <c r="K65" s="123">
        <v>1393065</v>
      </c>
      <c r="L65" s="124">
        <f t="shared" si="9"/>
        <v>5.5370529971978666E-3</v>
      </c>
      <c r="M65" s="123">
        <v>871469</v>
      </c>
      <c r="N65" s="124">
        <v>9.8316359131347619E-2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279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251</v>
      </c>
      <c r="G74" s="118" t="s">
        <v>71</v>
      </c>
      <c r="H74" s="117" t="s">
        <v>251</v>
      </c>
      <c r="I74" s="118" t="s">
        <v>71</v>
      </c>
      <c r="J74" s="117" t="s">
        <v>251</v>
      </c>
      <c r="K74" s="118" t="s">
        <v>71</v>
      </c>
      <c r="L74" s="117" t="s">
        <v>251</v>
      </c>
      <c r="M74" s="118" t="s">
        <v>71</v>
      </c>
      <c r="N74" s="117" t="s">
        <v>277</v>
      </c>
    </row>
    <row r="75" spans="1:15" x14ac:dyDescent="0.25">
      <c r="A75" s="1">
        <v>1</v>
      </c>
      <c r="B75" s="119" t="s">
        <v>73</v>
      </c>
      <c r="C75" s="120">
        <v>8959</v>
      </c>
      <c r="D75" s="121">
        <v>8.3837406242438961E-2</v>
      </c>
      <c r="E75" s="120">
        <v>3625</v>
      </c>
      <c r="F75" s="121">
        <f>IFERROR(E75/C75-1,"-")</f>
        <v>-0.59537894854336426</v>
      </c>
      <c r="G75" s="120">
        <v>8346</v>
      </c>
      <c r="H75" s="121">
        <f>IFERROR(G75/E75-1,"-")</f>
        <v>1.3023448275862068</v>
      </c>
      <c r="I75" s="120">
        <v>12994</v>
      </c>
      <c r="J75" s="121">
        <f>IFERROR(I75/G75-1,"-")</f>
        <v>0.55691349149293079</v>
      </c>
      <c r="K75" s="120">
        <v>7945</v>
      </c>
      <c r="L75" s="121">
        <f>IFERROR(K75/I75-1,"-")</f>
        <v>-0.38856395259350474</v>
      </c>
      <c r="M75" s="120">
        <v>10553</v>
      </c>
      <c r="N75" s="121">
        <f t="shared" ref="N75:N81" si="10">IFERROR(M75/K75-1,"-")</f>
        <v>0.32825676526117054</v>
      </c>
    </row>
    <row r="76" spans="1:15" x14ac:dyDescent="0.25">
      <c r="A76" s="1">
        <v>2</v>
      </c>
      <c r="B76" s="119" t="s">
        <v>75</v>
      </c>
      <c r="C76" s="120">
        <v>7898</v>
      </c>
      <c r="D76" s="121">
        <v>-4.9006622516556297E-2</v>
      </c>
      <c r="E76" s="120">
        <v>3774</v>
      </c>
      <c r="F76" s="121">
        <f t="shared" ref="F76:L87" si="11">IFERROR(E76/C76-1,"-")</f>
        <v>-0.52215750822993168</v>
      </c>
      <c r="G76" s="120">
        <v>12994</v>
      </c>
      <c r="H76" s="121">
        <f t="shared" si="11"/>
        <v>2.4430312665606784</v>
      </c>
      <c r="I76" s="120">
        <v>8549</v>
      </c>
      <c r="J76" s="121">
        <f t="shared" si="11"/>
        <v>-0.34208096044328151</v>
      </c>
      <c r="K76" s="120">
        <v>8223</v>
      </c>
      <c r="L76" s="121">
        <f t="shared" si="11"/>
        <v>-3.8133114984208683E-2</v>
      </c>
      <c r="M76" s="120">
        <v>7437</v>
      </c>
      <c r="N76" s="121">
        <f t="shared" si="10"/>
        <v>-9.5585552717986189E-2</v>
      </c>
    </row>
    <row r="77" spans="1:15" x14ac:dyDescent="0.25">
      <c r="A77" s="1">
        <v>3</v>
      </c>
      <c r="B77" s="119" t="s">
        <v>77</v>
      </c>
      <c r="C77" s="120">
        <v>5143</v>
      </c>
      <c r="D77" s="121">
        <v>-0.4946447872654024</v>
      </c>
      <c r="E77" s="120">
        <v>4251</v>
      </c>
      <c r="F77" s="121">
        <f t="shared" si="11"/>
        <v>-0.17343962667703672</v>
      </c>
      <c r="G77" s="120">
        <v>12447</v>
      </c>
      <c r="H77" s="121">
        <f t="shared" si="11"/>
        <v>1.928016937191249</v>
      </c>
      <c r="I77" s="120">
        <v>13370</v>
      </c>
      <c r="J77" s="121">
        <f t="shared" si="11"/>
        <v>7.4154414718406114E-2</v>
      </c>
      <c r="K77" s="120">
        <v>14511</v>
      </c>
      <c r="L77" s="121">
        <f t="shared" si="11"/>
        <v>8.534031413612575E-2</v>
      </c>
      <c r="M77" s="120">
        <v>11732</v>
      </c>
      <c r="N77" s="121">
        <f t="shared" si="10"/>
        <v>-0.19150988904968647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4594</v>
      </c>
      <c r="F78" s="121" t="str">
        <f t="shared" si="11"/>
        <v>-</v>
      </c>
      <c r="G78" s="120">
        <v>22410</v>
      </c>
      <c r="H78" s="121">
        <f t="shared" si="11"/>
        <v>3.8781018720069653</v>
      </c>
      <c r="I78" s="120">
        <v>27095</v>
      </c>
      <c r="J78" s="121">
        <f t="shared" si="11"/>
        <v>0.20905845604640794</v>
      </c>
      <c r="K78" s="120">
        <v>19093</v>
      </c>
      <c r="L78" s="121">
        <f t="shared" si="11"/>
        <v>-0.29533124192655469</v>
      </c>
      <c r="M78" s="120">
        <v>18210</v>
      </c>
      <c r="N78" s="121">
        <f t="shared" si="10"/>
        <v>-4.6247315770177599E-2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11793</v>
      </c>
      <c r="F79" s="121" t="str">
        <f t="shared" si="11"/>
        <v>-</v>
      </c>
      <c r="G79" s="120">
        <v>19464</v>
      </c>
      <c r="H79" s="121">
        <f t="shared" si="11"/>
        <v>0.6504706181633173</v>
      </c>
      <c r="I79" s="120">
        <v>25323</v>
      </c>
      <c r="J79" s="121">
        <f t="shared" si="11"/>
        <v>0.30101726263871753</v>
      </c>
      <c r="K79" s="120">
        <v>33545</v>
      </c>
      <c r="L79" s="121">
        <f t="shared" si="11"/>
        <v>0.32468506890968674</v>
      </c>
      <c r="M79" s="120">
        <v>23099</v>
      </c>
      <c r="N79" s="121">
        <f t="shared" si="10"/>
        <v>-0.31140259353107769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15745</v>
      </c>
      <c r="F80" s="121" t="str">
        <f t="shared" si="11"/>
        <v>-</v>
      </c>
      <c r="G80" s="120">
        <v>23487</v>
      </c>
      <c r="H80" s="121">
        <f t="shared" si="11"/>
        <v>0.49171165449349008</v>
      </c>
      <c r="I80" s="120">
        <v>34827</v>
      </c>
      <c r="J80" s="121">
        <f t="shared" si="11"/>
        <v>0.48282028356111883</v>
      </c>
      <c r="K80" s="120">
        <v>40959</v>
      </c>
      <c r="L80" s="121">
        <f t="shared" si="11"/>
        <v>0.17607029029201482</v>
      </c>
      <c r="M80" s="120">
        <v>23728</v>
      </c>
      <c r="N80" s="121">
        <f t="shared" si="10"/>
        <v>-0.42068898166459145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30117</v>
      </c>
      <c r="F81" s="121" t="str">
        <f t="shared" si="11"/>
        <v>-</v>
      </c>
      <c r="G81" s="120">
        <v>45512</v>
      </c>
      <c r="H81" s="121">
        <f t="shared" si="11"/>
        <v>0.51117309160938995</v>
      </c>
      <c r="I81" s="120">
        <v>39459</v>
      </c>
      <c r="J81" s="121">
        <f t="shared" si="11"/>
        <v>-0.13299789066619794</v>
      </c>
      <c r="K81" s="120">
        <v>44651</v>
      </c>
      <c r="L81" s="121">
        <f t="shared" si="11"/>
        <v>0.13157961428317999</v>
      </c>
      <c r="M81" s="120">
        <v>34478</v>
      </c>
      <c r="N81" s="121">
        <f t="shared" si="10"/>
        <v>-0.22783364314349064</v>
      </c>
    </row>
    <row r="82" spans="1:15" x14ac:dyDescent="0.25">
      <c r="A82" s="1">
        <v>8</v>
      </c>
      <c r="B82" s="119" t="s">
        <v>87</v>
      </c>
      <c r="C82" s="120">
        <v>12032</v>
      </c>
      <c r="D82" s="121">
        <v>-0.44532546560944131</v>
      </c>
      <c r="E82" s="120">
        <v>32184</v>
      </c>
      <c r="F82" s="121">
        <f t="shared" si="11"/>
        <v>1.6748670212765959</v>
      </c>
      <c r="G82" s="120">
        <v>28797</v>
      </c>
      <c r="H82" s="121">
        <f t="shared" si="11"/>
        <v>-0.10523862788963456</v>
      </c>
      <c r="I82" s="120">
        <v>24830</v>
      </c>
      <c r="J82" s="121">
        <f t="shared" si="11"/>
        <v>-0.1377574052852728</v>
      </c>
      <c r="K82" s="120">
        <v>41307</v>
      </c>
      <c r="L82" s="121">
        <f t="shared" si="11"/>
        <v>0.66359242851389455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7743</v>
      </c>
      <c r="D83" s="121">
        <v>-0.63377950148985485</v>
      </c>
      <c r="E83" s="120">
        <v>23897</v>
      </c>
      <c r="F83" s="121">
        <f t="shared" si="11"/>
        <v>2.0862714710060701</v>
      </c>
      <c r="G83" s="120">
        <v>19489</v>
      </c>
      <c r="H83" s="121">
        <f t="shared" si="11"/>
        <v>-0.18445830020504661</v>
      </c>
      <c r="I83" s="120">
        <v>30555</v>
      </c>
      <c r="J83" s="121">
        <f t="shared" si="11"/>
        <v>0.567807481143209</v>
      </c>
      <c r="K83" s="120">
        <v>22434</v>
      </c>
      <c r="L83" s="121">
        <f t="shared" si="11"/>
        <v>-0.26578301423662254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9687</v>
      </c>
      <c r="D84" s="121">
        <v>-0.35737030648799262</v>
      </c>
      <c r="E84" s="120">
        <v>24876</v>
      </c>
      <c r="F84" s="121">
        <f t="shared" si="11"/>
        <v>1.5679777020749457</v>
      </c>
      <c r="G84" s="120">
        <v>26328</v>
      </c>
      <c r="H84" s="121">
        <f t="shared" si="11"/>
        <v>5.836951278340563E-2</v>
      </c>
      <c r="I84" s="120">
        <v>14887</v>
      </c>
      <c r="J84" s="121">
        <f t="shared" si="11"/>
        <v>-0.43455636584624735</v>
      </c>
      <c r="K84" s="120">
        <v>21702</v>
      </c>
      <c r="L84" s="121">
        <f t="shared" si="11"/>
        <v>0.45778195741250749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4826</v>
      </c>
      <c r="D85" s="121">
        <v>-0.66558104081491232</v>
      </c>
      <c r="E85" s="120">
        <v>11436</v>
      </c>
      <c r="F85" s="121">
        <f t="shared" si="11"/>
        <v>1.3696643182760049</v>
      </c>
      <c r="G85" s="120">
        <v>13390</v>
      </c>
      <c r="H85" s="121">
        <f t="shared" si="11"/>
        <v>0.17086393844001391</v>
      </c>
      <c r="I85" s="120">
        <v>10708</v>
      </c>
      <c r="J85" s="121">
        <f t="shared" si="11"/>
        <v>-0.2002987303958178</v>
      </c>
      <c r="K85" s="120">
        <v>17410</v>
      </c>
      <c r="L85" s="121">
        <f t="shared" si="11"/>
        <v>0.62588718714979463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7287</v>
      </c>
      <c r="D86" s="121">
        <v>-0.31686509796568862</v>
      </c>
      <c r="E86" s="120">
        <v>15618</v>
      </c>
      <c r="F86" s="121">
        <f t="shared" si="11"/>
        <v>1.1432688349114861</v>
      </c>
      <c r="G86" s="120">
        <v>14999</v>
      </c>
      <c r="H86" s="121">
        <f t="shared" si="11"/>
        <v>-3.9633755922653391E-2</v>
      </c>
      <c r="I86" s="120">
        <v>13117</v>
      </c>
      <c r="J86" s="121">
        <f t="shared" si="11"/>
        <v>-0.12547503166877794</v>
      </c>
      <c r="K86" s="120">
        <v>15554</v>
      </c>
      <c r="L86" s="121">
        <f t="shared" si="11"/>
        <v>0.18578943355950295</v>
      </c>
      <c r="M86" s="120"/>
      <c r="N86" s="121"/>
    </row>
    <row r="87" spans="1:15" ht="15.75" x14ac:dyDescent="0.25">
      <c r="B87" s="122" t="s">
        <v>32</v>
      </c>
      <c r="C87" s="123">
        <v>71537</v>
      </c>
      <c r="D87" s="124">
        <v>-0.65613493688653035</v>
      </c>
      <c r="E87" s="123">
        <v>181910</v>
      </c>
      <c r="F87" s="124">
        <f t="shared" si="11"/>
        <v>1.5428799082992017</v>
      </c>
      <c r="G87" s="123">
        <v>247663</v>
      </c>
      <c r="H87" s="124">
        <f t="shared" si="11"/>
        <v>0.36145896322357207</v>
      </c>
      <c r="I87" s="123">
        <v>255714</v>
      </c>
      <c r="J87" s="124">
        <f t="shared" si="11"/>
        <v>3.2507883696797579E-2</v>
      </c>
      <c r="K87" s="123">
        <v>287334</v>
      </c>
      <c r="L87" s="124">
        <f t="shared" si="11"/>
        <v>0.1236537694455524</v>
      </c>
      <c r="M87" s="123">
        <v>129237</v>
      </c>
      <c r="N87" s="124">
        <v>-0.23495355982169808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280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251</v>
      </c>
      <c r="G96" s="118" t="s">
        <v>71</v>
      </c>
      <c r="H96" s="117" t="s">
        <v>251</v>
      </c>
      <c r="I96" s="118" t="s">
        <v>71</v>
      </c>
      <c r="J96" s="117" t="s">
        <v>251</v>
      </c>
      <c r="K96" s="118" t="s">
        <v>71</v>
      </c>
      <c r="L96" s="117" t="s">
        <v>251</v>
      </c>
      <c r="M96" s="118" t="s">
        <v>71</v>
      </c>
      <c r="N96" s="117" t="s">
        <v>277</v>
      </c>
    </row>
    <row r="97" spans="2:14" x14ac:dyDescent="0.25">
      <c r="B97" s="119" t="s">
        <v>73</v>
      </c>
      <c r="C97" s="120">
        <v>384062</v>
      </c>
      <c r="D97" s="121">
        <v>-4.0101772775782529E-2</v>
      </c>
      <c r="E97" s="120">
        <v>22230</v>
      </c>
      <c r="F97" s="121">
        <f t="shared" ref="F97:L109" si="12">IFERROR(E97/C97-1,"-")</f>
        <v>-0.94211872041493305</v>
      </c>
      <c r="G97" s="120">
        <v>201859</v>
      </c>
      <c r="H97" s="121">
        <f t="shared" si="12"/>
        <v>8.0804768331084116</v>
      </c>
      <c r="I97" s="120">
        <v>352271</v>
      </c>
      <c r="J97" s="121">
        <f t="shared" si="12"/>
        <v>0.74513397965906902</v>
      </c>
      <c r="K97" s="120">
        <v>398137</v>
      </c>
      <c r="L97" s="121">
        <f t="shared" si="12"/>
        <v>0.13020089646891164</v>
      </c>
      <c r="M97" s="120">
        <v>407369</v>
      </c>
      <c r="N97" s="121">
        <f t="shared" ref="N97:N103" si="13">IFERROR(M97/K97-1,"-")</f>
        <v>2.3187998101156237E-2</v>
      </c>
    </row>
    <row r="98" spans="2:14" x14ac:dyDescent="0.25">
      <c r="B98" s="119" t="s">
        <v>75</v>
      </c>
      <c r="C98" s="120">
        <v>332827</v>
      </c>
      <c r="D98" s="121">
        <v>-4.7945009554103635E-2</v>
      </c>
      <c r="E98" s="120">
        <v>18526</v>
      </c>
      <c r="F98" s="121">
        <f t="shared" si="12"/>
        <v>-0.94433744858439972</v>
      </c>
      <c r="G98" s="120">
        <v>211942</v>
      </c>
      <c r="H98" s="121">
        <f t="shared" si="12"/>
        <v>10.440246140559214</v>
      </c>
      <c r="I98" s="120">
        <v>317883</v>
      </c>
      <c r="J98" s="121">
        <f t="shared" si="12"/>
        <v>0.49985845184059796</v>
      </c>
      <c r="K98" s="120">
        <v>394448</v>
      </c>
      <c r="L98" s="121">
        <f t="shared" si="12"/>
        <v>0.2408590582069503</v>
      </c>
      <c r="M98" s="120">
        <v>396032</v>
      </c>
      <c r="N98" s="121">
        <f t="shared" si="13"/>
        <v>4.0157384496815052E-3</v>
      </c>
    </row>
    <row r="99" spans="2:14" x14ac:dyDescent="0.25">
      <c r="B99" s="119" t="s">
        <v>77</v>
      </c>
      <c r="C99" s="120">
        <v>172613</v>
      </c>
      <c r="D99" s="121">
        <v>-0.51479401380737144</v>
      </c>
      <c r="E99" s="120">
        <v>25644</v>
      </c>
      <c r="F99" s="121">
        <f t="shared" si="12"/>
        <v>-0.85143645032529414</v>
      </c>
      <c r="G99" s="120">
        <v>251732</v>
      </c>
      <c r="H99" s="121">
        <f t="shared" si="12"/>
        <v>8.8164092965216039</v>
      </c>
      <c r="I99" s="120">
        <v>315119</v>
      </c>
      <c r="J99" s="121">
        <f t="shared" si="12"/>
        <v>0.25180350531517637</v>
      </c>
      <c r="K99" s="120">
        <v>386274</v>
      </c>
      <c r="L99" s="121">
        <f t="shared" si="12"/>
        <v>0.22580358531221534</v>
      </c>
      <c r="M99" s="120">
        <v>394102</v>
      </c>
      <c r="N99" s="121">
        <f t="shared" si="13"/>
        <v>2.0265407456882878E-2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21374</v>
      </c>
      <c r="F100" s="121" t="str">
        <f t="shared" si="12"/>
        <v>-</v>
      </c>
      <c r="G100" s="120">
        <v>218722</v>
      </c>
      <c r="H100" s="121">
        <f t="shared" si="12"/>
        <v>9.2330869280434165</v>
      </c>
      <c r="I100" s="120">
        <v>238900</v>
      </c>
      <c r="J100" s="121">
        <f t="shared" si="12"/>
        <v>9.2254094238348294E-2</v>
      </c>
      <c r="K100" s="120">
        <v>283651</v>
      </c>
      <c r="L100" s="121">
        <f t="shared" si="12"/>
        <v>0.18732105483465888</v>
      </c>
      <c r="M100" s="120">
        <v>279595</v>
      </c>
      <c r="N100" s="121">
        <f t="shared" si="13"/>
        <v>-1.429926212140975E-2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35271</v>
      </c>
      <c r="F101" s="121" t="str">
        <f t="shared" si="12"/>
        <v>-</v>
      </c>
      <c r="G101" s="120">
        <v>152908</v>
      </c>
      <c r="H101" s="121">
        <f t="shared" si="12"/>
        <v>3.3352329108899665</v>
      </c>
      <c r="I101" s="120">
        <v>192540</v>
      </c>
      <c r="J101" s="121">
        <f t="shared" si="12"/>
        <v>0.25918853166609979</v>
      </c>
      <c r="K101" s="120">
        <v>244591</v>
      </c>
      <c r="L101" s="121">
        <f t="shared" si="12"/>
        <v>0.27033863093383204</v>
      </c>
      <c r="M101" s="120">
        <v>235804</v>
      </c>
      <c r="N101" s="121">
        <f t="shared" si="13"/>
        <v>-3.5925279343884231E-2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52661</v>
      </c>
      <c r="F102" s="121" t="str">
        <f t="shared" si="12"/>
        <v>-</v>
      </c>
      <c r="G102" s="120">
        <v>174196</v>
      </c>
      <c r="H102" s="121">
        <f t="shared" si="12"/>
        <v>2.3078748979320558</v>
      </c>
      <c r="I102" s="120">
        <v>207904</v>
      </c>
      <c r="J102" s="121">
        <f t="shared" si="12"/>
        <v>0.19350616546878219</v>
      </c>
      <c r="K102" s="120">
        <v>274145</v>
      </c>
      <c r="L102" s="121">
        <f t="shared" si="12"/>
        <v>0.31861339849161152</v>
      </c>
      <c r="M102" s="120">
        <v>246397</v>
      </c>
      <c r="N102" s="121">
        <f t="shared" si="13"/>
        <v>-0.10121650951138994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97493</v>
      </c>
      <c r="F103" s="121" t="str">
        <f t="shared" si="12"/>
        <v>-</v>
      </c>
      <c r="G103" s="120">
        <v>215944</v>
      </c>
      <c r="H103" s="121">
        <f t="shared" si="12"/>
        <v>1.2149692798457323</v>
      </c>
      <c r="I103" s="120">
        <v>253355</v>
      </c>
      <c r="J103" s="121">
        <f t="shared" si="12"/>
        <v>0.17324398918238071</v>
      </c>
      <c r="K103" s="120">
        <v>324319</v>
      </c>
      <c r="L103" s="121">
        <f t="shared" si="12"/>
        <v>0.2800970969588128</v>
      </c>
      <c r="M103" s="120">
        <v>297582</v>
      </c>
      <c r="N103" s="121">
        <f t="shared" si="13"/>
        <v>-8.2440436730502942E-2</v>
      </c>
    </row>
    <row r="104" spans="2:14" x14ac:dyDescent="0.25">
      <c r="B104" s="119" t="s">
        <v>87</v>
      </c>
      <c r="C104" s="120">
        <v>49703</v>
      </c>
      <c r="D104" s="121">
        <v>-0.8272161579642634</v>
      </c>
      <c r="E104" s="120">
        <v>121946</v>
      </c>
      <c r="F104" s="121">
        <f t="shared" si="12"/>
        <v>1.4534937528921796</v>
      </c>
      <c r="G104" s="120">
        <v>218834</v>
      </c>
      <c r="H104" s="121">
        <f t="shared" si="12"/>
        <v>0.79451560526790543</v>
      </c>
      <c r="I104" s="120">
        <v>278335</v>
      </c>
      <c r="J104" s="121">
        <f t="shared" si="12"/>
        <v>0.27190016176645315</v>
      </c>
      <c r="K104" s="120">
        <v>322063</v>
      </c>
      <c r="L104" s="121">
        <f t="shared" si="12"/>
        <v>0.1571056460739757</v>
      </c>
      <c r="M104" s="120"/>
      <c r="N104" s="121"/>
    </row>
    <row r="105" spans="2:14" x14ac:dyDescent="0.25">
      <c r="B105" s="119" t="s">
        <v>89</v>
      </c>
      <c r="C105" s="120">
        <v>28441</v>
      </c>
      <c r="D105" s="121">
        <v>-0.90518086347724624</v>
      </c>
      <c r="E105" s="120">
        <v>151032</v>
      </c>
      <c r="F105" s="121">
        <f t="shared" si="12"/>
        <v>4.3103618016244152</v>
      </c>
      <c r="G105" s="120">
        <v>220186</v>
      </c>
      <c r="H105" s="121">
        <f t="shared" si="12"/>
        <v>0.45787647650828966</v>
      </c>
      <c r="I105" s="120">
        <v>283093</v>
      </c>
      <c r="J105" s="121">
        <f t="shared" si="12"/>
        <v>0.28569936326560263</v>
      </c>
      <c r="K105" s="120">
        <v>329443</v>
      </c>
      <c r="L105" s="121">
        <f t="shared" si="12"/>
        <v>0.16372711441116516</v>
      </c>
      <c r="M105" s="120"/>
      <c r="N105" s="121"/>
    </row>
    <row r="106" spans="2:14" x14ac:dyDescent="0.25">
      <c r="B106" s="119" t="s">
        <v>91</v>
      </c>
      <c r="C106" s="120">
        <v>19967</v>
      </c>
      <c r="D106" s="121">
        <v>-0.93174748586547074</v>
      </c>
      <c r="E106" s="120">
        <v>190508</v>
      </c>
      <c r="F106" s="121">
        <f t="shared" si="12"/>
        <v>8.5411428857615057</v>
      </c>
      <c r="G106" s="120">
        <v>235792</v>
      </c>
      <c r="H106" s="121">
        <f t="shared" si="12"/>
        <v>0.23770130388225175</v>
      </c>
      <c r="I106" s="120">
        <v>310899</v>
      </c>
      <c r="J106" s="121">
        <f t="shared" si="12"/>
        <v>0.3185307389563683</v>
      </c>
      <c r="K106" s="120">
        <v>359401</v>
      </c>
      <c r="L106" s="121">
        <f t="shared" si="12"/>
        <v>0.15600564813653306</v>
      </c>
      <c r="M106" s="120"/>
      <c r="N106" s="121"/>
    </row>
    <row r="107" spans="2:14" x14ac:dyDescent="0.25">
      <c r="B107" s="119" t="s">
        <v>93</v>
      </c>
      <c r="C107" s="120">
        <v>22402</v>
      </c>
      <c r="D107" s="121">
        <v>-0.93415669308001603</v>
      </c>
      <c r="E107" s="120">
        <v>243010</v>
      </c>
      <c r="F107" s="121">
        <f t="shared" si="12"/>
        <v>9.8476921703419329</v>
      </c>
      <c r="G107" s="120">
        <v>293605</v>
      </c>
      <c r="H107" s="121">
        <f t="shared" si="12"/>
        <v>0.20820130858812402</v>
      </c>
      <c r="I107" s="120">
        <v>376036</v>
      </c>
      <c r="J107" s="121">
        <f t="shared" si="12"/>
        <v>0.28075475553890428</v>
      </c>
      <c r="K107" s="120">
        <v>375511</v>
      </c>
      <c r="L107" s="121">
        <f t="shared" si="12"/>
        <v>-1.3961429224861321E-3</v>
      </c>
      <c r="M107" s="120"/>
      <c r="N107" s="121"/>
    </row>
    <row r="108" spans="2:14" x14ac:dyDescent="0.25">
      <c r="B108" s="119" t="s">
        <v>95</v>
      </c>
      <c r="C108" s="120">
        <v>30566</v>
      </c>
      <c r="D108" s="121">
        <v>-0.91221509971509973</v>
      </c>
      <c r="E108" s="120">
        <v>222205</v>
      </c>
      <c r="F108" s="121">
        <f t="shared" si="12"/>
        <v>6.2696787279984294</v>
      </c>
      <c r="G108" s="120">
        <v>300285</v>
      </c>
      <c r="H108" s="121">
        <f t="shared" si="12"/>
        <v>0.35138723251051962</v>
      </c>
      <c r="I108" s="120">
        <v>355884</v>
      </c>
      <c r="J108" s="121">
        <f t="shared" si="12"/>
        <v>0.18515410360157847</v>
      </c>
      <c r="K108" s="120">
        <v>379417</v>
      </c>
      <c r="L108" s="121">
        <f t="shared" si="12"/>
        <v>6.6125479088691819E-2</v>
      </c>
      <c r="M108" s="120"/>
      <c r="N108" s="121"/>
    </row>
    <row r="109" spans="2:14" ht="15.75" x14ac:dyDescent="0.25">
      <c r="B109" s="122" t="s">
        <v>32</v>
      </c>
      <c r="C109" s="123">
        <v>1074464</v>
      </c>
      <c r="D109" s="124">
        <v>-0.70327895336394075</v>
      </c>
      <c r="E109" s="123">
        <v>1201900</v>
      </c>
      <c r="F109" s="124">
        <f t="shared" si="12"/>
        <v>0.11860425291121901</v>
      </c>
      <c r="G109" s="123">
        <v>2696005</v>
      </c>
      <c r="H109" s="124">
        <f t="shared" si="12"/>
        <v>1.2431192278891756</v>
      </c>
      <c r="I109" s="123">
        <v>3482219</v>
      </c>
      <c r="J109" s="124">
        <f t="shared" si="12"/>
        <v>0.2916218627190974</v>
      </c>
      <c r="K109" s="123">
        <v>4071400</v>
      </c>
      <c r="L109" s="124">
        <f t="shared" si="12"/>
        <v>0.16919699766154861</v>
      </c>
      <c r="M109" s="123">
        <v>2256881</v>
      </c>
      <c r="N109" s="124">
        <v>-2.1115865308503512E-2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281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251</v>
      </c>
      <c r="G118" s="118" t="s">
        <v>71</v>
      </c>
      <c r="H118" s="117" t="s">
        <v>251</v>
      </c>
      <c r="I118" s="118" t="s">
        <v>71</v>
      </c>
      <c r="J118" s="117" t="s">
        <v>251</v>
      </c>
      <c r="K118" s="118" t="s">
        <v>71</v>
      </c>
      <c r="L118" s="117" t="s">
        <v>251</v>
      </c>
      <c r="M118" s="118" t="s">
        <v>71</v>
      </c>
      <c r="N118" s="117" t="s">
        <v>277</v>
      </c>
    </row>
    <row r="119" spans="1:15" x14ac:dyDescent="0.25">
      <c r="B119" s="119" t="s">
        <v>73</v>
      </c>
      <c r="C119" s="120">
        <v>56783</v>
      </c>
      <c r="D119" s="121">
        <v>5.9325037777736345E-2</v>
      </c>
      <c r="E119" s="120">
        <v>3948</v>
      </c>
      <c r="F119" s="121">
        <f t="shared" ref="F119:L131" si="14">IFERROR(E119/C119-1,"-")</f>
        <v>-0.93047214835426095</v>
      </c>
      <c r="G119" s="120">
        <v>21971</v>
      </c>
      <c r="H119" s="121">
        <f t="shared" si="14"/>
        <v>4.5650962512664641</v>
      </c>
      <c r="I119" s="120">
        <v>54058</v>
      </c>
      <c r="J119" s="121">
        <f t="shared" si="14"/>
        <v>1.4604251058213098</v>
      </c>
      <c r="K119" s="120">
        <v>70667</v>
      </c>
      <c r="L119" s="121">
        <f t="shared" si="14"/>
        <v>0.30724407118280372</v>
      </c>
      <c r="M119" s="120">
        <v>69055</v>
      </c>
      <c r="N119" s="121">
        <f t="shared" ref="N119:N125" si="15">IFERROR(M119/K119-1,"-")</f>
        <v>-2.2811213154654952E-2</v>
      </c>
    </row>
    <row r="120" spans="1:15" x14ac:dyDescent="0.25">
      <c r="B120" s="119" t="s">
        <v>75</v>
      </c>
      <c r="C120" s="120">
        <v>47712</v>
      </c>
      <c r="D120" s="121">
        <v>-9.495807883455365E-2</v>
      </c>
      <c r="E120" s="120">
        <v>2265</v>
      </c>
      <c r="F120" s="121">
        <f t="shared" si="14"/>
        <v>-0.95252766599597583</v>
      </c>
      <c r="G120" s="120">
        <v>33017</v>
      </c>
      <c r="H120" s="121">
        <f t="shared" si="14"/>
        <v>13.577041942604856</v>
      </c>
      <c r="I120" s="120">
        <v>48665</v>
      </c>
      <c r="J120" s="121">
        <f t="shared" si="14"/>
        <v>0.47393766847381658</v>
      </c>
      <c r="K120" s="120">
        <v>65783</v>
      </c>
      <c r="L120" s="121">
        <f t="shared" si="14"/>
        <v>0.35175177232096999</v>
      </c>
      <c r="M120" s="120">
        <v>65244</v>
      </c>
      <c r="N120" s="121">
        <f t="shared" si="15"/>
        <v>-8.1936062508550789E-3</v>
      </c>
    </row>
    <row r="121" spans="1:15" x14ac:dyDescent="0.25">
      <c r="B121" s="119" t="s">
        <v>77</v>
      </c>
      <c r="C121" s="120">
        <v>27667</v>
      </c>
      <c r="D121" s="121">
        <v>-0.43014562006961754</v>
      </c>
      <c r="E121" s="120">
        <v>2369</v>
      </c>
      <c r="F121" s="121">
        <f t="shared" si="14"/>
        <v>-0.91437452560812515</v>
      </c>
      <c r="G121" s="120">
        <v>42079</v>
      </c>
      <c r="H121" s="121">
        <f t="shared" si="14"/>
        <v>16.762346981848882</v>
      </c>
      <c r="I121" s="120">
        <v>51458</v>
      </c>
      <c r="J121" s="121">
        <f t="shared" si="14"/>
        <v>0.22289027781078441</v>
      </c>
      <c r="K121" s="120">
        <v>67607</v>
      </c>
      <c r="L121" s="121">
        <f t="shared" si="14"/>
        <v>0.31382875354658157</v>
      </c>
      <c r="M121" s="120">
        <v>59377</v>
      </c>
      <c r="N121" s="121">
        <f t="shared" si="15"/>
        <v>-0.12173295664650108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631</v>
      </c>
      <c r="F122" s="121" t="str">
        <f t="shared" si="14"/>
        <v>-</v>
      </c>
      <c r="G122" s="120">
        <v>41409</v>
      </c>
      <c r="H122" s="121">
        <f t="shared" si="14"/>
        <v>64.62440570522979</v>
      </c>
      <c r="I122" s="120">
        <v>41501</v>
      </c>
      <c r="J122" s="121">
        <f t="shared" si="14"/>
        <v>2.2217392354320076E-3</v>
      </c>
      <c r="K122" s="120">
        <v>47099</v>
      </c>
      <c r="L122" s="121">
        <f t="shared" si="14"/>
        <v>0.13488831594419404</v>
      </c>
      <c r="M122" s="120">
        <v>47302</v>
      </c>
      <c r="N122" s="121">
        <f t="shared" si="15"/>
        <v>4.3100702775005217E-3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1510</v>
      </c>
      <c r="F123" s="121" t="str">
        <f t="shared" si="14"/>
        <v>-</v>
      </c>
      <c r="G123" s="120">
        <v>28356</v>
      </c>
      <c r="H123" s="121">
        <f t="shared" si="14"/>
        <v>17.778807947019867</v>
      </c>
      <c r="I123" s="120">
        <v>37494</v>
      </c>
      <c r="J123" s="121">
        <f t="shared" si="14"/>
        <v>0.32225983918747358</v>
      </c>
      <c r="K123" s="120">
        <v>47307</v>
      </c>
      <c r="L123" s="121">
        <f t="shared" si="14"/>
        <v>0.26172187550008008</v>
      </c>
      <c r="M123" s="120">
        <v>42208</v>
      </c>
      <c r="N123" s="121">
        <f t="shared" si="15"/>
        <v>-0.10778531718350348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2217</v>
      </c>
      <c r="F124" s="121" t="str">
        <f t="shared" si="14"/>
        <v>-</v>
      </c>
      <c r="G124" s="120">
        <v>39494</v>
      </c>
      <c r="H124" s="121">
        <f t="shared" si="14"/>
        <v>16.814163283716734</v>
      </c>
      <c r="I124" s="120">
        <v>44671</v>
      </c>
      <c r="J124" s="121">
        <f t="shared" si="14"/>
        <v>0.13108320251177386</v>
      </c>
      <c r="K124" s="120">
        <v>59447</v>
      </c>
      <c r="L124" s="121">
        <f t="shared" si="14"/>
        <v>0.33077388014595588</v>
      </c>
      <c r="M124" s="120">
        <v>52733</v>
      </c>
      <c r="N124" s="121">
        <f t="shared" si="15"/>
        <v>-0.11294093898766966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6240</v>
      </c>
      <c r="F125" s="121" t="str">
        <f t="shared" si="14"/>
        <v>-</v>
      </c>
      <c r="G125" s="120">
        <v>54259</v>
      </c>
      <c r="H125" s="121">
        <f t="shared" si="14"/>
        <v>7.6953525641025635</v>
      </c>
      <c r="I125" s="120">
        <v>61706</v>
      </c>
      <c r="J125" s="121">
        <f t="shared" si="14"/>
        <v>0.13724911996166544</v>
      </c>
      <c r="K125" s="120">
        <v>73992</v>
      </c>
      <c r="L125" s="121">
        <f t="shared" si="14"/>
        <v>0.19910543545198189</v>
      </c>
      <c r="M125" s="120">
        <v>82757</v>
      </c>
      <c r="N125" s="121">
        <f t="shared" si="15"/>
        <v>0.11845875229754577</v>
      </c>
    </row>
    <row r="126" spans="1:15" x14ac:dyDescent="0.25">
      <c r="B126" s="119" t="s">
        <v>87</v>
      </c>
      <c r="C126" s="120">
        <v>4094</v>
      </c>
      <c r="D126" s="121">
        <v>-0.91327006185916448</v>
      </c>
      <c r="E126" s="120">
        <v>7645</v>
      </c>
      <c r="F126" s="121">
        <f t="shared" si="14"/>
        <v>0.86736687835857351</v>
      </c>
      <c r="G126" s="120">
        <v>55284</v>
      </c>
      <c r="H126" s="121">
        <f t="shared" si="14"/>
        <v>6.2313930673642908</v>
      </c>
      <c r="I126" s="120">
        <v>66954</v>
      </c>
      <c r="J126" s="121">
        <f t="shared" si="14"/>
        <v>0.21109181680052092</v>
      </c>
      <c r="K126" s="120">
        <v>75222</v>
      </c>
      <c r="L126" s="121">
        <f t="shared" si="14"/>
        <v>0.12348776772112191</v>
      </c>
      <c r="M126" s="120"/>
      <c r="N126" s="121"/>
    </row>
    <row r="127" spans="1:15" x14ac:dyDescent="0.25">
      <c r="B127" s="119" t="s">
        <v>89</v>
      </c>
      <c r="C127" s="120">
        <v>4342</v>
      </c>
      <c r="D127" s="121">
        <v>-0.92809353471118172</v>
      </c>
      <c r="E127" s="120">
        <v>14420</v>
      </c>
      <c r="F127" s="121">
        <f t="shared" si="14"/>
        <v>2.3210502072777524</v>
      </c>
      <c r="G127" s="120">
        <v>46875</v>
      </c>
      <c r="H127" s="121">
        <f t="shared" si="14"/>
        <v>2.2506934812760058</v>
      </c>
      <c r="I127" s="120">
        <v>70200</v>
      </c>
      <c r="J127" s="121">
        <f t="shared" si="14"/>
        <v>0.49760000000000004</v>
      </c>
      <c r="K127" s="120">
        <v>77720</v>
      </c>
      <c r="L127" s="121">
        <f t="shared" si="14"/>
        <v>0.10712250712250704</v>
      </c>
      <c r="M127" s="120"/>
      <c r="N127" s="121"/>
    </row>
    <row r="128" spans="1:15" x14ac:dyDescent="0.25">
      <c r="A128" s="125"/>
      <c r="B128" s="119" t="s">
        <v>91</v>
      </c>
      <c r="C128" s="120">
        <v>3047</v>
      </c>
      <c r="D128" s="121">
        <v>-0.94057764689821943</v>
      </c>
      <c r="E128" s="120">
        <v>27428</v>
      </c>
      <c r="F128" s="121">
        <f t="shared" si="14"/>
        <v>8.0016409583196584</v>
      </c>
      <c r="G128" s="120">
        <v>48171</v>
      </c>
      <c r="H128" s="121">
        <f t="shared" si="14"/>
        <v>0.7562709639784162</v>
      </c>
      <c r="I128" s="120">
        <v>66201</v>
      </c>
      <c r="J128" s="121">
        <f t="shared" si="14"/>
        <v>0.37429158622407677</v>
      </c>
      <c r="K128" s="120">
        <v>74256</v>
      </c>
      <c r="L128" s="121">
        <f t="shared" si="14"/>
        <v>0.12167489917070728</v>
      </c>
      <c r="M128" s="120"/>
      <c r="N128" s="121"/>
    </row>
    <row r="129" spans="2:15" x14ac:dyDescent="0.25">
      <c r="B129" s="119" t="s">
        <v>93</v>
      </c>
      <c r="C129" s="120">
        <v>4492</v>
      </c>
      <c r="D129" s="121">
        <v>-0.90552903320784872</v>
      </c>
      <c r="E129" s="120">
        <v>24631</v>
      </c>
      <c r="F129" s="121">
        <f t="shared" si="14"/>
        <v>4.4833036509349959</v>
      </c>
      <c r="G129" s="120">
        <v>45348</v>
      </c>
      <c r="H129" s="121">
        <f t="shared" si="14"/>
        <v>0.84109455564126501</v>
      </c>
      <c r="I129" s="120">
        <v>60886</v>
      </c>
      <c r="J129" s="121">
        <f t="shared" si="14"/>
        <v>0.34263914615859581</v>
      </c>
      <c r="K129" s="120">
        <v>60088</v>
      </c>
      <c r="L129" s="121">
        <f t="shared" si="14"/>
        <v>-1.3106461255460999E-2</v>
      </c>
      <c r="M129" s="120"/>
      <c r="N129" s="121"/>
    </row>
    <row r="130" spans="2:15" x14ac:dyDescent="0.25">
      <c r="B130" s="119" t="s">
        <v>95</v>
      </c>
      <c r="C130" s="120">
        <v>6245</v>
      </c>
      <c r="D130" s="121">
        <v>-0.88416093190628997</v>
      </c>
      <c r="E130" s="120">
        <v>20997</v>
      </c>
      <c r="F130" s="121">
        <f t="shared" si="14"/>
        <v>2.3622097678142513</v>
      </c>
      <c r="G130" s="120">
        <v>47781</v>
      </c>
      <c r="H130" s="121">
        <f t="shared" si="14"/>
        <v>1.2756108015430776</v>
      </c>
      <c r="I130" s="120">
        <v>62747</v>
      </c>
      <c r="J130" s="121">
        <f t="shared" si="14"/>
        <v>0.31322073627592562</v>
      </c>
      <c r="K130" s="120">
        <v>67375</v>
      </c>
      <c r="L130" s="121">
        <f t="shared" si="14"/>
        <v>7.3756514255661543E-2</v>
      </c>
      <c r="M130" s="120"/>
      <c r="N130" s="121"/>
    </row>
    <row r="131" spans="2:15" ht="15.75" x14ac:dyDescent="0.25">
      <c r="B131" s="122" t="s">
        <v>32</v>
      </c>
      <c r="C131" s="123">
        <v>163077</v>
      </c>
      <c r="D131" s="124">
        <v>-0.71633059886864126</v>
      </c>
      <c r="E131" s="123">
        <v>114301</v>
      </c>
      <c r="F131" s="124">
        <f t="shared" si="14"/>
        <v>-0.29909797212359801</v>
      </c>
      <c r="G131" s="123">
        <v>504044</v>
      </c>
      <c r="H131" s="124">
        <f t="shared" si="14"/>
        <v>3.4097951898933516</v>
      </c>
      <c r="I131" s="123">
        <v>666541</v>
      </c>
      <c r="J131" s="124">
        <f t="shared" si="14"/>
        <v>0.32238653768321823</v>
      </c>
      <c r="K131" s="123">
        <v>786563</v>
      </c>
      <c r="L131" s="124">
        <f t="shared" si="14"/>
        <v>0.18006694261868361</v>
      </c>
      <c r="M131" s="123">
        <v>418676</v>
      </c>
      <c r="N131" s="124">
        <v>-3.062268755412112E-2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282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251</v>
      </c>
      <c r="G140" s="118" t="s">
        <v>71</v>
      </c>
      <c r="H140" s="117" t="s">
        <v>251</v>
      </c>
      <c r="I140" s="118" t="s">
        <v>71</v>
      </c>
      <c r="J140" s="117" t="s">
        <v>251</v>
      </c>
      <c r="K140" s="118" t="s">
        <v>71</v>
      </c>
      <c r="L140" s="117" t="s">
        <v>251</v>
      </c>
      <c r="M140" s="118" t="s">
        <v>71</v>
      </c>
      <c r="N140" s="117" t="s">
        <v>277</v>
      </c>
    </row>
    <row r="141" spans="2:15" x14ac:dyDescent="0.25">
      <c r="B141" s="119" t="s">
        <v>73</v>
      </c>
      <c r="C141" s="120">
        <v>164737</v>
      </c>
      <c r="D141" s="121">
        <v>-0.13267557137366603</v>
      </c>
      <c r="E141" s="120">
        <v>8497</v>
      </c>
      <c r="F141" s="121">
        <f t="shared" ref="F141:L153" si="16">IFERROR(E141/C141-1,"-")</f>
        <v>-0.94842081621008034</v>
      </c>
      <c r="G141" s="120">
        <v>86286</v>
      </c>
      <c r="H141" s="121">
        <f t="shared" si="16"/>
        <v>9.1548781923031655</v>
      </c>
      <c r="I141" s="120">
        <v>147240</v>
      </c>
      <c r="J141" s="121">
        <f t="shared" si="16"/>
        <v>0.70641819066824274</v>
      </c>
      <c r="K141" s="120">
        <v>155725</v>
      </c>
      <c r="L141" s="121">
        <f t="shared" si="16"/>
        <v>5.7627003531649068E-2</v>
      </c>
      <c r="M141" s="120">
        <v>156499</v>
      </c>
      <c r="N141" s="121">
        <f t="shared" ref="N141:N147" si="17">IFERROR(M141/K141-1,"-")</f>
        <v>4.9703002087011505E-3</v>
      </c>
    </row>
    <row r="142" spans="2:15" x14ac:dyDescent="0.25">
      <c r="B142" s="119" t="s">
        <v>75</v>
      </c>
      <c r="C142" s="120">
        <v>143791</v>
      </c>
      <c r="D142" s="121">
        <v>-6.3324039814477096E-2</v>
      </c>
      <c r="E142" s="120">
        <v>5982</v>
      </c>
      <c r="F142" s="121">
        <f t="shared" si="16"/>
        <v>-0.95839795258395866</v>
      </c>
      <c r="G142" s="120">
        <v>80561</v>
      </c>
      <c r="H142" s="121">
        <f t="shared" si="16"/>
        <v>12.467235038448679</v>
      </c>
      <c r="I142" s="120">
        <v>124021</v>
      </c>
      <c r="J142" s="121">
        <f t="shared" si="16"/>
        <v>0.53946698774841417</v>
      </c>
      <c r="K142" s="120">
        <v>152616</v>
      </c>
      <c r="L142" s="121">
        <f t="shared" si="16"/>
        <v>0.2305657912772836</v>
      </c>
      <c r="M142" s="120">
        <v>139754</v>
      </c>
      <c r="N142" s="121">
        <f t="shared" si="17"/>
        <v>-8.4276877915814841E-2</v>
      </c>
    </row>
    <row r="143" spans="2:15" x14ac:dyDescent="0.25">
      <c r="B143" s="119" t="s">
        <v>77</v>
      </c>
      <c r="C143" s="120">
        <v>74925</v>
      </c>
      <c r="D143" s="121">
        <v>-0.51720782777351781</v>
      </c>
      <c r="E143" s="120">
        <v>7174</v>
      </c>
      <c r="F143" s="121">
        <f t="shared" si="16"/>
        <v>-0.90425091758425091</v>
      </c>
      <c r="G143" s="120">
        <v>98445</v>
      </c>
      <c r="H143" s="121">
        <f t="shared" si="16"/>
        <v>12.722470030666296</v>
      </c>
      <c r="I143" s="120">
        <v>121326</v>
      </c>
      <c r="J143" s="121">
        <f t="shared" si="16"/>
        <v>0.23242419625171418</v>
      </c>
      <c r="K143" s="120">
        <v>150045</v>
      </c>
      <c r="L143" s="121">
        <f t="shared" si="16"/>
        <v>0.23670936155481925</v>
      </c>
      <c r="M143" s="120">
        <v>148722</v>
      </c>
      <c r="N143" s="121">
        <f t="shared" si="17"/>
        <v>-8.8173547935619379E-3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6219</v>
      </c>
      <c r="F144" s="121" t="str">
        <f t="shared" si="16"/>
        <v>-</v>
      </c>
      <c r="G144" s="120">
        <v>80247</v>
      </c>
      <c r="H144" s="121">
        <f t="shared" si="16"/>
        <v>11.903521466473709</v>
      </c>
      <c r="I144" s="120">
        <v>86889</v>
      </c>
      <c r="J144" s="121">
        <f t="shared" si="16"/>
        <v>8.2769449325208466E-2</v>
      </c>
      <c r="K144" s="120">
        <v>106843</v>
      </c>
      <c r="L144" s="121">
        <f t="shared" si="16"/>
        <v>0.2296493226990759</v>
      </c>
      <c r="M144" s="120">
        <v>98517</v>
      </c>
      <c r="N144" s="121">
        <f t="shared" si="17"/>
        <v>-7.7927426223524221E-2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9110</v>
      </c>
      <c r="F145" s="121" t="str">
        <f t="shared" si="16"/>
        <v>-</v>
      </c>
      <c r="G145" s="120">
        <v>63199</v>
      </c>
      <c r="H145" s="121">
        <f t="shared" si="16"/>
        <v>5.9373216245883649</v>
      </c>
      <c r="I145" s="120">
        <v>71295</v>
      </c>
      <c r="J145" s="121">
        <f t="shared" si="16"/>
        <v>0.12810329277361987</v>
      </c>
      <c r="K145" s="120">
        <v>87638</v>
      </c>
      <c r="L145" s="121">
        <f t="shared" si="16"/>
        <v>0.22923066133669967</v>
      </c>
      <c r="M145" s="120">
        <v>77498</v>
      </c>
      <c r="N145" s="121">
        <f t="shared" si="17"/>
        <v>-0.11570323375704605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18070</v>
      </c>
      <c r="F146" s="121" t="str">
        <f t="shared" si="16"/>
        <v>-</v>
      </c>
      <c r="G146" s="120">
        <v>67149</v>
      </c>
      <c r="H146" s="121">
        <f t="shared" si="16"/>
        <v>2.7160486995019371</v>
      </c>
      <c r="I146" s="120">
        <v>68057</v>
      </c>
      <c r="J146" s="121">
        <f t="shared" si="16"/>
        <v>1.3522167120880502E-2</v>
      </c>
      <c r="K146" s="120">
        <v>81325</v>
      </c>
      <c r="L146" s="121">
        <f t="shared" si="16"/>
        <v>0.19495422954288322</v>
      </c>
      <c r="M146" s="120">
        <v>77681</v>
      </c>
      <c r="N146" s="121">
        <f t="shared" si="17"/>
        <v>-4.4807869658776478E-2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31188</v>
      </c>
      <c r="F147" s="121" t="str">
        <f t="shared" si="16"/>
        <v>-</v>
      </c>
      <c r="G147" s="120">
        <v>65143</v>
      </c>
      <c r="H147" s="121">
        <f t="shared" si="16"/>
        <v>1.088720020520713</v>
      </c>
      <c r="I147" s="120">
        <v>61051</v>
      </c>
      <c r="J147" s="121">
        <f t="shared" si="16"/>
        <v>-6.2815651720061982E-2</v>
      </c>
      <c r="K147" s="120">
        <v>76623</v>
      </c>
      <c r="L147" s="121">
        <f t="shared" si="16"/>
        <v>0.25506543709357743</v>
      </c>
      <c r="M147" s="120">
        <v>58649</v>
      </c>
      <c r="N147" s="121">
        <f t="shared" si="17"/>
        <v>-0.2345770852094019</v>
      </c>
    </row>
    <row r="148" spans="1:15" x14ac:dyDescent="0.25">
      <c r="B148" s="119" t="s">
        <v>87</v>
      </c>
      <c r="C148" s="120">
        <v>18885</v>
      </c>
      <c r="D148" s="121">
        <v>-0.83020903573836824</v>
      </c>
      <c r="E148" s="120">
        <v>38422</v>
      </c>
      <c r="F148" s="121">
        <f t="shared" si="16"/>
        <v>1.0345247550966374</v>
      </c>
      <c r="G148" s="120">
        <v>66358</v>
      </c>
      <c r="H148" s="121">
        <f t="shared" si="16"/>
        <v>0.72708344177814799</v>
      </c>
      <c r="I148" s="120">
        <v>65688</v>
      </c>
      <c r="J148" s="121">
        <f t="shared" si="16"/>
        <v>-1.0096747942975992E-2</v>
      </c>
      <c r="K148" s="120">
        <v>68793</v>
      </c>
      <c r="L148" s="121">
        <f t="shared" si="16"/>
        <v>4.7268907563025264E-2</v>
      </c>
      <c r="M148" s="120"/>
      <c r="N148" s="121"/>
    </row>
    <row r="149" spans="1:15" x14ac:dyDescent="0.25">
      <c r="B149" s="119" t="s">
        <v>89</v>
      </c>
      <c r="C149" s="120">
        <v>4527</v>
      </c>
      <c r="D149" s="121">
        <v>-0.96273644699800798</v>
      </c>
      <c r="E149" s="120">
        <v>60509</v>
      </c>
      <c r="F149" s="121">
        <f t="shared" si="16"/>
        <v>12.366246962668434</v>
      </c>
      <c r="G149" s="120">
        <v>81698</v>
      </c>
      <c r="H149" s="121">
        <f t="shared" si="16"/>
        <v>0.35017931216843778</v>
      </c>
      <c r="I149" s="120">
        <v>87257</v>
      </c>
      <c r="J149" s="121">
        <f t="shared" si="16"/>
        <v>6.8043281353276752E-2</v>
      </c>
      <c r="K149" s="120">
        <v>95768</v>
      </c>
      <c r="L149" s="121">
        <f t="shared" si="16"/>
        <v>9.7539452422155337E-2</v>
      </c>
      <c r="M149" s="120"/>
      <c r="N149" s="121"/>
    </row>
    <row r="150" spans="1:15" x14ac:dyDescent="0.25">
      <c r="A150" s="125"/>
      <c r="B150" s="119" t="s">
        <v>91</v>
      </c>
      <c r="C150" s="120">
        <v>2230</v>
      </c>
      <c r="D150" s="121">
        <v>-0.98087511363441449</v>
      </c>
      <c r="E150" s="120">
        <v>79348</v>
      </c>
      <c r="F150" s="121">
        <f t="shared" si="16"/>
        <v>34.582062780269055</v>
      </c>
      <c r="G150" s="120">
        <v>81267</v>
      </c>
      <c r="H150" s="121">
        <f t="shared" si="16"/>
        <v>2.4184604526894082E-2</v>
      </c>
      <c r="I150" s="120">
        <v>95060</v>
      </c>
      <c r="J150" s="121">
        <f t="shared" si="16"/>
        <v>0.16972448841473176</v>
      </c>
      <c r="K150" s="120">
        <v>109949</v>
      </c>
      <c r="L150" s="121">
        <f t="shared" si="16"/>
        <v>0.15662739322533148</v>
      </c>
      <c r="M150" s="120"/>
      <c r="N150" s="121"/>
    </row>
    <row r="151" spans="1:15" x14ac:dyDescent="0.25">
      <c r="B151" s="119" t="s">
        <v>93</v>
      </c>
      <c r="C151" s="120">
        <v>11037</v>
      </c>
      <c r="D151" s="121">
        <v>-0.92434192486975597</v>
      </c>
      <c r="E151" s="120">
        <v>113393</v>
      </c>
      <c r="F151" s="121">
        <f t="shared" si="16"/>
        <v>9.2738968922714502</v>
      </c>
      <c r="G151" s="120">
        <v>123598</v>
      </c>
      <c r="H151" s="121">
        <f t="shared" si="16"/>
        <v>8.9996737011984962E-2</v>
      </c>
      <c r="I151" s="120">
        <v>146312</v>
      </c>
      <c r="J151" s="121">
        <f t="shared" si="16"/>
        <v>0.18377320021359567</v>
      </c>
      <c r="K151" s="120">
        <v>147372</v>
      </c>
      <c r="L151" s="121">
        <f t="shared" si="16"/>
        <v>7.2447919514462278E-3</v>
      </c>
      <c r="M151" s="120"/>
      <c r="N151" s="121"/>
    </row>
    <row r="152" spans="1:15" x14ac:dyDescent="0.25">
      <c r="B152" s="119" t="s">
        <v>95</v>
      </c>
      <c r="C152" s="120">
        <v>12813</v>
      </c>
      <c r="D152" s="121">
        <v>-0.91560622826430604</v>
      </c>
      <c r="E152" s="120">
        <v>100325</v>
      </c>
      <c r="F152" s="121">
        <f t="shared" si="16"/>
        <v>6.8299383438695074</v>
      </c>
      <c r="G152" s="120">
        <v>120073</v>
      </c>
      <c r="H152" s="121">
        <f t="shared" si="16"/>
        <v>0.19684026912534258</v>
      </c>
      <c r="I152" s="120">
        <v>136634</v>
      </c>
      <c r="J152" s="121">
        <f t="shared" si="16"/>
        <v>0.13792442930550575</v>
      </c>
      <c r="K152" s="120">
        <v>141819</v>
      </c>
      <c r="L152" s="121">
        <f t="shared" si="16"/>
        <v>3.7948094910490893E-2</v>
      </c>
      <c r="M152" s="120"/>
      <c r="N152" s="121"/>
    </row>
    <row r="153" spans="1:15" ht="15.75" x14ac:dyDescent="0.25">
      <c r="B153" s="122" t="s">
        <v>32</v>
      </c>
      <c r="C153" s="123">
        <v>445011</v>
      </c>
      <c r="D153" s="124">
        <v>-0.71524562816861392</v>
      </c>
      <c r="E153" s="123">
        <v>478237</v>
      </c>
      <c r="F153" s="124">
        <f t="shared" si="16"/>
        <v>7.4663322929096054E-2</v>
      </c>
      <c r="G153" s="123">
        <v>1014024</v>
      </c>
      <c r="H153" s="124">
        <f t="shared" si="16"/>
        <v>1.1203378241332227</v>
      </c>
      <c r="I153" s="123">
        <v>1210830</v>
      </c>
      <c r="J153" s="124">
        <f t="shared" si="16"/>
        <v>0.1940841636884334</v>
      </c>
      <c r="K153" s="123">
        <v>1374516</v>
      </c>
      <c r="L153" s="124">
        <f t="shared" si="16"/>
        <v>0.13518495577413847</v>
      </c>
      <c r="M153" s="123">
        <v>757320</v>
      </c>
      <c r="N153" s="124">
        <v>-6.5976825786400073E-2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283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251</v>
      </c>
      <c r="G162" s="118" t="s">
        <v>71</v>
      </c>
      <c r="H162" s="117" t="s">
        <v>251</v>
      </c>
      <c r="I162" s="118" t="s">
        <v>71</v>
      </c>
      <c r="J162" s="117" t="s">
        <v>251</v>
      </c>
      <c r="K162" s="118" t="s">
        <v>71</v>
      </c>
      <c r="L162" s="117" t="s">
        <v>251</v>
      </c>
      <c r="M162" s="118" t="s">
        <v>71</v>
      </c>
      <c r="N162" s="117" t="s">
        <v>277</v>
      </c>
    </row>
    <row r="163" spans="2:14" x14ac:dyDescent="0.25">
      <c r="B163" s="119" t="s">
        <v>73</v>
      </c>
      <c r="C163" s="120">
        <v>12838</v>
      </c>
      <c r="D163" s="121">
        <v>6.468734450157565E-2</v>
      </c>
      <c r="E163" s="120">
        <v>2725</v>
      </c>
      <c r="F163" s="121">
        <f t="shared" ref="F163:L175" si="18">IFERROR(E163/C163-1,"-")</f>
        <v>-0.78773952329023211</v>
      </c>
      <c r="G163" s="120">
        <v>9584</v>
      </c>
      <c r="H163" s="121">
        <f t="shared" si="18"/>
        <v>2.5170642201834861</v>
      </c>
      <c r="I163" s="120">
        <v>18854</v>
      </c>
      <c r="J163" s="121">
        <f t="shared" si="18"/>
        <v>0.96723706176961599</v>
      </c>
      <c r="K163" s="120">
        <v>25326</v>
      </c>
      <c r="L163" s="121">
        <f t="shared" si="18"/>
        <v>0.34326933276758242</v>
      </c>
      <c r="M163" s="120">
        <v>28658</v>
      </c>
      <c r="N163" s="121">
        <f t="shared" ref="N163:N169" si="19">IFERROR(M163/K163-1,"-")</f>
        <v>0.13156440022111671</v>
      </c>
    </row>
    <row r="164" spans="2:14" x14ac:dyDescent="0.25">
      <c r="B164" s="119" t="s">
        <v>75</v>
      </c>
      <c r="C164" s="120">
        <v>16806</v>
      </c>
      <c r="D164" s="121">
        <v>0.43555137951652867</v>
      </c>
      <c r="E164" s="120">
        <v>2722</v>
      </c>
      <c r="F164" s="121">
        <f t="shared" si="18"/>
        <v>-0.83803403546352495</v>
      </c>
      <c r="G164" s="120">
        <v>15037</v>
      </c>
      <c r="H164" s="121">
        <f t="shared" si="18"/>
        <v>4.5242468772961058</v>
      </c>
      <c r="I164" s="120">
        <v>20151</v>
      </c>
      <c r="J164" s="121">
        <f t="shared" si="18"/>
        <v>0.34009443373013237</v>
      </c>
      <c r="K164" s="120">
        <v>30435</v>
      </c>
      <c r="L164" s="121">
        <f t="shared" si="18"/>
        <v>0.5103468810480869</v>
      </c>
      <c r="M164" s="120">
        <v>32786</v>
      </c>
      <c r="N164" s="121">
        <f t="shared" si="19"/>
        <v>7.7246591095777806E-2</v>
      </c>
    </row>
    <row r="165" spans="2:14" x14ac:dyDescent="0.25">
      <c r="B165" s="119" t="s">
        <v>77</v>
      </c>
      <c r="C165" s="120">
        <v>6098</v>
      </c>
      <c r="D165" s="121">
        <v>-0.46737706349899555</v>
      </c>
      <c r="E165" s="120">
        <v>5410</v>
      </c>
      <c r="F165" s="121">
        <f t="shared" si="18"/>
        <v>-0.11282387668087901</v>
      </c>
      <c r="G165" s="120">
        <v>18097</v>
      </c>
      <c r="H165" s="121">
        <f t="shared" si="18"/>
        <v>2.3451016635859521</v>
      </c>
      <c r="I165" s="120">
        <v>23354</v>
      </c>
      <c r="J165" s="121">
        <f t="shared" si="18"/>
        <v>0.29049013648671052</v>
      </c>
      <c r="K165" s="120">
        <v>33158</v>
      </c>
      <c r="L165" s="121">
        <f t="shared" si="18"/>
        <v>0.41979960606320121</v>
      </c>
      <c r="M165" s="120">
        <v>32455</v>
      </c>
      <c r="N165" s="121">
        <f t="shared" si="19"/>
        <v>-2.1201519995174611E-2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2655</v>
      </c>
      <c r="F166" s="121" t="str">
        <f t="shared" si="18"/>
        <v>-</v>
      </c>
      <c r="G166" s="120">
        <v>18742</v>
      </c>
      <c r="H166" s="121">
        <f t="shared" si="18"/>
        <v>6.0591337099811673</v>
      </c>
      <c r="I166" s="120">
        <v>23096</v>
      </c>
      <c r="J166" s="121">
        <f t="shared" si="18"/>
        <v>0.23231245331341377</v>
      </c>
      <c r="K166" s="120">
        <v>32463</v>
      </c>
      <c r="L166" s="121">
        <f t="shared" si="18"/>
        <v>0.4055680637339798</v>
      </c>
      <c r="M166" s="120">
        <v>36564</v>
      </c>
      <c r="N166" s="121">
        <f t="shared" si="19"/>
        <v>0.12632843544958883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6118</v>
      </c>
      <c r="F167" s="121" t="str">
        <f t="shared" si="18"/>
        <v>-</v>
      </c>
      <c r="G167" s="120">
        <v>12742</v>
      </c>
      <c r="H167" s="121">
        <f t="shared" si="18"/>
        <v>1.0827067669172932</v>
      </c>
      <c r="I167" s="120">
        <v>16668</v>
      </c>
      <c r="J167" s="121">
        <f t="shared" si="18"/>
        <v>0.30811489562078176</v>
      </c>
      <c r="K167" s="120">
        <v>30513</v>
      </c>
      <c r="L167" s="121">
        <f t="shared" si="18"/>
        <v>0.83063354931605482</v>
      </c>
      <c r="M167" s="120">
        <v>34104</v>
      </c>
      <c r="N167" s="121">
        <f t="shared" si="19"/>
        <v>0.11768754301445283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6244</v>
      </c>
      <c r="F168" s="121" t="str">
        <f t="shared" si="18"/>
        <v>-</v>
      </c>
      <c r="G168" s="120">
        <v>10927</v>
      </c>
      <c r="H168" s="121">
        <f t="shared" si="18"/>
        <v>0.75</v>
      </c>
      <c r="I168" s="120">
        <v>16599</v>
      </c>
      <c r="J168" s="121">
        <f t="shared" si="18"/>
        <v>0.51908117507092522</v>
      </c>
      <c r="K168" s="120">
        <v>31108</v>
      </c>
      <c r="L168" s="121">
        <f t="shared" si="18"/>
        <v>0.87408880053015237</v>
      </c>
      <c r="M168" s="120">
        <v>22991</v>
      </c>
      <c r="N168" s="121">
        <f t="shared" si="19"/>
        <v>-0.26092966439501097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11639</v>
      </c>
      <c r="F169" s="121" t="str">
        <f t="shared" si="18"/>
        <v>-</v>
      </c>
      <c r="G169" s="120">
        <v>15423</v>
      </c>
      <c r="H169" s="121">
        <f t="shared" si="18"/>
        <v>0.32511384139530897</v>
      </c>
      <c r="I169" s="120">
        <v>21776</v>
      </c>
      <c r="J169" s="121">
        <f t="shared" si="18"/>
        <v>0.41191726642028148</v>
      </c>
      <c r="K169" s="120">
        <v>38922</v>
      </c>
      <c r="L169" s="121">
        <f t="shared" si="18"/>
        <v>0.78738060249816311</v>
      </c>
      <c r="M169" s="120">
        <v>36519</v>
      </c>
      <c r="N169" s="121">
        <f t="shared" si="19"/>
        <v>-6.173886234006476E-2</v>
      </c>
    </row>
    <row r="170" spans="2:14" x14ac:dyDescent="0.25">
      <c r="B170" s="119" t="s">
        <v>87</v>
      </c>
      <c r="C170" s="120">
        <v>4147</v>
      </c>
      <c r="D170" s="121">
        <v>-0.80786693847294289</v>
      </c>
      <c r="E170" s="120">
        <v>14723</v>
      </c>
      <c r="F170" s="121">
        <f t="shared" si="18"/>
        <v>2.5502773088979986</v>
      </c>
      <c r="G170" s="120">
        <v>17002</v>
      </c>
      <c r="H170" s="121">
        <f t="shared" si="18"/>
        <v>0.15479182231882094</v>
      </c>
      <c r="I170" s="120">
        <v>33567</v>
      </c>
      <c r="J170" s="121">
        <f t="shared" si="18"/>
        <v>0.97429714151276325</v>
      </c>
      <c r="K170" s="120">
        <v>43043</v>
      </c>
      <c r="L170" s="121">
        <f t="shared" si="18"/>
        <v>0.28230106950278544</v>
      </c>
      <c r="M170" s="120"/>
      <c r="N170" s="121"/>
    </row>
    <row r="171" spans="2:14" x14ac:dyDescent="0.25">
      <c r="B171" s="119" t="s">
        <v>89</v>
      </c>
      <c r="C171" s="120">
        <v>1472</v>
      </c>
      <c r="D171" s="121">
        <v>-0.91399859780322501</v>
      </c>
      <c r="E171" s="120">
        <v>12480</v>
      </c>
      <c r="F171" s="121">
        <f t="shared" si="18"/>
        <v>7.4782608695652169</v>
      </c>
      <c r="G171" s="120">
        <v>16073</v>
      </c>
      <c r="H171" s="121">
        <f t="shared" si="18"/>
        <v>0.28790064102564106</v>
      </c>
      <c r="I171" s="120">
        <v>25350</v>
      </c>
      <c r="J171" s="121">
        <f t="shared" si="18"/>
        <v>0.57717912026379636</v>
      </c>
      <c r="K171" s="120">
        <v>32169</v>
      </c>
      <c r="L171" s="121">
        <f t="shared" si="18"/>
        <v>0.26899408284023663</v>
      </c>
      <c r="M171" s="120"/>
      <c r="N171" s="121"/>
    </row>
    <row r="172" spans="2:14" x14ac:dyDescent="0.25">
      <c r="B172" s="119" t="s">
        <v>91</v>
      </c>
      <c r="C172" s="120">
        <v>4177</v>
      </c>
      <c r="D172" s="121">
        <v>-0.7362505525036307</v>
      </c>
      <c r="E172" s="120">
        <v>14829</v>
      </c>
      <c r="F172" s="121">
        <f t="shared" si="18"/>
        <v>2.5501556140770889</v>
      </c>
      <c r="G172" s="120">
        <v>15893</v>
      </c>
      <c r="H172" s="121">
        <f t="shared" si="18"/>
        <v>7.175129813203851E-2</v>
      </c>
      <c r="I172" s="120">
        <v>29606</v>
      </c>
      <c r="J172" s="121">
        <f t="shared" si="18"/>
        <v>0.86283269363870896</v>
      </c>
      <c r="K172" s="120">
        <v>36840</v>
      </c>
      <c r="L172" s="121">
        <f t="shared" si="18"/>
        <v>0.24434236303452006</v>
      </c>
      <c r="M172" s="120"/>
      <c r="N172" s="121"/>
    </row>
    <row r="173" spans="2:14" x14ac:dyDescent="0.25">
      <c r="B173" s="119" t="s">
        <v>93</v>
      </c>
      <c r="C173" s="120">
        <v>612</v>
      </c>
      <c r="D173" s="121">
        <v>-0.94618834080717484</v>
      </c>
      <c r="E173" s="120">
        <v>14802</v>
      </c>
      <c r="F173" s="121">
        <f t="shared" si="18"/>
        <v>23.186274509803923</v>
      </c>
      <c r="G173" s="120">
        <v>15008</v>
      </c>
      <c r="H173" s="121">
        <f t="shared" si="18"/>
        <v>1.3917038238075996E-2</v>
      </c>
      <c r="I173" s="120">
        <v>22746</v>
      </c>
      <c r="J173" s="121">
        <f t="shared" si="18"/>
        <v>0.51559168443496795</v>
      </c>
      <c r="K173" s="120">
        <v>24750</v>
      </c>
      <c r="L173" s="121">
        <f t="shared" si="18"/>
        <v>8.8103402796096075E-2</v>
      </c>
      <c r="M173" s="120"/>
      <c r="N173" s="121"/>
    </row>
    <row r="174" spans="2:14" x14ac:dyDescent="0.25">
      <c r="B174" s="119" t="s">
        <v>95</v>
      </c>
      <c r="C174" s="120">
        <v>2033</v>
      </c>
      <c r="D174" s="121">
        <v>-0.81001775534996723</v>
      </c>
      <c r="E174" s="120">
        <v>11502</v>
      </c>
      <c r="F174" s="121">
        <f t="shared" si="18"/>
        <v>4.6576487948844072</v>
      </c>
      <c r="G174" s="120">
        <v>14877</v>
      </c>
      <c r="H174" s="121">
        <f t="shared" si="18"/>
        <v>0.29342723004694826</v>
      </c>
      <c r="I174" s="120">
        <v>23544</v>
      </c>
      <c r="J174" s="121">
        <f t="shared" si="18"/>
        <v>0.58257713248638843</v>
      </c>
      <c r="K174" s="120">
        <v>25480</v>
      </c>
      <c r="L174" s="121">
        <f t="shared" si="18"/>
        <v>8.2229018008834531E-2</v>
      </c>
      <c r="M174" s="120"/>
      <c r="N174" s="121"/>
    </row>
    <row r="175" spans="2:14" ht="15.75" x14ac:dyDescent="0.25">
      <c r="B175" s="122" t="s">
        <v>32</v>
      </c>
      <c r="C175" s="123">
        <v>48969</v>
      </c>
      <c r="D175" s="124">
        <v>-0.71801796614073476</v>
      </c>
      <c r="E175" s="123">
        <v>105849</v>
      </c>
      <c r="F175" s="124">
        <f t="shared" si="18"/>
        <v>1.1615511854438521</v>
      </c>
      <c r="G175" s="123">
        <v>179405</v>
      </c>
      <c r="H175" s="124">
        <f t="shared" si="18"/>
        <v>0.69491445360844217</v>
      </c>
      <c r="I175" s="123">
        <v>275311</v>
      </c>
      <c r="J175" s="124">
        <f t="shared" si="18"/>
        <v>0.53457818901368404</v>
      </c>
      <c r="K175" s="123">
        <v>384207</v>
      </c>
      <c r="L175" s="124">
        <f t="shared" si="18"/>
        <v>0.3955381368706663</v>
      </c>
      <c r="M175" s="123">
        <v>224077</v>
      </c>
      <c r="N175" s="124">
        <v>9.6969696969697594E-3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284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251</v>
      </c>
      <c r="G184" s="118" t="s">
        <v>71</v>
      </c>
      <c r="H184" s="117" t="s">
        <v>251</v>
      </c>
      <c r="I184" s="118" t="s">
        <v>71</v>
      </c>
      <c r="J184" s="117" t="s">
        <v>251</v>
      </c>
      <c r="K184" s="118" t="s">
        <v>71</v>
      </c>
      <c r="L184" s="117" t="s">
        <v>251</v>
      </c>
      <c r="M184" s="118" t="s">
        <v>71</v>
      </c>
      <c r="N184" s="117" t="s">
        <v>277</v>
      </c>
    </row>
    <row r="185" spans="1:15" x14ac:dyDescent="0.25">
      <c r="A185" s="125"/>
      <c r="B185" s="119" t="s">
        <v>73</v>
      </c>
      <c r="C185" s="120">
        <v>2894</v>
      </c>
      <c r="D185" s="121">
        <v>-0.31600094540297807</v>
      </c>
      <c r="E185" s="120">
        <v>241</v>
      </c>
      <c r="F185" s="121">
        <f t="shared" ref="F185:L197" si="20">IFERROR(E185/C185-1,"-")</f>
        <v>-0.91672425708362126</v>
      </c>
      <c r="G185" s="120">
        <v>3071</v>
      </c>
      <c r="H185" s="121">
        <f t="shared" si="20"/>
        <v>11.742738589211617</v>
      </c>
      <c r="I185" s="120">
        <v>3587</v>
      </c>
      <c r="J185" s="121">
        <f t="shared" si="20"/>
        <v>0.16802344513187895</v>
      </c>
      <c r="K185" s="120">
        <v>3593</v>
      </c>
      <c r="L185" s="121">
        <f t="shared" si="20"/>
        <v>1.6727069974908915E-3</v>
      </c>
      <c r="M185" s="120">
        <v>5043</v>
      </c>
      <c r="N185" s="121">
        <f t="shared" ref="N185:N191" si="21">IFERROR(M185/K185-1,"-")</f>
        <v>0.40356248260506544</v>
      </c>
    </row>
    <row r="186" spans="1:15" x14ac:dyDescent="0.25">
      <c r="B186" s="119" t="s">
        <v>75</v>
      </c>
      <c r="C186" s="120">
        <v>2669</v>
      </c>
      <c r="D186" s="121">
        <v>-0.11768595041322316</v>
      </c>
      <c r="E186" s="120">
        <v>241</v>
      </c>
      <c r="F186" s="121">
        <f t="shared" si="20"/>
        <v>-0.90970400899213189</v>
      </c>
      <c r="G186" s="120">
        <v>3129</v>
      </c>
      <c r="H186" s="121">
        <f t="shared" si="20"/>
        <v>11.983402489626556</v>
      </c>
      <c r="I186" s="120">
        <v>2714</v>
      </c>
      <c r="J186" s="121">
        <f t="shared" si="20"/>
        <v>-0.13263023330137425</v>
      </c>
      <c r="K186" s="120">
        <v>4033</v>
      </c>
      <c r="L186" s="121">
        <f t="shared" si="20"/>
        <v>0.48599852616064854</v>
      </c>
      <c r="M186" s="120">
        <v>4733</v>
      </c>
      <c r="N186" s="121">
        <f t="shared" si="21"/>
        <v>0.17356806347632037</v>
      </c>
    </row>
    <row r="187" spans="1:15" x14ac:dyDescent="0.25">
      <c r="B187" s="119" t="s">
        <v>77</v>
      </c>
      <c r="C187" s="120">
        <v>2054</v>
      </c>
      <c r="D187" s="121">
        <v>-0.45574986751457336</v>
      </c>
      <c r="E187" s="120">
        <v>121</v>
      </c>
      <c r="F187" s="121">
        <f t="shared" si="20"/>
        <v>-0.94109055501460559</v>
      </c>
      <c r="G187" s="120">
        <v>2637</v>
      </c>
      <c r="H187" s="121">
        <f t="shared" si="20"/>
        <v>20.793388429752067</v>
      </c>
      <c r="I187" s="120">
        <v>4070</v>
      </c>
      <c r="J187" s="121">
        <f t="shared" si="20"/>
        <v>0.5434205536594614</v>
      </c>
      <c r="K187" s="120">
        <v>3780</v>
      </c>
      <c r="L187" s="121">
        <f t="shared" si="20"/>
        <v>-7.1253071253071232E-2</v>
      </c>
      <c r="M187" s="120">
        <v>5059</v>
      </c>
      <c r="N187" s="121">
        <f t="shared" si="21"/>
        <v>0.33835978835978842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190</v>
      </c>
      <c r="F188" s="121" t="str">
        <f t="shared" si="20"/>
        <v>-</v>
      </c>
      <c r="G188" s="120">
        <v>2990</v>
      </c>
      <c r="H188" s="121">
        <f t="shared" si="20"/>
        <v>14.736842105263158</v>
      </c>
      <c r="I188" s="120">
        <v>2042</v>
      </c>
      <c r="J188" s="121">
        <f t="shared" si="20"/>
        <v>-0.31705685618729096</v>
      </c>
      <c r="K188" s="120">
        <v>3683</v>
      </c>
      <c r="L188" s="121">
        <f t="shared" si="20"/>
        <v>0.80362389813907931</v>
      </c>
      <c r="M188" s="120">
        <v>2760</v>
      </c>
      <c r="N188" s="121">
        <f t="shared" si="21"/>
        <v>-0.25061091501493349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963</v>
      </c>
      <c r="F189" s="121" t="str">
        <f t="shared" si="20"/>
        <v>-</v>
      </c>
      <c r="G189" s="120">
        <v>1713</v>
      </c>
      <c r="H189" s="121">
        <f t="shared" si="20"/>
        <v>0.77881619937694713</v>
      </c>
      <c r="I189" s="120">
        <v>2232</v>
      </c>
      <c r="J189" s="121">
        <f t="shared" si="20"/>
        <v>0.30297723292469358</v>
      </c>
      <c r="K189" s="120">
        <v>3663</v>
      </c>
      <c r="L189" s="121">
        <f t="shared" si="20"/>
        <v>0.6411290322580645</v>
      </c>
      <c r="M189" s="120">
        <v>3029</v>
      </c>
      <c r="N189" s="121">
        <f t="shared" si="21"/>
        <v>-0.17308217308217311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1692</v>
      </c>
      <c r="F190" s="121" t="str">
        <f t="shared" si="20"/>
        <v>-</v>
      </c>
      <c r="G190" s="120">
        <v>2174</v>
      </c>
      <c r="H190" s="121">
        <f t="shared" si="20"/>
        <v>0.28486997635933808</v>
      </c>
      <c r="I190" s="120">
        <v>2900</v>
      </c>
      <c r="J190" s="121">
        <f t="shared" si="20"/>
        <v>0.33394664213431469</v>
      </c>
      <c r="K190" s="120">
        <v>4781</v>
      </c>
      <c r="L190" s="121">
        <f t="shared" si="20"/>
        <v>0.6486206896551725</v>
      </c>
      <c r="M190" s="120">
        <v>4208</v>
      </c>
      <c r="N190" s="121">
        <f t="shared" si="21"/>
        <v>-0.11984940389039955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2335</v>
      </c>
      <c r="F191" s="121" t="str">
        <f t="shared" si="20"/>
        <v>-</v>
      </c>
      <c r="G191" s="120">
        <v>3144</v>
      </c>
      <c r="H191" s="121">
        <f t="shared" si="20"/>
        <v>0.34646680942184149</v>
      </c>
      <c r="I191" s="120">
        <v>5343</v>
      </c>
      <c r="J191" s="121">
        <f t="shared" si="20"/>
        <v>0.69942748091603058</v>
      </c>
      <c r="K191" s="120">
        <v>8924</v>
      </c>
      <c r="L191" s="121">
        <f t="shared" si="20"/>
        <v>0.67022272131761174</v>
      </c>
      <c r="M191" s="120">
        <v>6536</v>
      </c>
      <c r="N191" s="121">
        <f t="shared" si="21"/>
        <v>-0.26759300761990135</v>
      </c>
    </row>
    <row r="192" spans="1:15" x14ac:dyDescent="0.25">
      <c r="B192" s="119" t="s">
        <v>87</v>
      </c>
      <c r="C192" s="120">
        <v>1276</v>
      </c>
      <c r="D192" s="121">
        <v>-0.78094420600858372</v>
      </c>
      <c r="E192" s="120">
        <v>6710</v>
      </c>
      <c r="F192" s="121">
        <f t="shared" si="20"/>
        <v>4.2586206896551726</v>
      </c>
      <c r="G192" s="120">
        <v>2618</v>
      </c>
      <c r="H192" s="121">
        <f t="shared" si="20"/>
        <v>-0.60983606557377046</v>
      </c>
      <c r="I192" s="120">
        <v>6391</v>
      </c>
      <c r="J192" s="121">
        <f t="shared" si="20"/>
        <v>1.4411764705882355</v>
      </c>
      <c r="K192" s="120">
        <v>5956</v>
      </c>
      <c r="L192" s="121">
        <f t="shared" si="20"/>
        <v>-6.8064465654827155E-2</v>
      </c>
      <c r="M192" s="120"/>
      <c r="N192" s="121"/>
    </row>
    <row r="193" spans="2:15" x14ac:dyDescent="0.25">
      <c r="B193" s="119" t="s">
        <v>89</v>
      </c>
      <c r="C193" s="120">
        <v>3461</v>
      </c>
      <c r="D193" s="121">
        <v>-0.18774935461159348</v>
      </c>
      <c r="E193" s="120">
        <v>5611</v>
      </c>
      <c r="F193" s="121">
        <f t="shared" si="20"/>
        <v>0.62120774342675533</v>
      </c>
      <c r="G193" s="120">
        <v>3064</v>
      </c>
      <c r="H193" s="121">
        <f t="shared" si="20"/>
        <v>-0.45392978078773838</v>
      </c>
      <c r="I193" s="120">
        <v>4673</v>
      </c>
      <c r="J193" s="121">
        <f t="shared" si="20"/>
        <v>0.52513054830287209</v>
      </c>
      <c r="K193" s="120">
        <v>5487</v>
      </c>
      <c r="L193" s="121">
        <f t="shared" si="20"/>
        <v>0.17419216777230906</v>
      </c>
      <c r="M193" s="120"/>
      <c r="N193" s="121"/>
    </row>
    <row r="194" spans="2:15" x14ac:dyDescent="0.25">
      <c r="B194" s="119" t="s">
        <v>91</v>
      </c>
      <c r="C194" s="120">
        <v>1379</v>
      </c>
      <c r="D194" s="121">
        <v>-0.55857874519846351</v>
      </c>
      <c r="E194" s="120">
        <v>5242</v>
      </c>
      <c r="F194" s="121">
        <f t="shared" si="20"/>
        <v>2.8013052936910805</v>
      </c>
      <c r="G194" s="120">
        <v>2154</v>
      </c>
      <c r="H194" s="121">
        <f t="shared" si="20"/>
        <v>-0.58908813429988549</v>
      </c>
      <c r="I194" s="120">
        <v>4047</v>
      </c>
      <c r="J194" s="121">
        <f t="shared" si="20"/>
        <v>0.87883008356545966</v>
      </c>
      <c r="K194" s="120">
        <v>5700</v>
      </c>
      <c r="L194" s="121">
        <f t="shared" si="20"/>
        <v>0.40845070422535201</v>
      </c>
      <c r="M194" s="120"/>
      <c r="N194" s="121"/>
    </row>
    <row r="195" spans="2:15" x14ac:dyDescent="0.25">
      <c r="B195" s="119" t="s">
        <v>93</v>
      </c>
      <c r="C195" s="120">
        <v>671</v>
      </c>
      <c r="D195" s="121">
        <v>-0.77169105137801974</v>
      </c>
      <c r="E195" s="120">
        <v>6043</v>
      </c>
      <c r="F195" s="121">
        <f t="shared" si="20"/>
        <v>8.0059612518628906</v>
      </c>
      <c r="G195" s="120">
        <v>3174</v>
      </c>
      <c r="H195" s="121">
        <f t="shared" si="20"/>
        <v>-0.47476418997186831</v>
      </c>
      <c r="I195" s="120">
        <v>3953</v>
      </c>
      <c r="J195" s="121">
        <f t="shared" si="20"/>
        <v>0.245431632010082</v>
      </c>
      <c r="K195" s="120">
        <v>4388</v>
      </c>
      <c r="L195" s="121">
        <f t="shared" si="20"/>
        <v>0.11004300531242084</v>
      </c>
      <c r="M195" s="120"/>
      <c r="N195" s="121"/>
    </row>
    <row r="196" spans="2:15" x14ac:dyDescent="0.25">
      <c r="B196" s="119" t="s">
        <v>95</v>
      </c>
      <c r="C196" s="120">
        <v>337</v>
      </c>
      <c r="D196" s="121">
        <v>-0.88572397422855209</v>
      </c>
      <c r="E196" s="120">
        <v>3911</v>
      </c>
      <c r="F196" s="121">
        <f t="shared" si="20"/>
        <v>10.6053412462908</v>
      </c>
      <c r="G196" s="120">
        <v>3870</v>
      </c>
      <c r="H196" s="121">
        <f t="shared" si="20"/>
        <v>-1.0483252365124041E-2</v>
      </c>
      <c r="I196" s="120">
        <v>3615</v>
      </c>
      <c r="J196" s="121">
        <f t="shared" si="20"/>
        <v>-6.589147286821706E-2</v>
      </c>
      <c r="K196" s="120">
        <v>4832</v>
      </c>
      <c r="L196" s="121">
        <f t="shared" si="20"/>
        <v>0.33665283540802204</v>
      </c>
      <c r="M196" s="120"/>
      <c r="N196" s="121"/>
    </row>
    <row r="197" spans="2:15" ht="15.75" x14ac:dyDescent="0.25">
      <c r="B197" s="122" t="s">
        <v>32</v>
      </c>
      <c r="C197" s="123">
        <v>14962</v>
      </c>
      <c r="D197" s="124">
        <v>-0.68040840738209152</v>
      </c>
      <c r="E197" s="123">
        <v>33300</v>
      </c>
      <c r="F197" s="124">
        <f t="shared" si="20"/>
        <v>1.2256382836519184</v>
      </c>
      <c r="G197" s="123">
        <v>33738</v>
      </c>
      <c r="H197" s="124">
        <f t="shared" si="20"/>
        <v>1.3153153153153241E-2</v>
      </c>
      <c r="I197" s="123">
        <v>45567</v>
      </c>
      <c r="J197" s="124">
        <f t="shared" si="20"/>
        <v>0.35061355148497242</v>
      </c>
      <c r="K197" s="123">
        <v>58820</v>
      </c>
      <c r="L197" s="124">
        <f t="shared" si="20"/>
        <v>0.29084644589286102</v>
      </c>
      <c r="M197" s="123">
        <v>31368</v>
      </c>
      <c r="N197" s="124">
        <v>-3.3552084296145646E-2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285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251</v>
      </c>
      <c r="G206" s="118" t="s">
        <v>71</v>
      </c>
      <c r="H206" s="117" t="s">
        <v>251</v>
      </c>
      <c r="I206" s="118" t="s">
        <v>71</v>
      </c>
      <c r="J206" s="117" t="s">
        <v>251</v>
      </c>
      <c r="K206" s="118" t="s">
        <v>71</v>
      </c>
      <c r="L206" s="117" t="s">
        <v>251</v>
      </c>
      <c r="M206" s="118" t="s">
        <v>71</v>
      </c>
      <c r="N206" s="117" t="s">
        <v>277</v>
      </c>
    </row>
    <row r="207" spans="2:15" x14ac:dyDescent="0.25">
      <c r="B207" s="119" t="s">
        <v>73</v>
      </c>
      <c r="C207" s="120">
        <v>4444</v>
      </c>
      <c r="D207" s="121">
        <v>-5.5472901168969191E-2</v>
      </c>
      <c r="E207" s="120">
        <v>228</v>
      </c>
      <c r="F207" s="121">
        <f t="shared" ref="F207:L219" si="22">IFERROR(E207/C207-1,"-")</f>
        <v>-0.9486948694869487</v>
      </c>
      <c r="G207" s="120">
        <v>6256</v>
      </c>
      <c r="H207" s="121">
        <f t="shared" si="22"/>
        <v>26.438596491228068</v>
      </c>
      <c r="I207" s="120">
        <v>6581</v>
      </c>
      <c r="J207" s="121">
        <f t="shared" si="22"/>
        <v>5.1950127877237851E-2</v>
      </c>
      <c r="K207" s="120">
        <v>8748</v>
      </c>
      <c r="L207" s="121">
        <f t="shared" si="22"/>
        <v>0.32928126424555537</v>
      </c>
      <c r="M207" s="120">
        <v>10873</v>
      </c>
      <c r="N207" s="121">
        <f t="shared" ref="N207:N213" si="23">IFERROR(M207/K207-1,"-")</f>
        <v>0.24291266575217185</v>
      </c>
    </row>
    <row r="208" spans="2:15" x14ac:dyDescent="0.25">
      <c r="B208" s="119" t="s">
        <v>75</v>
      </c>
      <c r="C208" s="120">
        <v>3952</v>
      </c>
      <c r="D208" s="121">
        <v>-0.11509180474697711</v>
      </c>
      <c r="E208" s="120">
        <v>299</v>
      </c>
      <c r="F208" s="121">
        <f t="shared" si="22"/>
        <v>-0.92434210526315785</v>
      </c>
      <c r="G208" s="120">
        <v>5800</v>
      </c>
      <c r="H208" s="121">
        <f t="shared" si="22"/>
        <v>18.397993311036789</v>
      </c>
      <c r="I208" s="120">
        <v>5446</v>
      </c>
      <c r="J208" s="121">
        <f t="shared" si="22"/>
        <v>-6.1034482758620667E-2</v>
      </c>
      <c r="K208" s="120">
        <v>7811</v>
      </c>
      <c r="L208" s="121">
        <f t="shared" si="22"/>
        <v>0.43426367976496505</v>
      </c>
      <c r="M208" s="120">
        <v>11952</v>
      </c>
      <c r="N208" s="121">
        <f t="shared" si="23"/>
        <v>0.53014978875944174</v>
      </c>
    </row>
    <row r="209" spans="2:15" x14ac:dyDescent="0.25">
      <c r="B209" s="119" t="s">
        <v>77</v>
      </c>
      <c r="C209" s="120">
        <v>2527</v>
      </c>
      <c r="D209" s="121">
        <v>-0.49134460547504022</v>
      </c>
      <c r="E209" s="120">
        <v>324</v>
      </c>
      <c r="F209" s="121">
        <f t="shared" si="22"/>
        <v>-0.87178472497032056</v>
      </c>
      <c r="G209" s="120">
        <v>5060</v>
      </c>
      <c r="H209" s="121">
        <f t="shared" si="22"/>
        <v>14.617283950617283</v>
      </c>
      <c r="I209" s="120">
        <v>5191</v>
      </c>
      <c r="J209" s="121">
        <f t="shared" si="22"/>
        <v>2.5889328063241068E-2</v>
      </c>
      <c r="K209" s="120">
        <v>7389</v>
      </c>
      <c r="L209" s="121">
        <f t="shared" si="22"/>
        <v>0.42342515892891552</v>
      </c>
      <c r="M209" s="120">
        <v>9318</v>
      </c>
      <c r="N209" s="121">
        <f t="shared" si="23"/>
        <v>0.26106374340235483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162</v>
      </c>
      <c r="F210" s="121" t="str">
        <f t="shared" si="22"/>
        <v>-</v>
      </c>
      <c r="G210" s="120">
        <v>5496</v>
      </c>
      <c r="H210" s="121">
        <f t="shared" si="22"/>
        <v>32.925925925925924</v>
      </c>
      <c r="I210" s="120">
        <v>4693</v>
      </c>
      <c r="J210" s="121">
        <f t="shared" si="22"/>
        <v>-0.1461062590975255</v>
      </c>
      <c r="K210" s="120">
        <v>7994</v>
      </c>
      <c r="L210" s="121">
        <f t="shared" si="22"/>
        <v>0.70338802471766471</v>
      </c>
      <c r="M210" s="120">
        <v>7482</v>
      </c>
      <c r="N210" s="121">
        <f t="shared" si="23"/>
        <v>-6.404803602702025E-2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482</v>
      </c>
      <c r="F211" s="121" t="str">
        <f t="shared" si="22"/>
        <v>-</v>
      </c>
      <c r="G211" s="120">
        <v>4009</v>
      </c>
      <c r="H211" s="121">
        <f t="shared" si="22"/>
        <v>7.3174273858921168</v>
      </c>
      <c r="I211" s="120">
        <v>4570</v>
      </c>
      <c r="J211" s="121">
        <f t="shared" si="22"/>
        <v>0.13993514592167622</v>
      </c>
      <c r="K211" s="120">
        <v>7162</v>
      </c>
      <c r="L211" s="121">
        <f t="shared" si="22"/>
        <v>0.56717724288840254</v>
      </c>
      <c r="M211" s="120">
        <v>5929</v>
      </c>
      <c r="N211" s="121">
        <f t="shared" si="23"/>
        <v>-0.17215861491203577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1221</v>
      </c>
      <c r="F212" s="121" t="str">
        <f t="shared" si="22"/>
        <v>-</v>
      </c>
      <c r="G212" s="120">
        <v>3989</v>
      </c>
      <c r="H212" s="121">
        <f t="shared" si="22"/>
        <v>2.2669942669942671</v>
      </c>
      <c r="I212" s="120">
        <v>6037</v>
      </c>
      <c r="J212" s="121">
        <f t="shared" si="22"/>
        <v>0.51341188267736282</v>
      </c>
      <c r="K212" s="120">
        <v>10443</v>
      </c>
      <c r="L212" s="121">
        <f t="shared" si="22"/>
        <v>0.72983269836011266</v>
      </c>
      <c r="M212" s="120">
        <v>5971</v>
      </c>
      <c r="N212" s="121">
        <f t="shared" si="23"/>
        <v>-0.42822943598582786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3777</v>
      </c>
      <c r="F213" s="121" t="str">
        <f t="shared" si="22"/>
        <v>-</v>
      </c>
      <c r="G213" s="120">
        <v>7258</v>
      </c>
      <c r="H213" s="121">
        <f t="shared" si="22"/>
        <v>0.92163092401376745</v>
      </c>
      <c r="I213" s="120">
        <v>9426</v>
      </c>
      <c r="J213" s="121">
        <f t="shared" si="22"/>
        <v>0.29870487737668783</v>
      </c>
      <c r="K213" s="120">
        <v>17870</v>
      </c>
      <c r="L213" s="121">
        <f t="shared" si="22"/>
        <v>0.89582007214088688</v>
      </c>
      <c r="M213" s="120">
        <v>12608</v>
      </c>
      <c r="N213" s="121">
        <f t="shared" si="23"/>
        <v>-0.29445998880805824</v>
      </c>
    </row>
    <row r="214" spans="2:15" x14ac:dyDescent="0.25">
      <c r="B214" s="119" t="s">
        <v>87</v>
      </c>
      <c r="C214" s="120">
        <v>1443</v>
      </c>
      <c r="D214" s="121">
        <v>-0.89691384483497638</v>
      </c>
      <c r="E214" s="120">
        <v>5378</v>
      </c>
      <c r="F214" s="121">
        <f t="shared" si="22"/>
        <v>2.726957726957727</v>
      </c>
      <c r="G214" s="120">
        <v>10210</v>
      </c>
      <c r="H214" s="121">
        <f t="shared" si="22"/>
        <v>0.89847526961695801</v>
      </c>
      <c r="I214" s="120">
        <v>13529</v>
      </c>
      <c r="J214" s="121">
        <f t="shared" si="22"/>
        <v>0.32507345739471116</v>
      </c>
      <c r="K214" s="120">
        <v>17817</v>
      </c>
      <c r="L214" s="121">
        <f t="shared" si="22"/>
        <v>0.31694877670189969</v>
      </c>
      <c r="M214" s="120"/>
      <c r="N214" s="121"/>
    </row>
    <row r="215" spans="2:15" x14ac:dyDescent="0.25">
      <c r="B215" s="119" t="s">
        <v>89</v>
      </c>
      <c r="C215" s="120">
        <v>396</v>
      </c>
      <c r="D215" s="121">
        <v>-0.9397260273972603</v>
      </c>
      <c r="E215" s="120">
        <v>5141</v>
      </c>
      <c r="F215" s="121">
        <f t="shared" si="22"/>
        <v>11.982323232323232</v>
      </c>
      <c r="G215" s="120">
        <v>7103</v>
      </c>
      <c r="H215" s="121">
        <f t="shared" si="22"/>
        <v>0.38163781365493099</v>
      </c>
      <c r="I215" s="120">
        <v>9989</v>
      </c>
      <c r="J215" s="121">
        <f t="shared" si="22"/>
        <v>0.40630719414331962</v>
      </c>
      <c r="K215" s="120">
        <v>13011</v>
      </c>
      <c r="L215" s="121">
        <f t="shared" si="22"/>
        <v>0.30253278606467116</v>
      </c>
      <c r="M215" s="120"/>
      <c r="N215" s="121"/>
    </row>
    <row r="216" spans="2:15" x14ac:dyDescent="0.25">
      <c r="B216" s="119" t="s">
        <v>91</v>
      </c>
      <c r="C216" s="120">
        <v>218</v>
      </c>
      <c r="D216" s="121">
        <v>-0.96025524156791253</v>
      </c>
      <c r="E216" s="120">
        <v>7377</v>
      </c>
      <c r="F216" s="121">
        <f t="shared" si="22"/>
        <v>32.839449541284402</v>
      </c>
      <c r="G216" s="120">
        <v>6492</v>
      </c>
      <c r="H216" s="121">
        <f t="shared" si="22"/>
        <v>-0.11996746644977629</v>
      </c>
      <c r="I216" s="120">
        <v>9266</v>
      </c>
      <c r="J216" s="121">
        <f t="shared" si="22"/>
        <v>0.42729513247073325</v>
      </c>
      <c r="K216" s="120">
        <v>14761</v>
      </c>
      <c r="L216" s="121">
        <f t="shared" si="22"/>
        <v>0.59302827541549741</v>
      </c>
      <c r="M216" s="120"/>
      <c r="N216" s="121"/>
    </row>
    <row r="217" spans="2:15" x14ac:dyDescent="0.25">
      <c r="B217" s="119" t="s">
        <v>93</v>
      </c>
      <c r="C217" s="120">
        <v>367</v>
      </c>
      <c r="D217" s="121">
        <v>-0.92392205638474301</v>
      </c>
      <c r="E217" s="120">
        <v>6793</v>
      </c>
      <c r="F217" s="121">
        <f t="shared" si="22"/>
        <v>17.509536784741144</v>
      </c>
      <c r="G217" s="120">
        <v>6967</v>
      </c>
      <c r="H217" s="121">
        <f t="shared" si="22"/>
        <v>2.5614603268069969E-2</v>
      </c>
      <c r="I217" s="120">
        <v>8087</v>
      </c>
      <c r="J217" s="121">
        <f t="shared" si="22"/>
        <v>0.16075785847567103</v>
      </c>
      <c r="K217" s="120">
        <v>8957</v>
      </c>
      <c r="L217" s="121">
        <f t="shared" si="22"/>
        <v>0.10758006677383447</v>
      </c>
      <c r="M217" s="120"/>
      <c r="N217" s="121"/>
    </row>
    <row r="218" spans="2:15" x14ac:dyDescent="0.25">
      <c r="B218" s="119" t="s">
        <v>95</v>
      </c>
      <c r="C218" s="120">
        <v>553</v>
      </c>
      <c r="D218" s="121">
        <v>-0.8827893175074184</v>
      </c>
      <c r="E218" s="120">
        <v>7042</v>
      </c>
      <c r="F218" s="121">
        <f t="shared" si="22"/>
        <v>11.734177215189874</v>
      </c>
      <c r="G218" s="120">
        <v>6873</v>
      </c>
      <c r="H218" s="121">
        <f t="shared" si="22"/>
        <v>-2.3998863959102557E-2</v>
      </c>
      <c r="I218" s="120">
        <v>7535</v>
      </c>
      <c r="J218" s="121">
        <f t="shared" si="22"/>
        <v>9.6318929143023535E-2</v>
      </c>
      <c r="K218" s="120">
        <v>12303</v>
      </c>
      <c r="L218" s="121">
        <f t="shared" si="22"/>
        <v>0.63278035832780355</v>
      </c>
      <c r="M218" s="120"/>
      <c r="N218" s="121"/>
    </row>
    <row r="219" spans="2:15" ht="15.75" x14ac:dyDescent="0.25">
      <c r="B219" s="122" t="s">
        <v>32</v>
      </c>
      <c r="C219" s="123">
        <v>15102</v>
      </c>
      <c r="D219" s="124">
        <v>-0.79926895726722935</v>
      </c>
      <c r="E219" s="123">
        <v>38224</v>
      </c>
      <c r="F219" s="124">
        <f t="shared" si="22"/>
        <v>1.5310554893391606</v>
      </c>
      <c r="G219" s="123">
        <v>75513</v>
      </c>
      <c r="H219" s="124">
        <f t="shared" si="22"/>
        <v>0.97553892842193379</v>
      </c>
      <c r="I219" s="123">
        <v>90350</v>
      </c>
      <c r="J219" s="124">
        <f t="shared" si="22"/>
        <v>0.19648272482883744</v>
      </c>
      <c r="K219" s="123">
        <v>134266</v>
      </c>
      <c r="L219" s="124">
        <f t="shared" si="22"/>
        <v>0.48606530160486994</v>
      </c>
      <c r="M219" s="123">
        <v>64133</v>
      </c>
      <c r="N219" s="124">
        <v>-4.871174926205557E-2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286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5" t="s">
        <v>130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251</v>
      </c>
      <c r="G228" s="118" t="s">
        <v>71</v>
      </c>
      <c r="H228" s="117" t="s">
        <v>251</v>
      </c>
      <c r="I228" s="118" t="s">
        <v>71</v>
      </c>
      <c r="J228" s="117" t="s">
        <v>251</v>
      </c>
      <c r="K228" s="118" t="s">
        <v>71</v>
      </c>
      <c r="L228" s="117" t="s">
        <v>251</v>
      </c>
      <c r="M228" s="118" t="s">
        <v>71</v>
      </c>
      <c r="N228" s="117" t="s">
        <v>277</v>
      </c>
    </row>
    <row r="229" spans="2:15" x14ac:dyDescent="0.25">
      <c r="B229" s="119" t="s">
        <v>73</v>
      </c>
      <c r="C229" s="120">
        <v>12677</v>
      </c>
      <c r="D229" s="121">
        <v>-4.2594970168416291E-2</v>
      </c>
      <c r="E229" s="120">
        <v>191</v>
      </c>
      <c r="F229" s="121">
        <f t="shared" ref="F229:L241" si="24">IFERROR(E229/C229-1,"-")</f>
        <v>-0.9849333438510689</v>
      </c>
      <c r="G229" s="120">
        <v>8499</v>
      </c>
      <c r="H229" s="121">
        <f t="shared" si="24"/>
        <v>43.497382198952877</v>
      </c>
      <c r="I229" s="120">
        <v>14185</v>
      </c>
      <c r="J229" s="121">
        <f t="shared" si="24"/>
        <v>0.66901988469231677</v>
      </c>
      <c r="K229" s="120">
        <v>11905</v>
      </c>
      <c r="L229" s="121">
        <f t="shared" si="24"/>
        <v>-0.16073316884032429</v>
      </c>
      <c r="M229" s="120">
        <v>11922</v>
      </c>
      <c r="N229" s="121">
        <f t="shared" ref="N229:N235" si="25">IFERROR(M229/K229-1,"-")</f>
        <v>1.427971440571163E-3</v>
      </c>
    </row>
    <row r="230" spans="2:15" x14ac:dyDescent="0.25">
      <c r="B230" s="119" t="s">
        <v>75</v>
      </c>
      <c r="C230" s="120">
        <v>10552</v>
      </c>
      <c r="D230" s="121">
        <v>2.5660964230171057E-2</v>
      </c>
      <c r="E230" s="120">
        <v>120</v>
      </c>
      <c r="F230" s="121">
        <f t="shared" si="24"/>
        <v>-0.98862774829416222</v>
      </c>
      <c r="G230" s="120">
        <v>8138</v>
      </c>
      <c r="H230" s="121">
        <f t="shared" si="24"/>
        <v>66.816666666666663</v>
      </c>
      <c r="I230" s="120">
        <v>13893</v>
      </c>
      <c r="J230" s="121">
        <f t="shared" si="24"/>
        <v>0.70717621037109857</v>
      </c>
      <c r="K230" s="120">
        <v>13299</v>
      </c>
      <c r="L230" s="121">
        <f t="shared" si="24"/>
        <v>-4.2755344418052288E-2</v>
      </c>
      <c r="M230" s="120">
        <v>11574</v>
      </c>
      <c r="N230" s="121">
        <f t="shared" si="25"/>
        <v>-0.12970900067674263</v>
      </c>
    </row>
    <row r="231" spans="2:15" x14ac:dyDescent="0.25">
      <c r="B231" s="119" t="s">
        <v>77</v>
      </c>
      <c r="C231" s="120">
        <v>6958</v>
      </c>
      <c r="D231" s="121">
        <v>-0.42967213114754099</v>
      </c>
      <c r="E231" s="120">
        <v>117</v>
      </c>
      <c r="F231" s="121">
        <f t="shared" si="24"/>
        <v>-0.98318482322506462</v>
      </c>
      <c r="G231" s="120">
        <v>7119</v>
      </c>
      <c r="H231" s="121">
        <f t="shared" si="24"/>
        <v>59.846153846153847</v>
      </c>
      <c r="I231" s="120">
        <v>12035</v>
      </c>
      <c r="J231" s="121">
        <f t="shared" si="24"/>
        <v>0.69054642505969932</v>
      </c>
      <c r="K231" s="120">
        <v>11980</v>
      </c>
      <c r="L231" s="121">
        <f t="shared" si="24"/>
        <v>-4.5700041545492232E-3</v>
      </c>
      <c r="M231" s="120">
        <v>13328</v>
      </c>
      <c r="N231" s="121">
        <f t="shared" si="25"/>
        <v>0.11252086811352258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178</v>
      </c>
      <c r="F232" s="121" t="str">
        <f t="shared" si="24"/>
        <v>-</v>
      </c>
      <c r="G232" s="120">
        <v>4096</v>
      </c>
      <c r="H232" s="121">
        <f t="shared" si="24"/>
        <v>22.011235955056179</v>
      </c>
      <c r="I232" s="120">
        <v>4421</v>
      </c>
      <c r="J232" s="121">
        <f t="shared" si="24"/>
        <v>7.9345703125E-2</v>
      </c>
      <c r="K232" s="120">
        <v>2791</v>
      </c>
      <c r="L232" s="121">
        <f t="shared" si="24"/>
        <v>-0.36869486541506447</v>
      </c>
      <c r="M232" s="120">
        <v>4116</v>
      </c>
      <c r="N232" s="121">
        <f t="shared" si="25"/>
        <v>0.47474023647438202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174</v>
      </c>
      <c r="F233" s="121" t="str">
        <f t="shared" si="24"/>
        <v>-</v>
      </c>
      <c r="G233" s="120">
        <v>576</v>
      </c>
      <c r="H233" s="121">
        <f t="shared" si="24"/>
        <v>2.3103448275862069</v>
      </c>
      <c r="I233" s="120">
        <v>1554</v>
      </c>
      <c r="J233" s="121">
        <f t="shared" si="24"/>
        <v>1.6979166666666665</v>
      </c>
      <c r="K233" s="120">
        <v>1368</v>
      </c>
      <c r="L233" s="121">
        <f t="shared" si="24"/>
        <v>-0.11969111969111967</v>
      </c>
      <c r="M233" s="120">
        <v>1119</v>
      </c>
      <c r="N233" s="121">
        <f t="shared" si="25"/>
        <v>-0.18201754385964908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167</v>
      </c>
      <c r="F234" s="121" t="str">
        <f t="shared" si="24"/>
        <v>-</v>
      </c>
      <c r="G234" s="120">
        <v>669</v>
      </c>
      <c r="H234" s="121">
        <f t="shared" si="24"/>
        <v>3.0059880239520957</v>
      </c>
      <c r="I234" s="120">
        <v>1137</v>
      </c>
      <c r="J234" s="121">
        <f t="shared" si="24"/>
        <v>0.69955156950672648</v>
      </c>
      <c r="K234" s="120">
        <v>942</v>
      </c>
      <c r="L234" s="121">
        <f t="shared" si="24"/>
        <v>-0.17150395778364114</v>
      </c>
      <c r="M234" s="120">
        <v>851</v>
      </c>
      <c r="N234" s="121">
        <f t="shared" si="25"/>
        <v>-9.6602972399150722E-2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915</v>
      </c>
      <c r="F235" s="121" t="str">
        <f t="shared" si="24"/>
        <v>-</v>
      </c>
      <c r="G235" s="120">
        <v>2777</v>
      </c>
      <c r="H235" s="121">
        <f t="shared" si="24"/>
        <v>2.0349726775956283</v>
      </c>
      <c r="I235" s="120">
        <v>1227</v>
      </c>
      <c r="J235" s="121">
        <f t="shared" si="24"/>
        <v>-0.5581562837594527</v>
      </c>
      <c r="K235" s="120">
        <v>1623</v>
      </c>
      <c r="L235" s="121">
        <f t="shared" si="24"/>
        <v>0.32273838630806839</v>
      </c>
      <c r="M235" s="120">
        <v>3070</v>
      </c>
      <c r="N235" s="121">
        <f t="shared" si="25"/>
        <v>0.8915588416512632</v>
      </c>
    </row>
    <row r="236" spans="2:15" x14ac:dyDescent="0.25">
      <c r="B236" s="119" t="s">
        <v>87</v>
      </c>
      <c r="C236" s="120">
        <v>9</v>
      </c>
      <c r="D236" s="121">
        <v>-0.99605954465849389</v>
      </c>
      <c r="E236" s="120">
        <v>840</v>
      </c>
      <c r="F236" s="121">
        <f t="shared" si="24"/>
        <v>92.333333333333329</v>
      </c>
      <c r="G236" s="120">
        <v>2025</v>
      </c>
      <c r="H236" s="121">
        <f t="shared" si="24"/>
        <v>1.4107142857142856</v>
      </c>
      <c r="I236" s="120">
        <v>1177</v>
      </c>
      <c r="J236" s="121">
        <f t="shared" si="24"/>
        <v>-0.41876543209876538</v>
      </c>
      <c r="K236" s="120">
        <v>1100</v>
      </c>
      <c r="L236" s="121">
        <f t="shared" si="24"/>
        <v>-6.5420560747663559E-2</v>
      </c>
      <c r="M236" s="120"/>
      <c r="N236" s="121"/>
    </row>
    <row r="237" spans="2:15" x14ac:dyDescent="0.25">
      <c r="B237" s="119" t="s">
        <v>89</v>
      </c>
      <c r="C237" s="120">
        <v>100</v>
      </c>
      <c r="D237" s="121">
        <v>-0.94810586403736374</v>
      </c>
      <c r="E237" s="120">
        <v>707</v>
      </c>
      <c r="F237" s="121">
        <f t="shared" si="24"/>
        <v>6.07</v>
      </c>
      <c r="G237" s="120">
        <v>1619</v>
      </c>
      <c r="H237" s="121">
        <f t="shared" si="24"/>
        <v>1.2899575671852901</v>
      </c>
      <c r="I237" s="120">
        <v>906</v>
      </c>
      <c r="J237" s="121">
        <f t="shared" si="24"/>
        <v>-0.44039530574428665</v>
      </c>
      <c r="K237" s="120">
        <v>1480</v>
      </c>
      <c r="L237" s="121">
        <f t="shared" si="24"/>
        <v>0.63355408388520962</v>
      </c>
      <c r="M237" s="120"/>
      <c r="N237" s="121"/>
    </row>
    <row r="238" spans="2:15" x14ac:dyDescent="0.25">
      <c r="B238" s="119" t="s">
        <v>91</v>
      </c>
      <c r="C238" s="120">
        <v>13</v>
      </c>
      <c r="D238" s="121">
        <v>-0.99772647778943691</v>
      </c>
      <c r="E238" s="120">
        <v>3040</v>
      </c>
      <c r="F238" s="121">
        <f t="shared" si="24"/>
        <v>232.84615384615384</v>
      </c>
      <c r="G238" s="120">
        <v>6332</v>
      </c>
      <c r="H238" s="121">
        <f t="shared" si="24"/>
        <v>1.0828947368421051</v>
      </c>
      <c r="I238" s="120">
        <v>4290</v>
      </c>
      <c r="J238" s="121">
        <f t="shared" si="24"/>
        <v>-0.32248894504106129</v>
      </c>
      <c r="K238" s="120">
        <v>4680</v>
      </c>
      <c r="L238" s="121">
        <f t="shared" si="24"/>
        <v>9.0909090909090828E-2</v>
      </c>
      <c r="M238" s="120"/>
      <c r="N238" s="121"/>
    </row>
    <row r="239" spans="2:15" x14ac:dyDescent="0.25">
      <c r="B239" s="119" t="s">
        <v>93</v>
      </c>
      <c r="C239" s="120">
        <v>25</v>
      </c>
      <c r="D239" s="121">
        <v>-0.99760398696568908</v>
      </c>
      <c r="E239" s="120">
        <v>8169</v>
      </c>
      <c r="F239" s="121">
        <f t="shared" si="24"/>
        <v>325.76</v>
      </c>
      <c r="G239" s="120">
        <v>11430</v>
      </c>
      <c r="H239" s="121">
        <f t="shared" si="24"/>
        <v>0.39919206757253023</v>
      </c>
      <c r="I239" s="120">
        <v>10498</v>
      </c>
      <c r="J239" s="121">
        <f t="shared" si="24"/>
        <v>-8.1539807524059538E-2</v>
      </c>
      <c r="K239" s="120">
        <v>10590</v>
      </c>
      <c r="L239" s="121">
        <f t="shared" si="24"/>
        <v>8.7635740140978857E-3</v>
      </c>
      <c r="M239" s="120"/>
      <c r="N239" s="121"/>
    </row>
    <row r="240" spans="2:15" x14ac:dyDescent="0.25">
      <c r="B240" s="119" t="s">
        <v>95</v>
      </c>
      <c r="C240" s="120">
        <v>120</v>
      </c>
      <c r="D240" s="121">
        <v>-0.98584237848041534</v>
      </c>
      <c r="E240" s="120">
        <v>6253</v>
      </c>
      <c r="F240" s="121">
        <f t="shared" si="24"/>
        <v>51.108333333333334</v>
      </c>
      <c r="G240" s="120">
        <v>10183</v>
      </c>
      <c r="H240" s="121">
        <f t="shared" si="24"/>
        <v>0.62849832080601309</v>
      </c>
      <c r="I240" s="120">
        <v>9612</v>
      </c>
      <c r="J240" s="121">
        <f t="shared" si="24"/>
        <v>-5.6073848571147944E-2</v>
      </c>
      <c r="K240" s="120">
        <v>6874</v>
      </c>
      <c r="L240" s="121">
        <f t="shared" si="24"/>
        <v>-0.28485226799833541</v>
      </c>
      <c r="M240" s="120"/>
      <c r="N240" s="121"/>
    </row>
    <row r="241" spans="2:15" ht="15.75" x14ac:dyDescent="0.25">
      <c r="B241" s="122" t="s">
        <v>32</v>
      </c>
      <c r="C241" s="123">
        <v>30460</v>
      </c>
      <c r="D241" s="124">
        <v>-0.59285150976434575</v>
      </c>
      <c r="E241" s="123">
        <v>20871</v>
      </c>
      <c r="F241" s="124">
        <f t="shared" si="24"/>
        <v>-0.314806303348654</v>
      </c>
      <c r="G241" s="123">
        <v>63463</v>
      </c>
      <c r="H241" s="124">
        <f t="shared" si="24"/>
        <v>2.0407263667289541</v>
      </c>
      <c r="I241" s="123">
        <v>74935</v>
      </c>
      <c r="J241" s="124">
        <f t="shared" si="24"/>
        <v>0.18076674597797138</v>
      </c>
      <c r="K241" s="123">
        <v>68632</v>
      </c>
      <c r="L241" s="124">
        <f t="shared" si="24"/>
        <v>-8.4112897844798806E-2</v>
      </c>
      <c r="M241" s="123">
        <v>45980</v>
      </c>
      <c r="N241" s="124">
        <v>4.7189578208982397E-2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287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5" t="s">
        <v>133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251</v>
      </c>
      <c r="G254" s="118" t="s">
        <v>71</v>
      </c>
      <c r="H254" s="117" t="s">
        <v>251</v>
      </c>
      <c r="I254" s="118" t="s">
        <v>71</v>
      </c>
      <c r="J254" s="117" t="s">
        <v>251</v>
      </c>
      <c r="K254" s="118" t="s">
        <v>71</v>
      </c>
      <c r="L254" s="117" t="s">
        <v>251</v>
      </c>
      <c r="M254" s="118" t="s">
        <v>71</v>
      </c>
      <c r="N254" s="117" t="s">
        <v>277</v>
      </c>
    </row>
    <row r="255" spans="2:15" x14ac:dyDescent="0.25">
      <c r="B255" s="119" t="s">
        <v>73</v>
      </c>
      <c r="C255" s="120">
        <v>22962</v>
      </c>
      <c r="D255" s="121">
        <v>0.13977960885535601</v>
      </c>
      <c r="E255" s="120">
        <v>414</v>
      </c>
      <c r="F255" s="121">
        <f t="shared" ref="F255:L267" si="26">IFERROR(E255/C255-1,"-")</f>
        <v>-0.98197021165403708</v>
      </c>
      <c r="G255" s="120">
        <v>8088</v>
      </c>
      <c r="H255" s="121">
        <f t="shared" si="26"/>
        <v>18.536231884057973</v>
      </c>
      <c r="I255" s="120">
        <v>14056</v>
      </c>
      <c r="J255" s="121">
        <f t="shared" si="26"/>
        <v>0.73788328387734925</v>
      </c>
      <c r="K255" s="120">
        <v>15423</v>
      </c>
      <c r="L255" s="121">
        <f t="shared" si="26"/>
        <v>9.7253841775754024E-2</v>
      </c>
      <c r="M255" s="120">
        <v>14766</v>
      </c>
      <c r="N255" s="121">
        <f t="shared" ref="N255:N261" si="27">IFERROR(M255/K255-1,"-")</f>
        <v>-4.2598716203073317E-2</v>
      </c>
    </row>
    <row r="256" spans="2:15" x14ac:dyDescent="0.25">
      <c r="B256" s="119" t="s">
        <v>75</v>
      </c>
      <c r="C256" s="120">
        <v>16812</v>
      </c>
      <c r="D256" s="121">
        <v>0.10532544378698216</v>
      </c>
      <c r="E256" s="120">
        <v>460</v>
      </c>
      <c r="F256" s="121">
        <f t="shared" si="26"/>
        <v>-0.97263859148227461</v>
      </c>
      <c r="G256" s="120">
        <v>5654</v>
      </c>
      <c r="H256" s="121">
        <f t="shared" si="26"/>
        <v>11.291304347826086</v>
      </c>
      <c r="I256" s="120">
        <v>10790</v>
      </c>
      <c r="J256" s="121">
        <f t="shared" si="26"/>
        <v>0.90838344534842586</v>
      </c>
      <c r="K256" s="120">
        <v>14145</v>
      </c>
      <c r="L256" s="121">
        <f t="shared" si="26"/>
        <v>0.31093605189990736</v>
      </c>
      <c r="M256" s="120">
        <v>8535</v>
      </c>
      <c r="N256" s="121">
        <f t="shared" si="27"/>
        <v>-0.39660657476139982</v>
      </c>
    </row>
    <row r="257" spans="2:14" x14ac:dyDescent="0.25">
      <c r="B257" s="119" t="s">
        <v>77</v>
      </c>
      <c r="C257" s="120">
        <v>8864</v>
      </c>
      <c r="D257" s="121">
        <v>-0.4214854457642605</v>
      </c>
      <c r="E257" s="120">
        <v>470</v>
      </c>
      <c r="F257" s="121">
        <f t="shared" si="26"/>
        <v>-0.9469765342960289</v>
      </c>
      <c r="G257" s="120">
        <v>6887</v>
      </c>
      <c r="H257" s="121">
        <f t="shared" si="26"/>
        <v>13.653191489361703</v>
      </c>
      <c r="I257" s="120">
        <v>13448</v>
      </c>
      <c r="J257" s="121">
        <f t="shared" si="26"/>
        <v>0.95266444024974595</v>
      </c>
      <c r="K257" s="120">
        <v>13372</v>
      </c>
      <c r="L257" s="121">
        <f t="shared" si="26"/>
        <v>-5.6513979773944456E-3</v>
      </c>
      <c r="M257" s="120">
        <v>11605</v>
      </c>
      <c r="N257" s="121">
        <f t="shared" si="27"/>
        <v>-0.13214178881244387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222</v>
      </c>
      <c r="F258" s="121" t="str">
        <f t="shared" si="26"/>
        <v>-</v>
      </c>
      <c r="G258" s="120">
        <v>5203</v>
      </c>
      <c r="H258" s="121">
        <f t="shared" si="26"/>
        <v>22.436936936936938</v>
      </c>
      <c r="I258" s="120">
        <v>6713</v>
      </c>
      <c r="J258" s="121">
        <f t="shared" si="26"/>
        <v>0.29021718239477234</v>
      </c>
      <c r="K258" s="120">
        <v>6549</v>
      </c>
      <c r="L258" s="121">
        <f t="shared" si="26"/>
        <v>-2.4430210040220501E-2</v>
      </c>
      <c r="M258" s="120">
        <v>3670</v>
      </c>
      <c r="N258" s="121">
        <f t="shared" si="27"/>
        <v>-0.43960910062604974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984</v>
      </c>
      <c r="F259" s="121" t="str">
        <f t="shared" si="26"/>
        <v>-</v>
      </c>
      <c r="G259" s="120">
        <v>423</v>
      </c>
      <c r="H259" s="121">
        <f t="shared" si="26"/>
        <v>-0.57012195121951215</v>
      </c>
      <c r="I259" s="120">
        <v>976</v>
      </c>
      <c r="J259" s="121">
        <f t="shared" si="26"/>
        <v>1.3073286052009458</v>
      </c>
      <c r="K259" s="120">
        <v>564</v>
      </c>
      <c r="L259" s="121">
        <f t="shared" si="26"/>
        <v>-0.42213114754098358</v>
      </c>
      <c r="M259" s="120">
        <v>443</v>
      </c>
      <c r="N259" s="121">
        <f t="shared" si="27"/>
        <v>-0.21453900709219853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959</v>
      </c>
      <c r="F260" s="121" t="str">
        <f t="shared" si="26"/>
        <v>-</v>
      </c>
      <c r="G260" s="120">
        <v>476</v>
      </c>
      <c r="H260" s="121">
        <f t="shared" si="26"/>
        <v>-0.50364963503649629</v>
      </c>
      <c r="I260" s="120">
        <v>1174</v>
      </c>
      <c r="J260" s="121">
        <f t="shared" si="26"/>
        <v>1.4663865546218489</v>
      </c>
      <c r="K260" s="120">
        <v>774</v>
      </c>
      <c r="L260" s="121">
        <f t="shared" si="26"/>
        <v>-0.34071550255536631</v>
      </c>
      <c r="M260" s="120">
        <v>405</v>
      </c>
      <c r="N260" s="121">
        <f t="shared" si="27"/>
        <v>-0.47674418604651159</v>
      </c>
    </row>
    <row r="261" spans="2:14" x14ac:dyDescent="0.25">
      <c r="B261" s="119" t="s">
        <v>85</v>
      </c>
      <c r="C261" s="120">
        <v>0</v>
      </c>
      <c r="D261" s="121">
        <v>-1</v>
      </c>
      <c r="E261" s="120">
        <v>212</v>
      </c>
      <c r="F261" s="121" t="str">
        <f t="shared" si="26"/>
        <v>-</v>
      </c>
      <c r="G261" s="120">
        <v>1013</v>
      </c>
      <c r="H261" s="121">
        <f t="shared" si="26"/>
        <v>3.7783018867924527</v>
      </c>
      <c r="I261" s="120">
        <v>1082</v>
      </c>
      <c r="J261" s="121">
        <f t="shared" si="26"/>
        <v>6.8114511352418639E-2</v>
      </c>
      <c r="K261" s="120">
        <v>428</v>
      </c>
      <c r="L261" s="121">
        <f t="shared" si="26"/>
        <v>-0.60443622920517559</v>
      </c>
      <c r="M261" s="120">
        <v>386</v>
      </c>
      <c r="N261" s="121">
        <f t="shared" si="27"/>
        <v>-9.8130841121495282E-2</v>
      </c>
    </row>
    <row r="262" spans="2:14" x14ac:dyDescent="0.25">
      <c r="B262" s="119" t="s">
        <v>87</v>
      </c>
      <c r="C262" s="120">
        <v>67</v>
      </c>
      <c r="D262" s="121">
        <v>-0.95902140672782876</v>
      </c>
      <c r="E262" s="120">
        <v>187</v>
      </c>
      <c r="F262" s="121">
        <f t="shared" si="26"/>
        <v>1.7910447761194028</v>
      </c>
      <c r="G262" s="120">
        <v>1100</v>
      </c>
      <c r="H262" s="121">
        <f t="shared" si="26"/>
        <v>4.882352941176471</v>
      </c>
      <c r="I262" s="120">
        <v>642</v>
      </c>
      <c r="J262" s="121">
        <f t="shared" si="26"/>
        <v>-0.41636363636363638</v>
      </c>
      <c r="K262" s="120">
        <v>407</v>
      </c>
      <c r="L262" s="121">
        <f t="shared" si="26"/>
        <v>-0.36604361370716509</v>
      </c>
      <c r="M262" s="120"/>
      <c r="N262" s="121"/>
    </row>
    <row r="263" spans="2:14" x14ac:dyDescent="0.25">
      <c r="B263" s="119" t="s">
        <v>89</v>
      </c>
      <c r="C263" s="120">
        <v>134</v>
      </c>
      <c r="D263" s="121">
        <v>-0.89228295819935688</v>
      </c>
      <c r="E263" s="120">
        <v>591</v>
      </c>
      <c r="F263" s="121">
        <f t="shared" si="26"/>
        <v>3.41044776119403</v>
      </c>
      <c r="G263" s="120">
        <v>876</v>
      </c>
      <c r="H263" s="121">
        <f t="shared" si="26"/>
        <v>0.48223350253807107</v>
      </c>
      <c r="I263" s="120">
        <v>677</v>
      </c>
      <c r="J263" s="121">
        <f t="shared" si="26"/>
        <v>-0.22716894977168944</v>
      </c>
      <c r="K263" s="120">
        <v>1644</v>
      </c>
      <c r="L263" s="121">
        <f t="shared" si="26"/>
        <v>1.4283604135893651</v>
      </c>
      <c r="M263" s="120"/>
      <c r="N263" s="121"/>
    </row>
    <row r="264" spans="2:14" x14ac:dyDescent="0.25">
      <c r="B264" s="119" t="s">
        <v>91</v>
      </c>
      <c r="C264" s="120">
        <v>240</v>
      </c>
      <c r="D264" s="121">
        <v>-0.97433704020530365</v>
      </c>
      <c r="E264" s="120">
        <v>1830</v>
      </c>
      <c r="F264" s="121">
        <f t="shared" si="26"/>
        <v>6.625</v>
      </c>
      <c r="G264" s="120">
        <v>5750</v>
      </c>
      <c r="H264" s="121">
        <f t="shared" si="26"/>
        <v>2.1420765027322406</v>
      </c>
      <c r="I264" s="120">
        <v>5312</v>
      </c>
      <c r="J264" s="121">
        <f t="shared" si="26"/>
        <v>-7.6173913043478314E-2</v>
      </c>
      <c r="K264" s="120">
        <v>3688</v>
      </c>
      <c r="L264" s="121">
        <f t="shared" si="26"/>
        <v>-0.30572289156626509</v>
      </c>
      <c r="M264" s="120"/>
      <c r="N264" s="121"/>
    </row>
    <row r="265" spans="2:14" x14ac:dyDescent="0.25">
      <c r="B265" s="119" t="s">
        <v>93</v>
      </c>
      <c r="C265" s="120">
        <v>431</v>
      </c>
      <c r="D265" s="121">
        <v>-0.97703415569883301</v>
      </c>
      <c r="E265" s="120">
        <v>7490</v>
      </c>
      <c r="F265" s="121">
        <f t="shared" si="26"/>
        <v>16.378190255220417</v>
      </c>
      <c r="G265" s="120">
        <v>10845</v>
      </c>
      <c r="H265" s="121">
        <f t="shared" si="26"/>
        <v>0.44793057409879844</v>
      </c>
      <c r="I265" s="120">
        <v>12717</v>
      </c>
      <c r="J265" s="121">
        <f t="shared" si="26"/>
        <v>0.17261410788381748</v>
      </c>
      <c r="K265" s="120">
        <v>10546</v>
      </c>
      <c r="L265" s="121">
        <f t="shared" si="26"/>
        <v>-0.17071636392230871</v>
      </c>
      <c r="M265" s="120"/>
      <c r="N265" s="121"/>
    </row>
    <row r="266" spans="2:14" x14ac:dyDescent="0.25">
      <c r="B266" s="119" t="s">
        <v>95</v>
      </c>
      <c r="C266" s="120">
        <v>490</v>
      </c>
      <c r="D266" s="121">
        <v>-0.97457319288049404</v>
      </c>
      <c r="E266" s="120">
        <v>8622</v>
      </c>
      <c r="F266" s="121">
        <f t="shared" si="26"/>
        <v>16.59591836734694</v>
      </c>
      <c r="G266" s="120">
        <v>13657</v>
      </c>
      <c r="H266" s="121">
        <f t="shared" si="26"/>
        <v>0.58397123637207149</v>
      </c>
      <c r="I266" s="120">
        <v>14110</v>
      </c>
      <c r="J266" s="121">
        <f t="shared" si="26"/>
        <v>3.3169803031412481E-2</v>
      </c>
      <c r="K266" s="120">
        <v>12135</v>
      </c>
      <c r="L266" s="121">
        <f t="shared" si="26"/>
        <v>-0.13997165131112688</v>
      </c>
      <c r="M266" s="120"/>
      <c r="N266" s="121"/>
    </row>
    <row r="267" spans="2:14" ht="15.75" x14ac:dyDescent="0.25">
      <c r="B267" s="122" t="s">
        <v>32</v>
      </c>
      <c r="C267" s="123">
        <v>50030</v>
      </c>
      <c r="D267" s="124">
        <v>-0.5562552663089273</v>
      </c>
      <c r="E267" s="123">
        <v>22441</v>
      </c>
      <c r="F267" s="124">
        <f t="shared" si="26"/>
        <v>-0.55144913052168698</v>
      </c>
      <c r="G267" s="123">
        <v>59972</v>
      </c>
      <c r="H267" s="124">
        <f t="shared" si="26"/>
        <v>1.6724299273650907</v>
      </c>
      <c r="I267" s="123">
        <v>81697</v>
      </c>
      <c r="J267" s="124">
        <f t="shared" si="26"/>
        <v>0.36225238444607477</v>
      </c>
      <c r="K267" s="123">
        <v>79675</v>
      </c>
      <c r="L267" s="124">
        <f t="shared" si="26"/>
        <v>-2.4749990819736389E-2</v>
      </c>
      <c r="M267" s="123">
        <v>39810</v>
      </c>
      <c r="N267" s="124">
        <v>-0.22329528826455958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E35CA-5449-41F5-94AC-5A4207D43DCB}">
  <sheetPr>
    <tabColor rgb="FFF29140"/>
  </sheetPr>
  <dimension ref="A4:O113"/>
  <sheetViews>
    <sheetView showGridLines="0" topLeftCell="I1" zoomScaleNormal="100" workbookViewId="0">
      <selection activeCell="P9" sqref="P9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275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493497</v>
      </c>
      <c r="D9" s="121">
        <v>1.0158965394424957E-2</v>
      </c>
      <c r="E9" s="120">
        <v>29647</v>
      </c>
      <c r="F9" s="121">
        <f t="shared" ref="F9:L21" si="0">IFERROR(E9/C9-1,"-")</f>
        <v>-0.93992466012964615</v>
      </c>
      <c r="G9" s="120">
        <v>262511</v>
      </c>
      <c r="H9" s="121">
        <f t="shared" si="0"/>
        <v>7.8545552669747369</v>
      </c>
      <c r="I9" s="120">
        <v>459644</v>
      </c>
      <c r="J9" s="121">
        <f t="shared" si="0"/>
        <v>0.75095138870371136</v>
      </c>
      <c r="K9" s="120">
        <v>482317</v>
      </c>
      <c r="L9" s="121">
        <f t="shared" si="0"/>
        <v>4.9327305479893058E-2</v>
      </c>
      <c r="M9" s="120">
        <v>494946</v>
      </c>
      <c r="N9" s="121">
        <f t="shared" ref="N9:N15" si="1">IFERROR(M9/K9-1,"-")</f>
        <v>2.6184024199851885E-2</v>
      </c>
    </row>
    <row r="10" spans="1:15" x14ac:dyDescent="0.25">
      <c r="A10" s="1" t="s">
        <v>74</v>
      </c>
      <c r="B10" s="119" t="s">
        <v>75</v>
      </c>
      <c r="C10" s="120">
        <v>430844</v>
      </c>
      <c r="D10" s="121">
        <v>-9.1417348367941464E-3</v>
      </c>
      <c r="E10" s="120">
        <v>25901</v>
      </c>
      <c r="F10" s="121">
        <f t="shared" si="0"/>
        <v>-0.93988311314536122</v>
      </c>
      <c r="G10" s="120">
        <v>300105</v>
      </c>
      <c r="H10" s="121">
        <f t="shared" si="0"/>
        <v>10.586618277286592</v>
      </c>
      <c r="I10" s="120">
        <v>411785</v>
      </c>
      <c r="J10" s="121">
        <f t="shared" si="0"/>
        <v>0.37213641892004468</v>
      </c>
      <c r="K10" s="120">
        <v>476786</v>
      </c>
      <c r="L10" s="121">
        <f t="shared" si="0"/>
        <v>0.15785179159027152</v>
      </c>
      <c r="M10" s="120">
        <v>478546</v>
      </c>
      <c r="N10" s="121">
        <f t="shared" si="1"/>
        <v>3.6913835557252916E-3</v>
      </c>
    </row>
    <row r="11" spans="1:15" x14ac:dyDescent="0.25">
      <c r="A11" s="1" t="s">
        <v>76</v>
      </c>
      <c r="B11" s="119" t="s">
        <v>77</v>
      </c>
      <c r="C11" s="120">
        <v>217806</v>
      </c>
      <c r="D11" s="121">
        <v>-0.53633437502661008</v>
      </c>
      <c r="E11" s="120">
        <v>35797</v>
      </c>
      <c r="F11" s="121">
        <f t="shared" si="0"/>
        <v>-0.83564731917394375</v>
      </c>
      <c r="G11" s="120">
        <v>366039</v>
      </c>
      <c r="H11" s="121">
        <f t="shared" si="0"/>
        <v>9.225409950554516</v>
      </c>
      <c r="I11" s="120">
        <v>435839</v>
      </c>
      <c r="J11" s="121">
        <f t="shared" si="0"/>
        <v>0.19069006308071001</v>
      </c>
      <c r="K11" s="120">
        <v>499150</v>
      </c>
      <c r="L11" s="121">
        <f t="shared" si="0"/>
        <v>0.14526235605349691</v>
      </c>
      <c r="M11" s="120">
        <v>499373</v>
      </c>
      <c r="N11" s="121">
        <f t="shared" si="1"/>
        <v>4.4675949113504032E-4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33867</v>
      </c>
      <c r="F12" s="121" t="str">
        <f t="shared" si="0"/>
        <v>-</v>
      </c>
      <c r="G12" s="120">
        <v>348988</v>
      </c>
      <c r="H12" s="121">
        <f t="shared" si="0"/>
        <v>9.3046623556854762</v>
      </c>
      <c r="I12" s="120">
        <v>379392</v>
      </c>
      <c r="J12" s="121">
        <f t="shared" si="0"/>
        <v>8.7120474056414654E-2</v>
      </c>
      <c r="K12" s="120">
        <v>411482</v>
      </c>
      <c r="L12" s="121">
        <f t="shared" si="0"/>
        <v>8.4582700742240169E-2</v>
      </c>
      <c r="M12" s="120">
        <v>421131</v>
      </c>
      <c r="N12" s="121">
        <f t="shared" si="1"/>
        <v>2.3449385392313671E-2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65490</v>
      </c>
      <c r="F13" s="121" t="str">
        <f t="shared" si="0"/>
        <v>-</v>
      </c>
      <c r="G13" s="120">
        <v>310799</v>
      </c>
      <c r="H13" s="121">
        <f t="shared" si="0"/>
        <v>3.7457474423576116</v>
      </c>
      <c r="I13" s="120">
        <v>340598</v>
      </c>
      <c r="J13" s="121">
        <f t="shared" si="0"/>
        <v>9.5878686868361873E-2</v>
      </c>
      <c r="K13" s="120">
        <v>405702</v>
      </c>
      <c r="L13" s="121">
        <f t="shared" si="0"/>
        <v>0.19114616057639799</v>
      </c>
      <c r="M13" s="120">
        <v>405133</v>
      </c>
      <c r="N13" s="121">
        <f t="shared" si="1"/>
        <v>-1.4025072590225784E-3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110623</v>
      </c>
      <c r="F14" s="121" t="str">
        <f t="shared" si="0"/>
        <v>-</v>
      </c>
      <c r="G14" s="120">
        <v>364068</v>
      </c>
      <c r="H14" s="121">
        <f t="shared" si="0"/>
        <v>2.2910696690561636</v>
      </c>
      <c r="I14" s="120">
        <v>393768</v>
      </c>
      <c r="J14" s="121">
        <f t="shared" si="0"/>
        <v>8.1578166716107958E-2</v>
      </c>
      <c r="K14" s="120">
        <v>460449</v>
      </c>
      <c r="L14" s="121">
        <f t="shared" si="0"/>
        <v>0.16934083013347956</v>
      </c>
      <c r="M14" s="120">
        <v>430081</v>
      </c>
      <c r="N14" s="121">
        <f t="shared" si="1"/>
        <v>-6.5953015426246986E-2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225677</v>
      </c>
      <c r="F15" s="121" t="str">
        <f t="shared" si="0"/>
        <v>-</v>
      </c>
      <c r="G15" s="120">
        <v>417659</v>
      </c>
      <c r="H15" s="121">
        <f t="shared" si="0"/>
        <v>0.85069369054001953</v>
      </c>
      <c r="I15" s="120">
        <v>454413</v>
      </c>
      <c r="J15" s="121">
        <f t="shared" si="0"/>
        <v>8.8000019154381937E-2</v>
      </c>
      <c r="K15" s="120">
        <v>532065</v>
      </c>
      <c r="L15" s="121">
        <f t="shared" si="0"/>
        <v>0.17088419565461366</v>
      </c>
      <c r="M15" s="120">
        <v>528377</v>
      </c>
      <c r="N15" s="121">
        <f t="shared" si="1"/>
        <v>-6.9314839352334623E-3</v>
      </c>
    </row>
    <row r="16" spans="1:15" x14ac:dyDescent="0.25">
      <c r="A16" s="1" t="s">
        <v>86</v>
      </c>
      <c r="B16" s="119" t="s">
        <v>87</v>
      </c>
      <c r="C16" s="120">
        <v>115808</v>
      </c>
      <c r="D16" s="121">
        <v>-0.7741072194870755</v>
      </c>
      <c r="E16" s="120">
        <v>283986</v>
      </c>
      <c r="F16" s="121">
        <f t="shared" si="0"/>
        <v>1.4522140093948606</v>
      </c>
      <c r="G16" s="120">
        <v>416027</v>
      </c>
      <c r="H16" s="121">
        <f t="shared" si="0"/>
        <v>0.46495601895868099</v>
      </c>
      <c r="I16" s="120">
        <v>480859</v>
      </c>
      <c r="J16" s="121">
        <f t="shared" si="0"/>
        <v>0.15583603948782176</v>
      </c>
      <c r="K16" s="120">
        <v>551869</v>
      </c>
      <c r="L16" s="121">
        <f t="shared" si="0"/>
        <v>0.14767322645515635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80706</v>
      </c>
      <c r="D17" s="121">
        <v>-0.82868605391636596</v>
      </c>
      <c r="E17" s="120">
        <v>281990</v>
      </c>
      <c r="F17" s="121">
        <f t="shared" si="0"/>
        <v>2.4940400961514633</v>
      </c>
      <c r="G17" s="120">
        <v>378277</v>
      </c>
      <c r="H17" s="121">
        <f t="shared" si="0"/>
        <v>0.34145537075782828</v>
      </c>
      <c r="I17" s="120">
        <v>441114</v>
      </c>
      <c r="J17" s="121">
        <f t="shared" si="0"/>
        <v>0.16611372089764909</v>
      </c>
      <c r="K17" s="120">
        <v>489204</v>
      </c>
      <c r="L17" s="121">
        <f t="shared" si="0"/>
        <v>0.10901943715230078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56100</v>
      </c>
      <c r="D18" s="121">
        <v>-0.86636143395848864</v>
      </c>
      <c r="E18" s="120">
        <v>287185</v>
      </c>
      <c r="F18" s="121">
        <f t="shared" si="0"/>
        <v>4.1191622103386809</v>
      </c>
      <c r="G18" s="120">
        <v>375972</v>
      </c>
      <c r="H18" s="121">
        <f t="shared" si="0"/>
        <v>0.30916308303010265</v>
      </c>
      <c r="I18" s="120">
        <v>428972</v>
      </c>
      <c r="J18" s="121">
        <f t="shared" si="0"/>
        <v>0.14096794442139315</v>
      </c>
      <c r="K18" s="120">
        <v>490987</v>
      </c>
      <c r="L18" s="121">
        <f t="shared" si="0"/>
        <v>0.14456654513581313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36828</v>
      </c>
      <c r="D19" s="121">
        <v>-0.92058892022666705</v>
      </c>
      <c r="E19" s="120">
        <v>303117</v>
      </c>
      <c r="F19" s="121">
        <f t="shared" si="0"/>
        <v>7.2306125773867702</v>
      </c>
      <c r="G19" s="120">
        <v>401911</v>
      </c>
      <c r="H19" s="121">
        <f t="shared" si="0"/>
        <v>0.32592695229894719</v>
      </c>
      <c r="I19" s="120">
        <v>456108</v>
      </c>
      <c r="J19" s="121">
        <f t="shared" si="0"/>
        <v>0.13484826242625858</v>
      </c>
      <c r="K19" s="120">
        <v>482914</v>
      </c>
      <c r="L19" s="121">
        <f t="shared" si="0"/>
        <v>5.877116823208528E-2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44846</v>
      </c>
      <c r="D20" s="121">
        <v>-0.90272882455139569</v>
      </c>
      <c r="E20" s="120">
        <v>284082</v>
      </c>
      <c r="F20" s="121">
        <f t="shared" si="0"/>
        <v>5.3346117825447088</v>
      </c>
      <c r="G20" s="120">
        <v>410037</v>
      </c>
      <c r="H20" s="121">
        <f t="shared" si="0"/>
        <v>0.4433755042558134</v>
      </c>
      <c r="I20" s="120">
        <v>440835</v>
      </c>
      <c r="J20" s="121">
        <f t="shared" si="0"/>
        <v>7.5110294924604304E-2</v>
      </c>
      <c r="K20" s="120">
        <v>468874</v>
      </c>
      <c r="L20" s="121">
        <f t="shared" si="0"/>
        <v>6.3604296392074211E-2</v>
      </c>
      <c r="M20" s="120"/>
      <c r="N20" s="121"/>
    </row>
    <row r="21" spans="1:15" ht="15.75" x14ac:dyDescent="0.25">
      <c r="A21" s="1"/>
      <c r="B21" s="122" t="s">
        <v>32</v>
      </c>
      <c r="C21" s="123">
        <v>1546641</v>
      </c>
      <c r="D21" s="124">
        <v>-0.71841117178520508</v>
      </c>
      <c r="E21" s="123">
        <v>1967362</v>
      </c>
      <c r="F21" s="124">
        <f t="shared" si="0"/>
        <v>0.27202240209589679</v>
      </c>
      <c r="G21" s="123">
        <v>4352393</v>
      </c>
      <c r="H21" s="124">
        <f t="shared" si="0"/>
        <v>1.2122990075034488</v>
      </c>
      <c r="I21" s="123">
        <v>5123327</v>
      </c>
      <c r="J21" s="124">
        <f t="shared" si="0"/>
        <v>0.17712876571577985</v>
      </c>
      <c r="K21" s="123">
        <v>5751799</v>
      </c>
      <c r="L21" s="124">
        <f t="shared" si="0"/>
        <v>0.12266872678632468</v>
      </c>
      <c r="M21" s="123">
        <v>3257587</v>
      </c>
      <c r="N21" s="124">
        <v>-3.1714061808147953E-3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288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373415</v>
      </c>
      <c r="D31" s="121">
        <v>1.4185533634625491E-2</v>
      </c>
      <c r="E31" s="120">
        <v>19618</v>
      </c>
      <c r="F31" s="121">
        <f t="shared" ref="F31:J43" si="2">IFERROR(E31/C31-1,"-")</f>
        <v>-0.94746327812219644</v>
      </c>
      <c r="G31" s="120">
        <v>196008</v>
      </c>
      <c r="H31" s="121">
        <f t="shared" si="2"/>
        <v>8.9912325415434804</v>
      </c>
      <c r="I31" s="120">
        <v>361401</v>
      </c>
      <c r="J31" s="121">
        <f t="shared" si="2"/>
        <v>0.84380739561650553</v>
      </c>
      <c r="K31" s="120">
        <v>388603</v>
      </c>
      <c r="L31" s="121">
        <f t="shared" ref="L31:L43" si="3">IFERROR(K31/I31-1,"-")</f>
        <v>7.5268192395704592E-2</v>
      </c>
      <c r="M31" s="120">
        <v>397887</v>
      </c>
      <c r="N31" s="121">
        <f t="shared" ref="N31:N37" si="4">IFERROR(M31/K31-1,"-")</f>
        <v>2.3890705938965917E-2</v>
      </c>
    </row>
    <row r="32" spans="1:15" x14ac:dyDescent="0.25">
      <c r="B32" s="119" t="s">
        <v>75</v>
      </c>
      <c r="C32" s="120">
        <v>332081</v>
      </c>
      <c r="D32" s="121">
        <v>-9.0338589031624394E-6</v>
      </c>
      <c r="E32" s="120">
        <v>15920</v>
      </c>
      <c r="F32" s="121">
        <f t="shared" si="2"/>
        <v>-0.95205988900298422</v>
      </c>
      <c r="G32" s="120">
        <v>230918</v>
      </c>
      <c r="H32" s="121">
        <f t="shared" si="2"/>
        <v>13.504899497487438</v>
      </c>
      <c r="I32" s="120">
        <v>321582</v>
      </c>
      <c r="J32" s="121">
        <f t="shared" si="2"/>
        <v>0.39262422158515142</v>
      </c>
      <c r="K32" s="120">
        <v>385800</v>
      </c>
      <c r="L32" s="121">
        <f t="shared" si="3"/>
        <v>0.19969401272459275</v>
      </c>
      <c r="M32" s="120">
        <v>385040</v>
      </c>
      <c r="N32" s="121">
        <f t="shared" si="4"/>
        <v>-1.9699326075687251E-3</v>
      </c>
    </row>
    <row r="33" spans="2:15" x14ac:dyDescent="0.25">
      <c r="B33" s="119" t="s">
        <v>77</v>
      </c>
      <c r="C33" s="120">
        <v>163870</v>
      </c>
      <c r="D33" s="121">
        <v>-0.54615951300841381</v>
      </c>
      <c r="E33" s="120">
        <v>23752</v>
      </c>
      <c r="F33" s="121">
        <f t="shared" si="2"/>
        <v>-0.85505583694391896</v>
      </c>
      <c r="G33" s="120">
        <v>290346</v>
      </c>
      <c r="H33" s="121">
        <f t="shared" si="2"/>
        <v>11.224065341865948</v>
      </c>
      <c r="I33" s="120">
        <v>342372</v>
      </c>
      <c r="J33" s="121">
        <f t="shared" si="2"/>
        <v>0.17918621231220677</v>
      </c>
      <c r="K33" s="120">
        <v>400622</v>
      </c>
      <c r="L33" s="121">
        <f t="shared" si="3"/>
        <v>0.17013657658920711</v>
      </c>
      <c r="M33" s="120">
        <v>390528</v>
      </c>
      <c r="N33" s="121">
        <f t="shared" si="4"/>
        <v>-2.5195820499123833E-2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20518</v>
      </c>
      <c r="F34" s="121" t="str">
        <f t="shared" si="2"/>
        <v>-</v>
      </c>
      <c r="G34" s="120">
        <v>278903</v>
      </c>
      <c r="H34" s="121">
        <f t="shared" si="2"/>
        <v>12.593088995028756</v>
      </c>
      <c r="I34" s="120">
        <v>302352</v>
      </c>
      <c r="J34" s="121">
        <f t="shared" si="2"/>
        <v>8.4075825645475222E-2</v>
      </c>
      <c r="K34" s="120">
        <v>325621</v>
      </c>
      <c r="L34" s="121">
        <f t="shared" si="3"/>
        <v>7.695996719055942E-2</v>
      </c>
      <c r="M34" s="120">
        <v>318649</v>
      </c>
      <c r="N34" s="121">
        <f t="shared" si="4"/>
        <v>-2.1411395456681248E-2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44031</v>
      </c>
      <c r="F35" s="121" t="str">
        <f t="shared" si="2"/>
        <v>-</v>
      </c>
      <c r="G35" s="120">
        <v>254517</v>
      </c>
      <c r="H35" s="121">
        <f t="shared" si="2"/>
        <v>4.7804047148599853</v>
      </c>
      <c r="I35" s="120">
        <v>274338</v>
      </c>
      <c r="J35" s="121">
        <f t="shared" si="2"/>
        <v>7.7876919812821965E-2</v>
      </c>
      <c r="K35" s="120">
        <v>335432</v>
      </c>
      <c r="L35" s="121">
        <f t="shared" si="3"/>
        <v>0.22269609022446768</v>
      </c>
      <c r="M35" s="120">
        <v>317286</v>
      </c>
      <c r="N35" s="121">
        <f t="shared" si="4"/>
        <v>-5.4097402752271706E-2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81020</v>
      </c>
      <c r="F36" s="121" t="str">
        <f t="shared" si="2"/>
        <v>-</v>
      </c>
      <c r="G36" s="120">
        <v>296860</v>
      </c>
      <c r="H36" s="121">
        <f t="shared" si="2"/>
        <v>2.6640335719575412</v>
      </c>
      <c r="I36" s="120">
        <v>316101</v>
      </c>
      <c r="J36" s="121">
        <f t="shared" si="2"/>
        <v>6.4815064340092876E-2</v>
      </c>
      <c r="K36" s="120">
        <v>376782</v>
      </c>
      <c r="L36" s="121">
        <f t="shared" si="3"/>
        <v>0.19196712443174802</v>
      </c>
      <c r="M36" s="120">
        <v>338911</v>
      </c>
      <c r="N36" s="121">
        <f t="shared" si="4"/>
        <v>-0.10051170172672796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177380</v>
      </c>
      <c r="F37" s="121" t="str">
        <f t="shared" si="2"/>
        <v>-</v>
      </c>
      <c r="G37" s="120">
        <v>328256</v>
      </c>
      <c r="H37" s="121">
        <f t="shared" si="2"/>
        <v>0.85058067425865369</v>
      </c>
      <c r="I37" s="120">
        <v>361648</v>
      </c>
      <c r="J37" s="121">
        <f t="shared" si="2"/>
        <v>0.10172548255020475</v>
      </c>
      <c r="K37" s="120">
        <v>429398</v>
      </c>
      <c r="L37" s="121">
        <f t="shared" si="3"/>
        <v>0.18733685793921162</v>
      </c>
      <c r="M37" s="120">
        <v>411358</v>
      </c>
      <c r="N37" s="121">
        <f t="shared" si="4"/>
        <v>-4.2012305599932964E-2</v>
      </c>
    </row>
    <row r="38" spans="2:15" x14ac:dyDescent="0.25">
      <c r="B38" s="119" t="s">
        <v>87</v>
      </c>
      <c r="C38" s="120">
        <v>87947</v>
      </c>
      <c r="D38" s="121">
        <v>-0.7821039148305704</v>
      </c>
      <c r="E38" s="120">
        <v>229749</v>
      </c>
      <c r="F38" s="121">
        <f t="shared" si="2"/>
        <v>1.6123574425506271</v>
      </c>
      <c r="G38" s="120">
        <v>330578</v>
      </c>
      <c r="H38" s="121">
        <f t="shared" si="2"/>
        <v>0.43886589277864108</v>
      </c>
      <c r="I38" s="120">
        <v>399402</v>
      </c>
      <c r="J38" s="121">
        <f t="shared" si="2"/>
        <v>0.20819292269903023</v>
      </c>
      <c r="K38" s="120">
        <v>441301</v>
      </c>
      <c r="L38" s="121">
        <f t="shared" si="3"/>
        <v>0.10490433197630455</v>
      </c>
      <c r="M38" s="120"/>
      <c r="N38" s="121"/>
    </row>
    <row r="39" spans="2:15" x14ac:dyDescent="0.25">
      <c r="B39" s="119" t="s">
        <v>89</v>
      </c>
      <c r="C39" s="120">
        <v>61722</v>
      </c>
      <c r="D39" s="121">
        <v>-0.83720053069008171</v>
      </c>
      <c r="E39" s="120">
        <v>231886</v>
      </c>
      <c r="F39" s="121">
        <f t="shared" si="2"/>
        <v>2.7569424192346328</v>
      </c>
      <c r="G39" s="120">
        <v>315701</v>
      </c>
      <c r="H39" s="121">
        <f t="shared" si="2"/>
        <v>0.3614491603632819</v>
      </c>
      <c r="I39" s="120">
        <v>360982</v>
      </c>
      <c r="J39" s="121">
        <f t="shared" si="2"/>
        <v>0.14343001764327634</v>
      </c>
      <c r="K39" s="120">
        <v>390629</v>
      </c>
      <c r="L39" s="121">
        <f t="shared" si="3"/>
        <v>8.212874880187937E-2</v>
      </c>
      <c r="M39" s="120"/>
      <c r="N39" s="121"/>
    </row>
    <row r="40" spans="2:15" x14ac:dyDescent="0.25">
      <c r="B40" s="119" t="s">
        <v>91</v>
      </c>
      <c r="C40" s="120">
        <v>42156</v>
      </c>
      <c r="D40" s="121">
        <v>-0.87258428188868808</v>
      </c>
      <c r="E40" s="120">
        <v>233583</v>
      </c>
      <c r="F40" s="121">
        <f t="shared" si="2"/>
        <v>4.5409194420723029</v>
      </c>
      <c r="G40" s="120">
        <v>299153</v>
      </c>
      <c r="H40" s="121">
        <f t="shared" si="2"/>
        <v>0.28071392181794041</v>
      </c>
      <c r="I40" s="120">
        <v>353071</v>
      </c>
      <c r="J40" s="121">
        <f t="shared" si="2"/>
        <v>0.18023553165102801</v>
      </c>
      <c r="K40" s="120">
        <v>401956</v>
      </c>
      <c r="L40" s="121">
        <f t="shared" si="3"/>
        <v>0.13845657105794595</v>
      </c>
      <c r="M40" s="120"/>
      <c r="N40" s="121"/>
    </row>
    <row r="41" spans="2:15" x14ac:dyDescent="0.25">
      <c r="B41" s="119" t="s">
        <v>93</v>
      </c>
      <c r="C41" s="120">
        <v>24880</v>
      </c>
      <c r="D41" s="121">
        <v>-0.93086891768733193</v>
      </c>
      <c r="E41" s="120">
        <v>241067</v>
      </c>
      <c r="F41" s="121">
        <f t="shared" si="2"/>
        <v>8.6891881028938904</v>
      </c>
      <c r="G41" s="120">
        <v>315687</v>
      </c>
      <c r="H41" s="121">
        <f t="shared" si="2"/>
        <v>0.30954050118846621</v>
      </c>
      <c r="I41" s="120">
        <v>365540</v>
      </c>
      <c r="J41" s="121">
        <f t="shared" si="2"/>
        <v>0.15791907807416838</v>
      </c>
      <c r="K41" s="120">
        <v>389586</v>
      </c>
      <c r="L41" s="121">
        <f t="shared" si="3"/>
        <v>6.5782130546588657E-2</v>
      </c>
      <c r="M41" s="120"/>
      <c r="N41" s="121"/>
    </row>
    <row r="42" spans="2:15" x14ac:dyDescent="0.25">
      <c r="B42" s="119" t="s">
        <v>95</v>
      </c>
      <c r="C42" s="120">
        <v>27572</v>
      </c>
      <c r="D42" s="121">
        <v>-0.9216860283466356</v>
      </c>
      <c r="E42" s="120">
        <v>216372</v>
      </c>
      <c r="F42" s="121">
        <f t="shared" si="2"/>
        <v>6.8475264761352097</v>
      </c>
      <c r="G42" s="120">
        <v>318072</v>
      </c>
      <c r="H42" s="121">
        <f t="shared" si="2"/>
        <v>0.47002384781764728</v>
      </c>
      <c r="I42" s="120">
        <v>348250</v>
      </c>
      <c r="J42" s="121">
        <f t="shared" si="2"/>
        <v>9.4877889282929617E-2</v>
      </c>
      <c r="K42" s="120">
        <v>374099</v>
      </c>
      <c r="L42" s="121">
        <f t="shared" si="3"/>
        <v>7.4225412778176514E-2</v>
      </c>
      <c r="M42" s="120"/>
      <c r="N42" s="121"/>
    </row>
    <row r="43" spans="2:15" ht="15.75" x14ac:dyDescent="0.25">
      <c r="B43" s="122" t="s">
        <v>32</v>
      </c>
      <c r="C43" s="123">
        <v>1157521</v>
      </c>
      <c r="D43" s="124">
        <v>-0.72834095255663489</v>
      </c>
      <c r="E43" s="123">
        <v>1534896</v>
      </c>
      <c r="F43" s="124">
        <f t="shared" si="2"/>
        <v>0.32602000309281642</v>
      </c>
      <c r="G43" s="123">
        <v>3454999</v>
      </c>
      <c r="H43" s="124">
        <f t="shared" si="2"/>
        <v>1.2509661892401831</v>
      </c>
      <c r="I43" s="123">
        <v>4107039</v>
      </c>
      <c r="J43" s="124">
        <f t="shared" si="2"/>
        <v>0.18872364362478833</v>
      </c>
      <c r="K43" s="123">
        <v>4639829</v>
      </c>
      <c r="L43" s="124">
        <f t="shared" si="3"/>
        <v>0.12972606298601019</v>
      </c>
      <c r="M43" s="123">
        <v>2559659</v>
      </c>
      <c r="N43" s="124">
        <v>-3.1260762575039958E-2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289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151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73</v>
      </c>
      <c r="C53" s="120">
        <v>309862</v>
      </c>
      <c r="D53" s="121">
        <v>5.67884560947578E-2</v>
      </c>
      <c r="E53" s="120">
        <v>11793</v>
      </c>
      <c r="F53" s="121">
        <f t="shared" ref="F53:J65" si="5">IFERROR(E53/C53-1,"-")</f>
        <v>-0.96194112217696914</v>
      </c>
      <c r="G53" s="120">
        <v>160981</v>
      </c>
      <c r="H53" s="121">
        <f t="shared" si="5"/>
        <v>12.65055541422878</v>
      </c>
      <c r="I53" s="120">
        <v>313942</v>
      </c>
      <c r="J53" s="121">
        <f t="shared" si="5"/>
        <v>0.95018045607866775</v>
      </c>
      <c r="K53" s="120">
        <v>333847</v>
      </c>
      <c r="L53" s="121">
        <f t="shared" ref="L53:L65" si="6">IFERROR(K53/I53-1,"-")</f>
        <v>6.3403431207038174E-2</v>
      </c>
      <c r="M53" s="120">
        <v>342802</v>
      </c>
      <c r="N53" s="121">
        <f t="shared" ref="N53:N59" si="7">IFERROR(M53/K53-1,"-")</f>
        <v>2.6823664732646968E-2</v>
      </c>
    </row>
    <row r="54" spans="1:15" x14ac:dyDescent="0.25">
      <c r="A54" s="1">
        <v>2</v>
      </c>
      <c r="B54" s="119" t="s">
        <v>75</v>
      </c>
      <c r="C54" s="120">
        <v>274949</v>
      </c>
      <c r="D54" s="121">
        <v>3.9084377964301753E-2</v>
      </c>
      <c r="E54" s="120">
        <v>9931</v>
      </c>
      <c r="F54" s="121">
        <f t="shared" si="5"/>
        <v>-0.96388057421558182</v>
      </c>
      <c r="G54" s="120">
        <v>189898</v>
      </c>
      <c r="H54" s="121">
        <f t="shared" si="5"/>
        <v>18.121740006041687</v>
      </c>
      <c r="I54" s="120">
        <v>275344</v>
      </c>
      <c r="J54" s="121">
        <f t="shared" si="5"/>
        <v>0.44995734552233313</v>
      </c>
      <c r="K54" s="120">
        <v>334765</v>
      </c>
      <c r="L54" s="121">
        <f t="shared" si="6"/>
        <v>0.21580640943692253</v>
      </c>
      <c r="M54" s="120">
        <v>339573</v>
      </c>
      <c r="N54" s="121">
        <f t="shared" si="7"/>
        <v>1.436231386196285E-2</v>
      </c>
    </row>
    <row r="55" spans="1:15" x14ac:dyDescent="0.25">
      <c r="A55" s="1">
        <v>3</v>
      </c>
      <c r="B55" s="119" t="s">
        <v>77</v>
      </c>
      <c r="C55" s="120">
        <v>137765</v>
      </c>
      <c r="D55" s="121">
        <v>-0.52768121010155034</v>
      </c>
      <c r="E55" s="120">
        <v>14380</v>
      </c>
      <c r="F55" s="121">
        <f t="shared" si="5"/>
        <v>-0.89561935179472285</v>
      </c>
      <c r="G55" s="120">
        <v>244364</v>
      </c>
      <c r="H55" s="121">
        <f t="shared" si="5"/>
        <v>15.993324061196105</v>
      </c>
      <c r="I55" s="120">
        <v>297230</v>
      </c>
      <c r="J55" s="121">
        <f t="shared" si="5"/>
        <v>0.21634119592083945</v>
      </c>
      <c r="K55" s="120">
        <v>347941</v>
      </c>
      <c r="L55" s="121">
        <f t="shared" si="6"/>
        <v>0.17061198398546584</v>
      </c>
      <c r="M55" s="120">
        <v>338881</v>
      </c>
      <c r="N55" s="121">
        <f t="shared" si="7"/>
        <v>-2.6038897399271677E-2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16678</v>
      </c>
      <c r="F56" s="121" t="str">
        <f t="shared" si="5"/>
        <v>-</v>
      </c>
      <c r="G56" s="120">
        <v>242765</v>
      </c>
      <c r="H56" s="121">
        <f t="shared" si="5"/>
        <v>13.556001918695287</v>
      </c>
      <c r="I56" s="120">
        <v>261963</v>
      </c>
      <c r="J56" s="121">
        <f t="shared" si="5"/>
        <v>7.9080592342388734E-2</v>
      </c>
      <c r="K56" s="120">
        <v>283297</v>
      </c>
      <c r="L56" s="121">
        <f t="shared" si="6"/>
        <v>8.1438981840947111E-2</v>
      </c>
      <c r="M56" s="120">
        <v>278326</v>
      </c>
      <c r="N56" s="121">
        <f t="shared" si="7"/>
        <v>-1.7546956021419202E-2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28484</v>
      </c>
      <c r="F57" s="121" t="str">
        <f t="shared" si="5"/>
        <v>-</v>
      </c>
      <c r="G57" s="120">
        <v>222244</v>
      </c>
      <c r="H57" s="121">
        <f t="shared" si="5"/>
        <v>6.8024153910967557</v>
      </c>
      <c r="I57" s="120">
        <v>236364</v>
      </c>
      <c r="J57" s="121">
        <f t="shared" si="5"/>
        <v>6.353377369017843E-2</v>
      </c>
      <c r="K57" s="120">
        <v>294723</v>
      </c>
      <c r="L57" s="121">
        <f t="shared" si="6"/>
        <v>0.24690308168756658</v>
      </c>
      <c r="M57" s="120">
        <v>276267</v>
      </c>
      <c r="N57" s="121">
        <f t="shared" si="7"/>
        <v>-6.262151240317182E-2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62521</v>
      </c>
      <c r="F58" s="121" t="str">
        <f t="shared" si="5"/>
        <v>-</v>
      </c>
      <c r="G58" s="120">
        <v>261542</v>
      </c>
      <c r="H58" s="121">
        <f t="shared" si="5"/>
        <v>3.1832664224820464</v>
      </c>
      <c r="I58" s="120">
        <v>276657</v>
      </c>
      <c r="J58" s="121">
        <f t="shared" si="5"/>
        <v>5.7791865168882905E-2</v>
      </c>
      <c r="K58" s="120">
        <v>333511</v>
      </c>
      <c r="L58" s="121">
        <f t="shared" si="6"/>
        <v>0.20550356578723838</v>
      </c>
      <c r="M58" s="120">
        <v>295632</v>
      </c>
      <c r="N58" s="121">
        <f t="shared" si="7"/>
        <v>-0.113576463744824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152255</v>
      </c>
      <c r="F59" s="121" t="str">
        <f t="shared" si="5"/>
        <v>-</v>
      </c>
      <c r="G59" s="120">
        <v>290404</v>
      </c>
      <c r="H59" s="121">
        <f t="shared" si="5"/>
        <v>0.90735279629568821</v>
      </c>
      <c r="I59" s="120">
        <v>321014</v>
      </c>
      <c r="J59" s="121">
        <f t="shared" si="5"/>
        <v>0.10540488423024486</v>
      </c>
      <c r="K59" s="120">
        <v>378859</v>
      </c>
      <c r="L59" s="121">
        <f t="shared" si="6"/>
        <v>0.18019463325587037</v>
      </c>
      <c r="M59" s="120">
        <v>359829</v>
      </c>
      <c r="N59" s="121">
        <f t="shared" si="7"/>
        <v>-5.0229768858599089E-2</v>
      </c>
    </row>
    <row r="60" spans="1:15" x14ac:dyDescent="0.25">
      <c r="A60" s="1">
        <v>8</v>
      </c>
      <c r="B60" s="119" t="s">
        <v>87</v>
      </c>
      <c r="C60" s="120">
        <v>79968</v>
      </c>
      <c r="D60" s="121">
        <v>-0.76572744370814361</v>
      </c>
      <c r="E60" s="120">
        <v>198189</v>
      </c>
      <c r="F60" s="121">
        <f t="shared" si="5"/>
        <v>1.4783538415366149</v>
      </c>
      <c r="G60" s="120">
        <v>292468</v>
      </c>
      <c r="H60" s="121">
        <f t="shared" si="5"/>
        <v>0.4757024860108281</v>
      </c>
      <c r="I60" s="120">
        <v>356449</v>
      </c>
      <c r="J60" s="121">
        <f t="shared" si="5"/>
        <v>0.21876239451837476</v>
      </c>
      <c r="K60" s="120">
        <v>388293</v>
      </c>
      <c r="L60" s="121">
        <f t="shared" si="6"/>
        <v>8.9336763464058055E-2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55034</v>
      </c>
      <c r="D61" s="121">
        <v>-0.82449269862327834</v>
      </c>
      <c r="E61" s="120">
        <v>195798</v>
      </c>
      <c r="F61" s="121">
        <f t="shared" si="5"/>
        <v>2.5577642911654612</v>
      </c>
      <c r="G61" s="120">
        <v>277384</v>
      </c>
      <c r="H61" s="121">
        <f t="shared" si="5"/>
        <v>0.41668454223230067</v>
      </c>
      <c r="I61" s="120">
        <v>316284</v>
      </c>
      <c r="J61" s="121">
        <f t="shared" si="5"/>
        <v>0.14023880252646159</v>
      </c>
      <c r="K61" s="120">
        <v>342910</v>
      </c>
      <c r="L61" s="121">
        <f t="shared" si="6"/>
        <v>8.4183834781399014E-2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34395</v>
      </c>
      <c r="D62" s="121">
        <v>-0.87655052114738563</v>
      </c>
      <c r="E62" s="120">
        <v>194220</v>
      </c>
      <c r="F62" s="121">
        <f t="shared" si="5"/>
        <v>4.6467509812472745</v>
      </c>
      <c r="G62" s="120">
        <v>264220</v>
      </c>
      <c r="H62" s="121">
        <f t="shared" si="5"/>
        <v>0.36041602306662557</v>
      </c>
      <c r="I62" s="120">
        <v>310495</v>
      </c>
      <c r="J62" s="121">
        <f t="shared" si="5"/>
        <v>0.17513814245704329</v>
      </c>
      <c r="K62" s="120">
        <v>353936</v>
      </c>
      <c r="L62" s="121">
        <f t="shared" si="6"/>
        <v>0.1399088552150598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19839</v>
      </c>
      <c r="D63" s="121">
        <v>-0.93285090049992048</v>
      </c>
      <c r="E63" s="120">
        <v>193852</v>
      </c>
      <c r="F63" s="121">
        <f t="shared" si="5"/>
        <v>8.7712586319875001</v>
      </c>
      <c r="G63" s="120">
        <v>273635</v>
      </c>
      <c r="H63" s="121">
        <f t="shared" si="5"/>
        <v>0.41156655592926561</v>
      </c>
      <c r="I63" s="120">
        <v>312898</v>
      </c>
      <c r="J63" s="121">
        <f t="shared" si="5"/>
        <v>0.14348676156193463</v>
      </c>
      <c r="K63" s="120">
        <v>338127</v>
      </c>
      <c r="L63" s="121">
        <f t="shared" si="6"/>
        <v>8.0630109492550339E-2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19258</v>
      </c>
      <c r="D64" s="121">
        <v>-0.93371607156378855</v>
      </c>
      <c r="E64" s="120">
        <v>173417</v>
      </c>
      <c r="F64" s="121">
        <f t="shared" si="5"/>
        <v>8.0049330148509714</v>
      </c>
      <c r="G64" s="120">
        <v>274030</v>
      </c>
      <c r="H64" s="121">
        <f t="shared" si="5"/>
        <v>0.58017956717046193</v>
      </c>
      <c r="I64" s="120">
        <v>297298</v>
      </c>
      <c r="J64" s="121">
        <f t="shared" si="5"/>
        <v>8.4910411268839248E-2</v>
      </c>
      <c r="K64" s="120">
        <v>322699</v>
      </c>
      <c r="L64" s="121">
        <f t="shared" si="6"/>
        <v>8.5439525324758403E-2</v>
      </c>
      <c r="M64" s="120"/>
      <c r="N64" s="121"/>
    </row>
    <row r="65" spans="1:15" ht="15.75" x14ac:dyDescent="0.25">
      <c r="B65" s="122" t="s">
        <v>32</v>
      </c>
      <c r="C65" s="123">
        <v>970776</v>
      </c>
      <c r="D65" s="124">
        <v>-0.72362902171991383</v>
      </c>
      <c r="E65" s="123">
        <v>1251518</v>
      </c>
      <c r="F65" s="124">
        <f t="shared" si="5"/>
        <v>0.28919338755799484</v>
      </c>
      <c r="G65" s="123">
        <v>2993935</v>
      </c>
      <c r="H65" s="124">
        <f t="shared" si="5"/>
        <v>1.3922428602704877</v>
      </c>
      <c r="I65" s="123">
        <v>3575938</v>
      </c>
      <c r="J65" s="124">
        <f t="shared" si="5"/>
        <v>0.1943939998697366</v>
      </c>
      <c r="K65" s="123">
        <v>4052908</v>
      </c>
      <c r="L65" s="124">
        <f t="shared" si="6"/>
        <v>0.13338318505522184</v>
      </c>
      <c r="M65" s="123">
        <v>2231310</v>
      </c>
      <c r="N65" s="124">
        <v>-3.2784945271729704E-2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290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73</v>
      </c>
      <c r="C75" s="120">
        <v>63553</v>
      </c>
      <c r="D75" s="121">
        <v>-0.15241194435923766</v>
      </c>
      <c r="E75" s="120">
        <v>7825</v>
      </c>
      <c r="F75" s="121">
        <f t="shared" ref="F75:J87" si="8">IFERROR(E75/C75-1,"-")</f>
        <v>-0.87687441977562031</v>
      </c>
      <c r="G75" s="120">
        <v>35027</v>
      </c>
      <c r="H75" s="121">
        <f t="shared" si="8"/>
        <v>3.47629392971246</v>
      </c>
      <c r="I75" s="120">
        <v>47459</v>
      </c>
      <c r="J75" s="121">
        <f t="shared" si="8"/>
        <v>0.3549261997887343</v>
      </c>
      <c r="K75" s="120">
        <v>54756</v>
      </c>
      <c r="L75" s="121">
        <f t="shared" ref="L75:L87" si="9">IFERROR(K75/I75-1,"-")</f>
        <v>0.15375376640890037</v>
      </c>
      <c r="M75" s="120">
        <v>55085</v>
      </c>
      <c r="N75" s="121">
        <f t="shared" ref="N75:N81" si="10">IFERROR(M75/K75-1,"-")</f>
        <v>6.008473957191951E-3</v>
      </c>
    </row>
    <row r="76" spans="1:15" x14ac:dyDescent="0.25">
      <c r="A76" s="1">
        <v>2</v>
      </c>
      <c r="B76" s="119" t="s">
        <v>75</v>
      </c>
      <c r="C76" s="120">
        <v>57132</v>
      </c>
      <c r="D76" s="121">
        <v>-0.15331149873290162</v>
      </c>
      <c r="E76" s="120">
        <v>5989</v>
      </c>
      <c r="F76" s="121">
        <f t="shared" si="8"/>
        <v>-0.8951725827907302</v>
      </c>
      <c r="G76" s="120">
        <v>41020</v>
      </c>
      <c r="H76" s="121">
        <f t="shared" si="8"/>
        <v>5.8492235765570211</v>
      </c>
      <c r="I76" s="120">
        <v>46238</v>
      </c>
      <c r="J76" s="121">
        <f t="shared" si="8"/>
        <v>0.12720624085811805</v>
      </c>
      <c r="K76" s="120">
        <v>51035</v>
      </c>
      <c r="L76" s="121">
        <f t="shared" si="9"/>
        <v>0.10374583675764515</v>
      </c>
      <c r="M76" s="120">
        <v>45467</v>
      </c>
      <c r="N76" s="121">
        <f t="shared" si="10"/>
        <v>-0.10910159694327426</v>
      </c>
    </row>
    <row r="77" spans="1:15" x14ac:dyDescent="0.25">
      <c r="A77" s="1">
        <v>3</v>
      </c>
      <c r="B77" s="119" t="s">
        <v>77</v>
      </c>
      <c r="C77" s="120">
        <v>26105</v>
      </c>
      <c r="D77" s="121">
        <v>-0.62382558072511385</v>
      </c>
      <c r="E77" s="120">
        <v>9372</v>
      </c>
      <c r="F77" s="121">
        <f t="shared" si="8"/>
        <v>-0.64098831641448006</v>
      </c>
      <c r="G77" s="120">
        <v>45982</v>
      </c>
      <c r="H77" s="121">
        <f t="shared" si="8"/>
        <v>3.9063166880068287</v>
      </c>
      <c r="I77" s="120">
        <v>45142</v>
      </c>
      <c r="J77" s="121">
        <f t="shared" si="8"/>
        <v>-1.8268017920055724E-2</v>
      </c>
      <c r="K77" s="120">
        <v>52681</v>
      </c>
      <c r="L77" s="121">
        <f t="shared" si="9"/>
        <v>0.16700633556333355</v>
      </c>
      <c r="M77" s="120">
        <v>51647</v>
      </c>
      <c r="N77" s="121">
        <f t="shared" si="10"/>
        <v>-1.9627569712040382E-2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3840</v>
      </c>
      <c r="F78" s="121" t="str">
        <f t="shared" si="8"/>
        <v>-</v>
      </c>
      <c r="G78" s="120">
        <v>36138</v>
      </c>
      <c r="H78" s="121">
        <f t="shared" si="8"/>
        <v>8.4109374999999993</v>
      </c>
      <c r="I78" s="120">
        <v>40389</v>
      </c>
      <c r="J78" s="121">
        <f t="shared" si="8"/>
        <v>0.11763240909845596</v>
      </c>
      <c r="K78" s="120">
        <v>42324</v>
      </c>
      <c r="L78" s="121">
        <f t="shared" si="9"/>
        <v>4.7909084156577242E-2</v>
      </c>
      <c r="M78" s="120">
        <v>40323</v>
      </c>
      <c r="N78" s="121">
        <f t="shared" si="10"/>
        <v>-4.7278140062375962E-2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15547</v>
      </c>
      <c r="F79" s="121" t="str">
        <f t="shared" si="8"/>
        <v>-</v>
      </c>
      <c r="G79" s="120">
        <v>32273</v>
      </c>
      <c r="H79" s="121">
        <f t="shared" si="8"/>
        <v>1.0758345661542421</v>
      </c>
      <c r="I79" s="120">
        <v>37974</v>
      </c>
      <c r="J79" s="121">
        <f t="shared" si="8"/>
        <v>0.1766492114151148</v>
      </c>
      <c r="K79" s="120">
        <v>40709</v>
      </c>
      <c r="L79" s="121">
        <f t="shared" si="9"/>
        <v>7.2022963080002E-2</v>
      </c>
      <c r="M79" s="120">
        <v>41019</v>
      </c>
      <c r="N79" s="121">
        <f t="shared" si="10"/>
        <v>7.6150237048318026E-3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18499</v>
      </c>
      <c r="F80" s="121" t="str">
        <f t="shared" si="8"/>
        <v>-</v>
      </c>
      <c r="G80" s="120">
        <v>35318</v>
      </c>
      <c r="H80" s="121">
        <f t="shared" si="8"/>
        <v>0.90918428023136388</v>
      </c>
      <c r="I80" s="120">
        <v>39444</v>
      </c>
      <c r="J80" s="121">
        <f t="shared" si="8"/>
        <v>0.11682428223568708</v>
      </c>
      <c r="K80" s="120">
        <v>43271</v>
      </c>
      <c r="L80" s="121">
        <f t="shared" si="9"/>
        <v>9.702362843524992E-2</v>
      </c>
      <c r="M80" s="120">
        <v>43279</v>
      </c>
      <c r="N80" s="121">
        <f t="shared" si="10"/>
        <v>1.8488132929683765E-4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25125</v>
      </c>
      <c r="F81" s="121" t="str">
        <f t="shared" si="8"/>
        <v>-</v>
      </c>
      <c r="G81" s="120">
        <v>37852</v>
      </c>
      <c r="H81" s="121">
        <f t="shared" si="8"/>
        <v>0.50654726368159197</v>
      </c>
      <c r="I81" s="120">
        <v>40634</v>
      </c>
      <c r="J81" s="121">
        <f t="shared" si="8"/>
        <v>7.3496776920638274E-2</v>
      </c>
      <c r="K81" s="120">
        <v>50539</v>
      </c>
      <c r="L81" s="121">
        <f t="shared" si="9"/>
        <v>0.24376138209381315</v>
      </c>
      <c r="M81" s="120">
        <v>51529</v>
      </c>
      <c r="N81" s="121">
        <f t="shared" si="10"/>
        <v>1.9588832386869592E-2</v>
      </c>
    </row>
    <row r="82" spans="1:15" x14ac:dyDescent="0.25">
      <c r="A82" s="1">
        <v>8</v>
      </c>
      <c r="B82" s="119" t="s">
        <v>87</v>
      </c>
      <c r="C82" s="120">
        <v>7979</v>
      </c>
      <c r="D82" s="121">
        <v>-0.87187063414320809</v>
      </c>
      <c r="E82" s="120">
        <v>31560</v>
      </c>
      <c r="F82" s="121">
        <f t="shared" si="8"/>
        <v>2.9553828800601578</v>
      </c>
      <c r="G82" s="120">
        <v>38110</v>
      </c>
      <c r="H82" s="121">
        <f t="shared" si="8"/>
        <v>0.20754119138149552</v>
      </c>
      <c r="I82" s="120">
        <v>42953</v>
      </c>
      <c r="J82" s="121">
        <f t="shared" si="8"/>
        <v>0.1270795066911572</v>
      </c>
      <c r="K82" s="120">
        <v>53008</v>
      </c>
      <c r="L82" s="121">
        <f t="shared" si="9"/>
        <v>0.23409307848113059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6688</v>
      </c>
      <c r="D83" s="121">
        <v>-0.89798346502333815</v>
      </c>
      <c r="E83" s="120">
        <v>36088</v>
      </c>
      <c r="F83" s="121">
        <f t="shared" si="8"/>
        <v>4.3959330143540667</v>
      </c>
      <c r="G83" s="120">
        <v>38317</v>
      </c>
      <c r="H83" s="121">
        <f t="shared" si="8"/>
        <v>6.1765683883839406E-2</v>
      </c>
      <c r="I83" s="120">
        <v>44698</v>
      </c>
      <c r="J83" s="121">
        <f t="shared" si="8"/>
        <v>0.16653182660437915</v>
      </c>
      <c r="K83" s="120">
        <v>47719</v>
      </c>
      <c r="L83" s="121">
        <f t="shared" si="9"/>
        <v>6.7586916640565597E-2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7761</v>
      </c>
      <c r="D84" s="121">
        <v>-0.85142999349132809</v>
      </c>
      <c r="E84" s="120">
        <v>39363</v>
      </c>
      <c r="F84" s="121">
        <f t="shared" si="8"/>
        <v>4.071897951294936</v>
      </c>
      <c r="G84" s="120">
        <v>34933</v>
      </c>
      <c r="H84" s="121">
        <f t="shared" si="8"/>
        <v>-0.11254223509386985</v>
      </c>
      <c r="I84" s="120">
        <v>42576</v>
      </c>
      <c r="J84" s="121">
        <f t="shared" si="8"/>
        <v>0.21879025563221033</v>
      </c>
      <c r="K84" s="120">
        <v>48020</v>
      </c>
      <c r="L84" s="121">
        <f t="shared" si="9"/>
        <v>0.12786546411123645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5041</v>
      </c>
      <c r="D85" s="121">
        <v>-0.92178311533150237</v>
      </c>
      <c r="E85" s="120">
        <v>47215</v>
      </c>
      <c r="F85" s="121">
        <f t="shared" si="8"/>
        <v>8.3661971830985919</v>
      </c>
      <c r="G85" s="120">
        <v>42052</v>
      </c>
      <c r="H85" s="121">
        <f t="shared" si="8"/>
        <v>-0.10935084189346611</v>
      </c>
      <c r="I85" s="120">
        <v>52642</v>
      </c>
      <c r="J85" s="121">
        <f t="shared" si="8"/>
        <v>0.25183106629886809</v>
      </c>
      <c r="K85" s="120">
        <v>51459</v>
      </c>
      <c r="L85" s="121">
        <f t="shared" si="9"/>
        <v>-2.2472550435013838E-2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8314</v>
      </c>
      <c r="D86" s="121">
        <v>-0.86488331274783858</v>
      </c>
      <c r="E86" s="120">
        <v>42955</v>
      </c>
      <c r="F86" s="121">
        <f t="shared" si="8"/>
        <v>4.1665864806350736</v>
      </c>
      <c r="G86" s="120">
        <v>44042</v>
      </c>
      <c r="H86" s="121">
        <f t="shared" si="8"/>
        <v>2.5305552322197666E-2</v>
      </c>
      <c r="I86" s="120">
        <v>50952</v>
      </c>
      <c r="J86" s="121">
        <f t="shared" si="8"/>
        <v>0.15689569047727159</v>
      </c>
      <c r="K86" s="120">
        <v>51400</v>
      </c>
      <c r="L86" s="121">
        <f t="shared" si="9"/>
        <v>8.7925891034699166E-3</v>
      </c>
      <c r="M86" s="120"/>
      <c r="N86" s="121"/>
    </row>
    <row r="87" spans="1:15" ht="15.75" x14ac:dyDescent="0.25">
      <c r="B87" s="122" t="s">
        <v>32</v>
      </c>
      <c r="C87" s="123">
        <v>186745</v>
      </c>
      <c r="D87" s="124">
        <v>-0.75045767354847337</v>
      </c>
      <c r="E87" s="123">
        <v>283378</v>
      </c>
      <c r="F87" s="124">
        <f t="shared" si="8"/>
        <v>0.51745963747356027</v>
      </c>
      <c r="G87" s="123">
        <v>461064</v>
      </c>
      <c r="H87" s="124">
        <f t="shared" si="8"/>
        <v>0.62702820967047557</v>
      </c>
      <c r="I87" s="123">
        <v>531101</v>
      </c>
      <c r="J87" s="124">
        <f t="shared" si="8"/>
        <v>0.15190298960664905</v>
      </c>
      <c r="K87" s="123">
        <v>586921</v>
      </c>
      <c r="L87" s="124">
        <f t="shared" si="9"/>
        <v>0.10510241931384057</v>
      </c>
      <c r="M87" s="123">
        <v>328349</v>
      </c>
      <c r="N87" s="124">
        <v>-2.0774495623518185E-2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291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20">
        <v>120082</v>
      </c>
      <c r="D97" s="121">
        <v>-2.1605092154027838E-3</v>
      </c>
      <c r="E97" s="120">
        <v>10029</v>
      </c>
      <c r="F97" s="121">
        <f t="shared" ref="F97:J109" si="11">IFERROR(E97/C97-1,"-")</f>
        <v>-0.91648207058510023</v>
      </c>
      <c r="G97" s="120">
        <v>66503</v>
      </c>
      <c r="H97" s="121">
        <f t="shared" si="11"/>
        <v>5.6310698972978361</v>
      </c>
      <c r="I97" s="120">
        <v>98243</v>
      </c>
      <c r="J97" s="121">
        <f t="shared" si="11"/>
        <v>0.47727170202848002</v>
      </c>
      <c r="K97" s="120">
        <v>93714</v>
      </c>
      <c r="L97" s="121">
        <f t="shared" ref="L97:L109" si="12">IFERROR(K97/I97-1,"-")</f>
        <v>-4.6099976588662828E-2</v>
      </c>
      <c r="M97" s="120">
        <v>97059</v>
      </c>
      <c r="N97" s="121">
        <f t="shared" ref="N97:N103" si="13">IFERROR(M97/K97-1,"-")</f>
        <v>3.56937063832512E-2</v>
      </c>
    </row>
    <row r="98" spans="2:14" x14ac:dyDescent="0.25">
      <c r="B98" s="119" t="s">
        <v>75</v>
      </c>
      <c r="C98" s="120">
        <v>98763</v>
      </c>
      <c r="D98" s="121">
        <v>-3.8662578478609988E-2</v>
      </c>
      <c r="E98" s="120">
        <v>9981</v>
      </c>
      <c r="F98" s="121">
        <f t="shared" si="11"/>
        <v>-0.89893988639470246</v>
      </c>
      <c r="G98" s="120">
        <v>69187</v>
      </c>
      <c r="H98" s="121">
        <f t="shared" si="11"/>
        <v>5.9318705540526997</v>
      </c>
      <c r="I98" s="120">
        <v>90203</v>
      </c>
      <c r="J98" s="121">
        <f t="shared" si="11"/>
        <v>0.30375648604506633</v>
      </c>
      <c r="K98" s="120">
        <v>90986</v>
      </c>
      <c r="L98" s="121">
        <f t="shared" si="12"/>
        <v>8.6804208285755635E-3</v>
      </c>
      <c r="M98" s="120">
        <v>93506</v>
      </c>
      <c r="N98" s="121">
        <f t="shared" si="13"/>
        <v>2.76965687028774E-2</v>
      </c>
    </row>
    <row r="99" spans="2:14" x14ac:dyDescent="0.25">
      <c r="B99" s="119" t="s">
        <v>77</v>
      </c>
      <c r="C99" s="120">
        <v>53936</v>
      </c>
      <c r="D99" s="121">
        <v>-0.50368993503505899</v>
      </c>
      <c r="E99" s="120">
        <v>12045</v>
      </c>
      <c r="F99" s="121">
        <f t="shared" si="11"/>
        <v>-0.77667976861465438</v>
      </c>
      <c r="G99" s="120">
        <v>75693</v>
      </c>
      <c r="H99" s="121">
        <f t="shared" si="11"/>
        <v>5.2841843088418434</v>
      </c>
      <c r="I99" s="120">
        <v>93467</v>
      </c>
      <c r="J99" s="121">
        <f t="shared" si="11"/>
        <v>0.23481695797497792</v>
      </c>
      <c r="K99" s="120">
        <v>98528</v>
      </c>
      <c r="L99" s="121">
        <f t="shared" si="12"/>
        <v>5.4147453111793364E-2</v>
      </c>
      <c r="M99" s="120">
        <v>108845</v>
      </c>
      <c r="N99" s="121">
        <f t="shared" si="13"/>
        <v>0.10471135108801555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13349</v>
      </c>
      <c r="F100" s="121" t="str">
        <f t="shared" si="11"/>
        <v>-</v>
      </c>
      <c r="G100" s="120">
        <v>70085</v>
      </c>
      <c r="H100" s="121">
        <f t="shared" si="11"/>
        <v>4.2502060079406698</v>
      </c>
      <c r="I100" s="120">
        <v>77040</v>
      </c>
      <c r="J100" s="121">
        <f t="shared" si="11"/>
        <v>9.92366412213741E-2</v>
      </c>
      <c r="K100" s="120">
        <v>85861</v>
      </c>
      <c r="L100" s="121">
        <f t="shared" si="12"/>
        <v>0.11449896157840089</v>
      </c>
      <c r="M100" s="120">
        <v>102482</v>
      </c>
      <c r="N100" s="121">
        <f t="shared" si="13"/>
        <v>0.19358032168271966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21459</v>
      </c>
      <c r="F101" s="121" t="str">
        <f t="shared" si="11"/>
        <v>-</v>
      </c>
      <c r="G101" s="120">
        <v>56282</v>
      </c>
      <c r="H101" s="121">
        <f t="shared" si="11"/>
        <v>1.6227690013514144</v>
      </c>
      <c r="I101" s="120">
        <v>66260</v>
      </c>
      <c r="J101" s="121">
        <f t="shared" si="11"/>
        <v>0.1772858107387798</v>
      </c>
      <c r="K101" s="120">
        <v>70270</v>
      </c>
      <c r="L101" s="121">
        <f t="shared" si="12"/>
        <v>6.0519166918201028E-2</v>
      </c>
      <c r="M101" s="120">
        <v>87847</v>
      </c>
      <c r="N101" s="121">
        <f t="shared" si="13"/>
        <v>0.25013519282766472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29603</v>
      </c>
      <c r="F102" s="121" t="str">
        <f t="shared" si="11"/>
        <v>-</v>
      </c>
      <c r="G102" s="120">
        <v>67208</v>
      </c>
      <c r="H102" s="121">
        <f t="shared" si="11"/>
        <v>1.2703104415093063</v>
      </c>
      <c r="I102" s="120">
        <v>77667</v>
      </c>
      <c r="J102" s="121">
        <f t="shared" si="11"/>
        <v>0.15562135460064286</v>
      </c>
      <c r="K102" s="120">
        <v>83667</v>
      </c>
      <c r="L102" s="121">
        <f t="shared" si="12"/>
        <v>7.7252887326663799E-2</v>
      </c>
      <c r="M102" s="120">
        <v>91170</v>
      </c>
      <c r="N102" s="121">
        <f t="shared" si="13"/>
        <v>8.9676933558033634E-2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48297</v>
      </c>
      <c r="F103" s="121" t="str">
        <f t="shared" si="11"/>
        <v>-</v>
      </c>
      <c r="G103" s="120">
        <v>89403</v>
      </c>
      <c r="H103" s="121">
        <f t="shared" si="11"/>
        <v>0.85110876451953543</v>
      </c>
      <c r="I103" s="120">
        <v>92765</v>
      </c>
      <c r="J103" s="121">
        <f t="shared" si="11"/>
        <v>3.7605002069281745E-2</v>
      </c>
      <c r="K103" s="120">
        <v>102667</v>
      </c>
      <c r="L103" s="121">
        <f t="shared" si="12"/>
        <v>0.10674284482293972</v>
      </c>
      <c r="M103" s="120">
        <v>117019</v>
      </c>
      <c r="N103" s="121">
        <f t="shared" si="13"/>
        <v>0.13979175392287679</v>
      </c>
    </row>
    <row r="104" spans="2:14" x14ac:dyDescent="0.25">
      <c r="B104" s="119" t="s">
        <v>87</v>
      </c>
      <c r="C104" s="120">
        <v>27861</v>
      </c>
      <c r="D104" s="121">
        <v>-0.74450934900824395</v>
      </c>
      <c r="E104" s="120">
        <v>54237</v>
      </c>
      <c r="F104" s="121">
        <f t="shared" si="11"/>
        <v>0.94669968773554425</v>
      </c>
      <c r="G104" s="120">
        <v>85449</v>
      </c>
      <c r="H104" s="121">
        <f t="shared" si="11"/>
        <v>0.57547430720725701</v>
      </c>
      <c r="I104" s="120">
        <v>81457</v>
      </c>
      <c r="J104" s="121">
        <f t="shared" si="11"/>
        <v>-4.6717925312174557E-2</v>
      </c>
      <c r="K104" s="120">
        <v>110568</v>
      </c>
      <c r="L104" s="121">
        <f t="shared" si="12"/>
        <v>0.35737873970315626</v>
      </c>
      <c r="M104" s="120"/>
      <c r="N104" s="121"/>
    </row>
    <row r="105" spans="2:14" x14ac:dyDescent="0.25">
      <c r="B105" s="119" t="s">
        <v>89</v>
      </c>
      <c r="C105" s="120">
        <v>18984</v>
      </c>
      <c r="D105" s="121">
        <v>-0.79358710898000462</v>
      </c>
      <c r="E105" s="120">
        <v>50104</v>
      </c>
      <c r="F105" s="121">
        <f t="shared" si="11"/>
        <v>1.6392751790981879</v>
      </c>
      <c r="G105" s="120">
        <v>62576</v>
      </c>
      <c r="H105" s="121">
        <f t="shared" si="11"/>
        <v>0.24892224173718658</v>
      </c>
      <c r="I105" s="120">
        <v>80132</v>
      </c>
      <c r="J105" s="121">
        <f t="shared" si="11"/>
        <v>0.28055484530810526</v>
      </c>
      <c r="K105" s="120">
        <v>98575</v>
      </c>
      <c r="L105" s="121">
        <f t="shared" si="12"/>
        <v>0.23015773972944631</v>
      </c>
      <c r="M105" s="120"/>
      <c r="N105" s="121"/>
    </row>
    <row r="106" spans="2:14" x14ac:dyDescent="0.25">
      <c r="B106" s="119" t="s">
        <v>91</v>
      </c>
      <c r="C106" s="120">
        <v>13944</v>
      </c>
      <c r="D106" s="121">
        <v>-0.84321133412042504</v>
      </c>
      <c r="E106" s="120">
        <v>53602</v>
      </c>
      <c r="F106" s="121">
        <f t="shared" si="11"/>
        <v>2.8440906483075157</v>
      </c>
      <c r="G106" s="120">
        <v>76819</v>
      </c>
      <c r="H106" s="121">
        <f t="shared" si="11"/>
        <v>0.43313682325286362</v>
      </c>
      <c r="I106" s="120">
        <v>75901</v>
      </c>
      <c r="J106" s="121">
        <f t="shared" si="11"/>
        <v>-1.1950168578086173E-2</v>
      </c>
      <c r="K106" s="120">
        <v>89031</v>
      </c>
      <c r="L106" s="121">
        <f t="shared" si="12"/>
        <v>0.17298849817525452</v>
      </c>
      <c r="M106" s="120"/>
      <c r="N106" s="121"/>
    </row>
    <row r="107" spans="2:14" x14ac:dyDescent="0.25">
      <c r="B107" s="119" t="s">
        <v>93</v>
      </c>
      <c r="C107" s="120">
        <v>11948</v>
      </c>
      <c r="D107" s="121">
        <v>-0.88496938421843108</v>
      </c>
      <c r="E107" s="120">
        <v>62050</v>
      </c>
      <c r="F107" s="121">
        <f t="shared" si="11"/>
        <v>4.193337797120857</v>
      </c>
      <c r="G107" s="120">
        <v>86224</v>
      </c>
      <c r="H107" s="121">
        <f t="shared" si="11"/>
        <v>0.38958904109589043</v>
      </c>
      <c r="I107" s="120">
        <v>90568</v>
      </c>
      <c r="J107" s="121">
        <f t="shared" si="11"/>
        <v>5.0380404527741618E-2</v>
      </c>
      <c r="K107" s="120">
        <v>93328</v>
      </c>
      <c r="L107" s="121">
        <f t="shared" si="12"/>
        <v>3.0474339722639243E-2</v>
      </c>
      <c r="M107" s="120"/>
      <c r="N107" s="121"/>
    </row>
    <row r="108" spans="2:14" x14ac:dyDescent="0.25">
      <c r="B108" s="119" t="s">
        <v>95</v>
      </c>
      <c r="C108" s="120">
        <v>17274</v>
      </c>
      <c r="D108" s="121">
        <v>-0.8414807609363959</v>
      </c>
      <c r="E108" s="120">
        <v>67710</v>
      </c>
      <c r="F108" s="121">
        <f t="shared" si="11"/>
        <v>2.9197638068773881</v>
      </c>
      <c r="G108" s="120">
        <v>91965</v>
      </c>
      <c r="H108" s="121">
        <f t="shared" si="11"/>
        <v>0.35821887461231716</v>
      </c>
      <c r="I108" s="120">
        <v>92585</v>
      </c>
      <c r="J108" s="121">
        <f t="shared" si="11"/>
        <v>6.7416952101342353E-3</v>
      </c>
      <c r="K108" s="120">
        <v>94775</v>
      </c>
      <c r="L108" s="121">
        <f t="shared" si="12"/>
        <v>2.3653939623049069E-2</v>
      </c>
      <c r="M108" s="120"/>
      <c r="N108" s="121"/>
    </row>
    <row r="109" spans="2:14" ht="15.75" x14ac:dyDescent="0.25">
      <c r="B109" s="122" t="s">
        <v>32</v>
      </c>
      <c r="C109" s="123">
        <v>389120</v>
      </c>
      <c r="D109" s="124">
        <v>-0.68405788158341307</v>
      </c>
      <c r="E109" s="123">
        <v>432466</v>
      </c>
      <c r="F109" s="124">
        <f t="shared" si="11"/>
        <v>0.11139494243421044</v>
      </c>
      <c r="G109" s="123">
        <v>897394</v>
      </c>
      <c r="H109" s="124">
        <f t="shared" si="11"/>
        <v>1.0750625482696905</v>
      </c>
      <c r="I109" s="123">
        <v>1016288</v>
      </c>
      <c r="J109" s="124">
        <f t="shared" si="11"/>
        <v>0.13248807101451532</v>
      </c>
      <c r="K109" s="123">
        <v>1111970</v>
      </c>
      <c r="L109" s="124">
        <f t="shared" si="12"/>
        <v>9.4148509084039267E-2</v>
      </c>
      <c r="M109" s="123">
        <v>697928</v>
      </c>
      <c r="N109" s="124">
        <v>0.11544799126728278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23053-DAB2-4731-B596-270C8DACFB19}">
  <sheetPr>
    <tabColor rgb="FFF29140"/>
    <pageSetUpPr fitToPage="1"/>
  </sheetPr>
  <dimension ref="A1:N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263</v>
      </c>
      <c r="D6" s="174" t="s">
        <v>228</v>
      </c>
      <c r="E6" s="174" t="s">
        <v>229</v>
      </c>
      <c r="F6" s="174" t="s">
        <v>230</v>
      </c>
      <c r="G6" s="174" t="s">
        <v>231</v>
      </c>
      <c r="H6" s="174" t="s">
        <v>232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454682</v>
      </c>
      <c r="D8" s="178">
        <v>1243542</v>
      </c>
      <c r="E8" s="178">
        <v>2966022</v>
      </c>
      <c r="F8" s="178">
        <v>3074274</v>
      </c>
      <c r="G8" s="178">
        <v>3194799</v>
      </c>
      <c r="H8" s="178">
        <v>3188994</v>
      </c>
      <c r="I8" s="179">
        <f>IFERROR(H8/G8-1,"-")</f>
        <v>-1.8170157183597935E-3</v>
      </c>
      <c r="J8" s="178">
        <f>H8-G8</f>
        <v>-5805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140200</v>
      </c>
      <c r="D9" s="162">
        <v>441416</v>
      </c>
      <c r="E9" s="162">
        <v>536392</v>
      </c>
      <c r="F9" s="162">
        <v>524107</v>
      </c>
      <c r="G9" s="162">
        <v>503554</v>
      </c>
      <c r="H9" s="162">
        <v>537036</v>
      </c>
      <c r="I9" s="163">
        <f>IFERROR(H9/G9-1,"-")</f>
        <v>6.6491379276105489E-2</v>
      </c>
      <c r="J9" s="162">
        <f t="shared" ref="J9:J19" si="0">H9-G9</f>
        <v>33482</v>
      </c>
      <c r="K9" s="163">
        <f>H9/H$8</f>
        <v>0.16840295089924912</v>
      </c>
      <c r="L9" s="81"/>
    </row>
    <row r="10" spans="1:12" x14ac:dyDescent="0.25">
      <c r="A10" s="164" t="s">
        <v>105</v>
      </c>
      <c r="B10" s="165" t="s">
        <v>105</v>
      </c>
      <c r="C10" s="166">
        <v>56424</v>
      </c>
      <c r="D10" s="166">
        <v>151642</v>
      </c>
      <c r="E10" s="166">
        <v>184376</v>
      </c>
      <c r="F10" s="166">
        <v>178093</v>
      </c>
      <c r="G10" s="166">
        <v>172794</v>
      </c>
      <c r="H10" s="166">
        <v>163332</v>
      </c>
      <c r="I10" s="167">
        <f>IFERROR(H10/G10-1,"-")</f>
        <v>-5.4758845793256739E-2</v>
      </c>
      <c r="J10" s="166">
        <f t="shared" si="0"/>
        <v>-9462</v>
      </c>
      <c r="K10" s="167">
        <f>H10/H$8</f>
        <v>5.1217405865297959E-2</v>
      </c>
      <c r="L10" s="81"/>
    </row>
    <row r="11" spans="1:12" x14ac:dyDescent="0.25">
      <c r="A11" s="164" t="s">
        <v>102</v>
      </c>
      <c r="B11" s="165" t="s">
        <v>102</v>
      </c>
      <c r="C11" s="166">
        <v>83776</v>
      </c>
      <c r="D11" s="166">
        <v>289774</v>
      </c>
      <c r="E11" s="166">
        <v>352016</v>
      </c>
      <c r="F11" s="166">
        <v>346014</v>
      </c>
      <c r="G11" s="166">
        <v>330760</v>
      </c>
      <c r="H11" s="166">
        <v>373704</v>
      </c>
      <c r="I11" s="167">
        <f>IFERROR(H11/G11-1,"-")</f>
        <v>0.12983432095779412</v>
      </c>
      <c r="J11" s="166">
        <f t="shared" si="0"/>
        <v>42944</v>
      </c>
      <c r="K11" s="167">
        <f>H11/H$8</f>
        <v>0.11718554503395115</v>
      </c>
      <c r="L11" s="81"/>
    </row>
    <row r="12" spans="1:12" x14ac:dyDescent="0.25">
      <c r="A12" s="1"/>
      <c r="B12" s="161" t="s">
        <v>109</v>
      </c>
      <c r="C12" s="162">
        <v>314482</v>
      </c>
      <c r="D12" s="162">
        <v>802126</v>
      </c>
      <c r="E12" s="162">
        <v>2429630</v>
      </c>
      <c r="F12" s="162">
        <v>2550167</v>
      </c>
      <c r="G12" s="162">
        <v>2691245</v>
      </c>
      <c r="H12" s="162">
        <v>2651958</v>
      </c>
      <c r="I12" s="163">
        <f>IFERROR(H12/G12-1,"-")</f>
        <v>-1.4598076354995548E-2</v>
      </c>
      <c r="J12" s="162">
        <f t="shared" si="0"/>
        <v>-39287</v>
      </c>
      <c r="K12" s="163">
        <f>H12/H$8</f>
        <v>0.83159704910075094</v>
      </c>
      <c r="L12" s="81"/>
    </row>
    <row r="13" spans="1:12" s="57" customFormat="1" x14ac:dyDescent="0.25">
      <c r="A13" s="164"/>
      <c r="B13" s="165" t="s">
        <v>112</v>
      </c>
      <c r="C13" s="166">
        <v>122008</v>
      </c>
      <c r="D13" s="166">
        <v>115051</v>
      </c>
      <c r="E13" s="166">
        <v>1256894</v>
      </c>
      <c r="F13" s="166">
        <v>1302324</v>
      </c>
      <c r="G13" s="166">
        <v>1393862</v>
      </c>
      <c r="H13" s="166">
        <v>1357285</v>
      </c>
      <c r="I13" s="167">
        <f t="shared" ref="I13:I20" si="1">IFERROR(H13/G13-1,"-")</f>
        <v>-2.6241478711665822E-2</v>
      </c>
      <c r="J13" s="166">
        <f t="shared" si="0"/>
        <v>-36577</v>
      </c>
      <c r="K13" s="167">
        <f t="shared" ref="K13:K20" si="2">H13/H$8</f>
        <v>0.42561541351285076</v>
      </c>
      <c r="L13" s="168"/>
    </row>
    <row r="14" spans="1:12" s="57" customFormat="1" x14ac:dyDescent="0.25">
      <c r="A14" s="164"/>
      <c r="B14" s="165" t="s">
        <v>115</v>
      </c>
      <c r="C14" s="166">
        <v>59328</v>
      </c>
      <c r="D14" s="166">
        <v>149984</v>
      </c>
      <c r="E14" s="166">
        <v>228057</v>
      </c>
      <c r="F14" s="166">
        <v>228503</v>
      </c>
      <c r="G14" s="166">
        <v>233276</v>
      </c>
      <c r="H14" s="166">
        <v>213198</v>
      </c>
      <c r="I14" s="167">
        <f t="shared" si="1"/>
        <v>-8.606971998834001E-2</v>
      </c>
      <c r="J14" s="166">
        <f t="shared" si="0"/>
        <v>-20078</v>
      </c>
      <c r="K14" s="167">
        <f t="shared" si="2"/>
        <v>6.6854312049505274E-2</v>
      </c>
      <c r="L14" s="168"/>
    </row>
    <row r="15" spans="1:12" x14ac:dyDescent="0.25">
      <c r="A15" s="164"/>
      <c r="B15" s="165" t="s">
        <v>118</v>
      </c>
      <c r="C15" s="166">
        <v>9890</v>
      </c>
      <c r="D15" s="166">
        <v>78936</v>
      </c>
      <c r="E15" s="166">
        <v>103512</v>
      </c>
      <c r="F15" s="166">
        <v>120065</v>
      </c>
      <c r="G15" s="166">
        <v>127553</v>
      </c>
      <c r="H15" s="166">
        <v>137079</v>
      </c>
      <c r="I15" s="167">
        <f t="shared" si="1"/>
        <v>7.4682680924792022E-2</v>
      </c>
      <c r="J15" s="166">
        <f t="shared" si="0"/>
        <v>9526</v>
      </c>
      <c r="K15" s="167">
        <f t="shared" si="2"/>
        <v>4.2985029134579744E-2</v>
      </c>
      <c r="L15" s="81"/>
    </row>
    <row r="16" spans="1:12" x14ac:dyDescent="0.25">
      <c r="A16" s="164"/>
      <c r="B16" s="165" t="s">
        <v>125</v>
      </c>
      <c r="C16" s="166">
        <v>21504</v>
      </c>
      <c r="D16" s="166">
        <v>63536</v>
      </c>
      <c r="E16" s="166">
        <v>117669</v>
      </c>
      <c r="F16" s="166">
        <v>122960</v>
      </c>
      <c r="G16" s="166">
        <v>126316</v>
      </c>
      <c r="H16" s="166">
        <v>126429</v>
      </c>
      <c r="I16" s="167">
        <f t="shared" si="1"/>
        <v>8.9458184236357319E-4</v>
      </c>
      <c r="J16" s="166">
        <f t="shared" si="0"/>
        <v>113</v>
      </c>
      <c r="K16" s="167">
        <f t="shared" si="2"/>
        <v>3.9645417959394094E-2</v>
      </c>
      <c r="L16" s="81"/>
    </row>
    <row r="17" spans="1:12" x14ac:dyDescent="0.25">
      <c r="A17" s="164"/>
      <c r="B17" s="165" t="s">
        <v>121</v>
      </c>
      <c r="C17" s="166">
        <v>26752</v>
      </c>
      <c r="D17" s="166">
        <v>73800</v>
      </c>
      <c r="E17" s="166">
        <v>112629</v>
      </c>
      <c r="F17" s="166">
        <v>124358</v>
      </c>
      <c r="G17" s="166">
        <v>117371</v>
      </c>
      <c r="H17" s="166">
        <v>107462</v>
      </c>
      <c r="I17" s="167">
        <f t="shared" si="1"/>
        <v>-8.4424602329365883E-2</v>
      </c>
      <c r="J17" s="166">
        <f t="shared" si="0"/>
        <v>-9909</v>
      </c>
      <c r="K17" s="167">
        <f t="shared" si="2"/>
        <v>3.3697774282422606E-2</v>
      </c>
      <c r="L17" s="81"/>
    </row>
    <row r="18" spans="1:12" x14ac:dyDescent="0.25">
      <c r="A18" s="164"/>
      <c r="B18" s="165" t="s">
        <v>130</v>
      </c>
      <c r="C18" s="166">
        <v>589</v>
      </c>
      <c r="D18" s="166">
        <v>9150</v>
      </c>
      <c r="E18" s="166">
        <v>16868</v>
      </c>
      <c r="F18" s="166">
        <v>11785</v>
      </c>
      <c r="G18" s="166">
        <v>15597</v>
      </c>
      <c r="H18" s="166">
        <v>15519</v>
      </c>
      <c r="I18" s="167">
        <f t="shared" si="1"/>
        <v>-5.0009617234083592E-3</v>
      </c>
      <c r="J18" s="166">
        <f t="shared" si="0"/>
        <v>-78</v>
      </c>
      <c r="K18" s="167">
        <f t="shared" si="2"/>
        <v>4.8664249603479967E-3</v>
      </c>
      <c r="L18" s="81"/>
    </row>
    <row r="19" spans="1:12" x14ac:dyDescent="0.25">
      <c r="A19" s="164" t="s">
        <v>146</v>
      </c>
      <c r="B19" s="165" t="s">
        <v>133</v>
      </c>
      <c r="C19" s="166">
        <v>210</v>
      </c>
      <c r="D19" s="166">
        <v>1440</v>
      </c>
      <c r="E19" s="166">
        <v>4797</v>
      </c>
      <c r="F19" s="166">
        <v>7694</v>
      </c>
      <c r="G19" s="166">
        <v>3457</v>
      </c>
      <c r="H19" s="166">
        <v>3427</v>
      </c>
      <c r="I19" s="167">
        <f t="shared" si="1"/>
        <v>-8.6780445472953716E-3</v>
      </c>
      <c r="J19" s="166">
        <f t="shared" si="0"/>
        <v>-30</v>
      </c>
      <c r="K19" s="167">
        <f t="shared" si="2"/>
        <v>1.0746335678273461E-3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74201</v>
      </c>
      <c r="D20" s="171">
        <f t="shared" ref="D20:H20" si="4">D12-SUM(D13:D19)</f>
        <v>310229</v>
      </c>
      <c r="E20" s="171">
        <f t="shared" si="4"/>
        <v>589204</v>
      </c>
      <c r="F20" s="171">
        <f t="shared" si="4"/>
        <v>632478</v>
      </c>
      <c r="G20" s="171">
        <f t="shared" si="4"/>
        <v>673813</v>
      </c>
      <c r="H20" s="171">
        <f t="shared" si="4"/>
        <v>691559</v>
      </c>
      <c r="I20" s="172">
        <f t="shared" si="1"/>
        <v>2.6336683916754255E-2</v>
      </c>
      <c r="J20" s="171">
        <f>H20-G20</f>
        <v>17746</v>
      </c>
      <c r="K20" s="172">
        <f t="shared" si="2"/>
        <v>0.21685804363382308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553215</v>
      </c>
      <c r="E22" s="178">
        <v>1179956</v>
      </c>
      <c r="F22" s="178">
        <v>1205442</v>
      </c>
      <c r="G22" s="178">
        <v>1224963</v>
      </c>
      <c r="H22" s="178">
        <v>1156556</v>
      </c>
      <c r="I22" s="179">
        <f>IFERROR(H22/G22-1,"-")</f>
        <v>-5.5844135700425235E-2</v>
      </c>
      <c r="J22" s="178">
        <f>H22-G22</f>
        <v>-68407</v>
      </c>
      <c r="K22" s="179">
        <f>H22/H$8</f>
        <v>0.36267111195568258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162890</v>
      </c>
      <c r="E23" s="162">
        <v>131999</v>
      </c>
      <c r="F23" s="162">
        <v>108487</v>
      </c>
      <c r="G23" s="162">
        <v>93879</v>
      </c>
      <c r="H23" s="162">
        <v>85313</v>
      </c>
      <c r="I23" s="163">
        <f>IFERROR(H23/G23-1,"-")</f>
        <v>-9.1245113390641119E-2</v>
      </c>
      <c r="J23" s="162">
        <f t="shared" ref="J23:J33" si="5">H23-G23</f>
        <v>-8566</v>
      </c>
      <c r="K23" s="163">
        <f>H23/H$8</f>
        <v>2.6752323773578751E-2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55499</v>
      </c>
      <c r="E24" s="166">
        <v>36761</v>
      </c>
      <c r="F24" s="166">
        <v>32479</v>
      </c>
      <c r="G24" s="166">
        <v>29019</v>
      </c>
      <c r="H24" s="166">
        <v>29730</v>
      </c>
      <c r="I24" s="167">
        <f>IFERROR(H24/G24-1,"-")</f>
        <v>2.450118887625341E-2</v>
      </c>
      <c r="J24" s="166">
        <f t="shared" si="5"/>
        <v>711</v>
      </c>
      <c r="K24" s="167">
        <f>H24/H$8</f>
        <v>9.3226892242506566E-3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107391</v>
      </c>
      <c r="E25" s="166">
        <v>95238</v>
      </c>
      <c r="F25" s="166">
        <v>76008</v>
      </c>
      <c r="G25" s="166">
        <v>64860</v>
      </c>
      <c r="H25" s="166">
        <v>55583</v>
      </c>
      <c r="I25" s="167">
        <f>IFERROR(H25/G25-1,"-")</f>
        <v>-0.14303114400246686</v>
      </c>
      <c r="J25" s="166">
        <f t="shared" si="5"/>
        <v>-9277</v>
      </c>
      <c r="K25" s="167">
        <f>H25/H$8</f>
        <v>1.7429634549328096E-2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390325</v>
      </c>
      <c r="E26" s="162">
        <v>1047957</v>
      </c>
      <c r="F26" s="162">
        <v>1096955</v>
      </c>
      <c r="G26" s="162">
        <v>1131084</v>
      </c>
      <c r="H26" s="162">
        <v>1071243</v>
      </c>
      <c r="I26" s="163">
        <f>IFERROR(H26/G26-1,"-")</f>
        <v>-5.2905884974060235E-2</v>
      </c>
      <c r="J26" s="162">
        <f t="shared" si="5"/>
        <v>-59841</v>
      </c>
      <c r="K26" s="163">
        <f>H26/H$8</f>
        <v>0.3359187881821038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61248</v>
      </c>
      <c r="E27" s="166">
        <v>562174</v>
      </c>
      <c r="F27" s="166">
        <v>581810</v>
      </c>
      <c r="G27" s="166">
        <v>611230</v>
      </c>
      <c r="H27" s="166">
        <v>572075</v>
      </c>
      <c r="I27" s="167">
        <f t="shared" ref="I27:I34" si="6">IFERROR(H27/G27-1,"-")</f>
        <v>-6.4059355725340716E-2</v>
      </c>
      <c r="J27" s="166">
        <f t="shared" si="5"/>
        <v>-39155</v>
      </c>
      <c r="K27" s="167">
        <f t="shared" ref="K27:K34" si="7">H27/H$8</f>
        <v>0.17939042845486697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88196</v>
      </c>
      <c r="E28" s="166">
        <v>113982</v>
      </c>
      <c r="F28" s="166">
        <v>116930</v>
      </c>
      <c r="G28" s="166">
        <v>107901</v>
      </c>
      <c r="H28" s="166">
        <v>96052</v>
      </c>
      <c r="I28" s="167">
        <f t="shared" si="6"/>
        <v>-0.10981362545296147</v>
      </c>
      <c r="J28" s="166">
        <f t="shared" si="5"/>
        <v>-11849</v>
      </c>
      <c r="K28" s="167">
        <f t="shared" si="7"/>
        <v>3.0119843436519481E-2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31618</v>
      </c>
      <c r="E29" s="166">
        <v>36769</v>
      </c>
      <c r="F29" s="166">
        <v>42150</v>
      </c>
      <c r="G29" s="166">
        <v>32656</v>
      </c>
      <c r="H29" s="166">
        <v>31848</v>
      </c>
      <c r="I29" s="167">
        <f t="shared" si="6"/>
        <v>-2.4742773150416508E-2</v>
      </c>
      <c r="J29" s="166">
        <f t="shared" si="5"/>
        <v>-808</v>
      </c>
      <c r="K29" s="167">
        <f t="shared" si="7"/>
        <v>9.9868485171185645E-3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29486</v>
      </c>
      <c r="E30" s="166">
        <v>50032</v>
      </c>
      <c r="F30" s="166">
        <v>50397</v>
      </c>
      <c r="G30" s="166">
        <v>51873</v>
      </c>
      <c r="H30" s="166">
        <v>51889</v>
      </c>
      <c r="I30" s="167">
        <f t="shared" si="6"/>
        <v>3.0844562681942023E-4</v>
      </c>
      <c r="J30" s="166">
        <f t="shared" si="5"/>
        <v>16</v>
      </c>
      <c r="K30" s="167">
        <f t="shared" si="7"/>
        <v>1.6271275518235533E-2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44033</v>
      </c>
      <c r="E31" s="166">
        <v>61424</v>
      </c>
      <c r="F31" s="166">
        <v>61993</v>
      </c>
      <c r="G31" s="166">
        <v>61489</v>
      </c>
      <c r="H31" s="166">
        <v>57169</v>
      </c>
      <c r="I31" s="167">
        <f t="shared" si="6"/>
        <v>-7.025646863666668E-2</v>
      </c>
      <c r="J31" s="166">
        <f t="shared" si="5"/>
        <v>-4320</v>
      </c>
      <c r="K31" s="167">
        <f t="shared" si="7"/>
        <v>1.7926970072693772E-2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1340</v>
      </c>
      <c r="E32" s="166">
        <v>5501</v>
      </c>
      <c r="F32" s="166">
        <v>4568</v>
      </c>
      <c r="G32" s="166">
        <v>8513</v>
      </c>
      <c r="H32" s="166">
        <v>6194</v>
      </c>
      <c r="I32" s="167">
        <f t="shared" si="6"/>
        <v>-0.27240690708328441</v>
      </c>
      <c r="J32" s="166">
        <f t="shared" si="5"/>
        <v>-2319</v>
      </c>
      <c r="K32" s="167">
        <f t="shared" si="7"/>
        <v>1.9423053163474123E-3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602</v>
      </c>
      <c r="E33" s="166">
        <v>2205</v>
      </c>
      <c r="F33" s="166">
        <v>2980</v>
      </c>
      <c r="G33" s="166">
        <v>1521</v>
      </c>
      <c r="H33" s="166">
        <v>1032</v>
      </c>
      <c r="I33" s="167">
        <f t="shared" si="6"/>
        <v>-0.32149901380670609</v>
      </c>
      <c r="J33" s="166">
        <f t="shared" si="5"/>
        <v>-489</v>
      </c>
      <c r="K33" s="167">
        <f t="shared" si="7"/>
        <v>3.2361302655320142E-4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133802</v>
      </c>
      <c r="E34" s="171">
        <f t="shared" si="9"/>
        <v>215870</v>
      </c>
      <c r="F34" s="171">
        <f t="shared" si="9"/>
        <v>236127</v>
      </c>
      <c r="G34" s="171">
        <f t="shared" si="9"/>
        <v>255901</v>
      </c>
      <c r="H34" s="171">
        <f t="shared" si="9"/>
        <v>254984</v>
      </c>
      <c r="I34" s="172">
        <f t="shared" si="6"/>
        <v>-3.5834170245524488E-3</v>
      </c>
      <c r="J34" s="171">
        <f>H34-G34</f>
        <v>-917</v>
      </c>
      <c r="K34" s="172">
        <f t="shared" si="7"/>
        <v>7.9957503839768906E-2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254312</v>
      </c>
      <c r="E36" s="178">
        <v>858220</v>
      </c>
      <c r="F36" s="178">
        <v>871300</v>
      </c>
      <c r="G36" s="178">
        <v>895588</v>
      </c>
      <c r="H36" s="178">
        <v>931129</v>
      </c>
      <c r="I36" s="179">
        <f>IFERROR(H36/G36-1,"-")</f>
        <v>3.968454244585673E-2</v>
      </c>
      <c r="J36" s="178">
        <f>H36-G36</f>
        <v>35541</v>
      </c>
      <c r="K36" s="179">
        <f>H36/H$8</f>
        <v>0.29198204825722468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62543</v>
      </c>
      <c r="E37" s="162">
        <v>72292</v>
      </c>
      <c r="F37" s="162">
        <v>66167</v>
      </c>
      <c r="G37" s="162">
        <v>72329</v>
      </c>
      <c r="H37" s="162">
        <v>74860</v>
      </c>
      <c r="I37" s="163">
        <f>IFERROR(H37/G37-1,"-")</f>
        <v>3.4992879757773432E-2</v>
      </c>
      <c r="J37" s="162">
        <f t="shared" ref="J37:J47" si="10">H37-G37</f>
        <v>2531</v>
      </c>
      <c r="K37" s="163">
        <f>H37/H$8</f>
        <v>2.3474487565671179E-2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27762</v>
      </c>
      <c r="E38" s="166">
        <v>26550</v>
      </c>
      <c r="F38" s="166">
        <v>29785</v>
      </c>
      <c r="G38" s="166">
        <v>32875</v>
      </c>
      <c r="H38" s="166">
        <v>30488</v>
      </c>
      <c r="I38" s="167">
        <f>IFERROR(H38/G38-1,"-")</f>
        <v>-7.2608365019011356E-2</v>
      </c>
      <c r="J38" s="166">
        <f t="shared" si="10"/>
        <v>-2387</v>
      </c>
      <c r="K38" s="167">
        <f>H38/H$8</f>
        <v>9.5603817379399277E-3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34781</v>
      </c>
      <c r="E39" s="166">
        <v>45742</v>
      </c>
      <c r="F39" s="166">
        <v>36382</v>
      </c>
      <c r="G39" s="166">
        <v>39454</v>
      </c>
      <c r="H39" s="166">
        <v>44372</v>
      </c>
      <c r="I39" s="167">
        <f>IFERROR(H39/G39-1,"-")</f>
        <v>0.12465149287778177</v>
      </c>
      <c r="J39" s="166">
        <f t="shared" si="10"/>
        <v>4918</v>
      </c>
      <c r="K39" s="167">
        <f>H39/H$8</f>
        <v>1.3914105827731253E-2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191769</v>
      </c>
      <c r="E40" s="162">
        <v>785928</v>
      </c>
      <c r="F40" s="162">
        <v>805133</v>
      </c>
      <c r="G40" s="162">
        <v>823259</v>
      </c>
      <c r="H40" s="162">
        <v>856269</v>
      </c>
      <c r="I40" s="163">
        <f>IFERROR(H40/G40-1,"-")</f>
        <v>4.0096737478727773E-2</v>
      </c>
      <c r="J40" s="162">
        <f t="shared" si="10"/>
        <v>33010</v>
      </c>
      <c r="K40" s="163">
        <f>H40/H$8</f>
        <v>0.26850756069155352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31484</v>
      </c>
      <c r="E41" s="166">
        <v>453306</v>
      </c>
      <c r="F41" s="166">
        <v>480731</v>
      </c>
      <c r="G41" s="166">
        <v>490081</v>
      </c>
      <c r="H41" s="166">
        <v>494240</v>
      </c>
      <c r="I41" s="167">
        <f t="shared" ref="I41:I48" si="11">IFERROR(H41/G41-1,"-")</f>
        <v>8.4863522560556515E-3</v>
      </c>
      <c r="J41" s="166">
        <f t="shared" si="10"/>
        <v>4159</v>
      </c>
      <c r="K41" s="167">
        <f t="shared" ref="K41:K48" si="12">H41/H$8</f>
        <v>0.15498304480974251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11927</v>
      </c>
      <c r="E42" s="166">
        <v>25892</v>
      </c>
      <c r="F42" s="166">
        <v>21000</v>
      </c>
      <c r="G42" s="166">
        <v>21458</v>
      </c>
      <c r="H42" s="166">
        <v>24909</v>
      </c>
      <c r="I42" s="167">
        <f t="shared" si="11"/>
        <v>0.16082579923571627</v>
      </c>
      <c r="J42" s="166">
        <f t="shared" si="10"/>
        <v>3451</v>
      </c>
      <c r="K42" s="167">
        <f t="shared" si="12"/>
        <v>7.8109272077652074E-3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14469</v>
      </c>
      <c r="E43" s="166">
        <v>14696</v>
      </c>
      <c r="F43" s="166">
        <v>16801</v>
      </c>
      <c r="G43" s="166">
        <v>21516</v>
      </c>
      <c r="H43" s="166">
        <v>22605</v>
      </c>
      <c r="I43" s="167">
        <f t="shared" si="11"/>
        <v>5.0613496932515378E-2</v>
      </c>
      <c r="J43" s="166">
        <f t="shared" si="10"/>
        <v>1089</v>
      </c>
      <c r="K43" s="167">
        <f t="shared" si="12"/>
        <v>7.0884423112743391E-3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24677</v>
      </c>
      <c r="E44" s="166">
        <v>47180</v>
      </c>
      <c r="F44" s="166">
        <v>46479</v>
      </c>
      <c r="G44" s="166">
        <v>44935</v>
      </c>
      <c r="H44" s="166">
        <v>44416</v>
      </c>
      <c r="I44" s="167">
        <f t="shared" si="11"/>
        <v>-1.15500166907756E-2</v>
      </c>
      <c r="J44" s="166">
        <f t="shared" si="10"/>
        <v>-519</v>
      </c>
      <c r="K44" s="167">
        <f t="shared" si="12"/>
        <v>1.3927903282351739E-2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17267</v>
      </c>
      <c r="E45" s="166">
        <v>30251</v>
      </c>
      <c r="F45" s="166">
        <v>33464</v>
      </c>
      <c r="G45" s="166">
        <v>32743</v>
      </c>
      <c r="H45" s="166">
        <v>30172</v>
      </c>
      <c r="I45" s="167">
        <f t="shared" si="11"/>
        <v>-7.8520599822862858E-2</v>
      </c>
      <c r="J45" s="166">
        <f t="shared" si="10"/>
        <v>-2571</v>
      </c>
      <c r="K45" s="167">
        <f t="shared" si="12"/>
        <v>9.4612909274837138E-3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6238</v>
      </c>
      <c r="E46" s="166">
        <v>7344</v>
      </c>
      <c r="F46" s="166">
        <v>3899</v>
      </c>
      <c r="G46" s="166">
        <v>4602</v>
      </c>
      <c r="H46" s="166">
        <v>4708</v>
      </c>
      <c r="I46" s="167">
        <f t="shared" si="11"/>
        <v>2.303346371142978E-2</v>
      </c>
      <c r="J46" s="166">
        <f t="shared" si="10"/>
        <v>106</v>
      </c>
      <c r="K46" s="167">
        <f t="shared" si="12"/>
        <v>1.4763276443919306E-3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473</v>
      </c>
      <c r="E47" s="166">
        <v>1278</v>
      </c>
      <c r="F47" s="166">
        <v>2935</v>
      </c>
      <c r="G47" s="166">
        <v>781</v>
      </c>
      <c r="H47" s="166">
        <v>970</v>
      </c>
      <c r="I47" s="167">
        <f t="shared" si="11"/>
        <v>0.24199743918053773</v>
      </c>
      <c r="J47" s="166">
        <f t="shared" si="10"/>
        <v>189</v>
      </c>
      <c r="K47" s="167">
        <f t="shared" si="12"/>
        <v>3.0417115867888118E-4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85234</v>
      </c>
      <c r="E48" s="171">
        <f t="shared" si="14"/>
        <v>205981</v>
      </c>
      <c r="F48" s="171">
        <f t="shared" si="14"/>
        <v>199824</v>
      </c>
      <c r="G48" s="171">
        <f t="shared" si="14"/>
        <v>207143</v>
      </c>
      <c r="H48" s="171">
        <f t="shared" si="14"/>
        <v>234249</v>
      </c>
      <c r="I48" s="172">
        <f t="shared" si="11"/>
        <v>0.13085646147830232</v>
      </c>
      <c r="J48" s="171">
        <f>H48-G48</f>
        <v>27106</v>
      </c>
      <c r="K48" s="172">
        <f t="shared" si="12"/>
        <v>7.3455453349865196E-2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8689</v>
      </c>
      <c r="E50" s="178">
        <v>11471</v>
      </c>
      <c r="F50" s="178">
        <v>10514</v>
      </c>
      <c r="G50" s="178">
        <v>12513</v>
      </c>
      <c r="H50" s="178">
        <v>13153</v>
      </c>
      <c r="I50" s="179">
        <f>IFERROR(H50/G50-1,"-")</f>
        <v>5.11468073203869E-2</v>
      </c>
      <c r="J50" s="178">
        <f>H50-G50</f>
        <v>640</v>
      </c>
      <c r="K50" s="179">
        <f>H50/H$8</f>
        <v>4.124498195982808E-3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2615</v>
      </c>
      <c r="E51" s="162">
        <v>1203</v>
      </c>
      <c r="F51" s="162">
        <v>2644</v>
      </c>
      <c r="G51" s="162">
        <v>2110</v>
      </c>
      <c r="H51" s="162">
        <v>1671</v>
      </c>
      <c r="I51" s="163">
        <f>IFERROR(H51/G51-1,"-")</f>
        <v>-0.20805687203791468</v>
      </c>
      <c r="J51" s="162">
        <f t="shared" ref="J51:J61" si="15">H51-G51</f>
        <v>-439</v>
      </c>
      <c r="K51" s="163">
        <f>H51/H$8</f>
        <v>5.239896970643407E-4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1088</v>
      </c>
      <c r="E52" s="166">
        <v>464</v>
      </c>
      <c r="F52" s="166">
        <v>1787</v>
      </c>
      <c r="G52" s="166">
        <v>1324</v>
      </c>
      <c r="H52" s="166">
        <v>115</v>
      </c>
      <c r="I52" s="167">
        <f>IFERROR(H52/G52-1,"-")</f>
        <v>-0.9131419939577039</v>
      </c>
      <c r="J52" s="166">
        <f t="shared" si="15"/>
        <v>-1209</v>
      </c>
      <c r="K52" s="167">
        <f>H52/H$8</f>
        <v>3.6061529121723025E-5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1527</v>
      </c>
      <c r="E53" s="166">
        <v>739</v>
      </c>
      <c r="F53" s="166">
        <v>857</v>
      </c>
      <c r="G53" s="166">
        <v>786</v>
      </c>
      <c r="H53" s="166">
        <v>1556</v>
      </c>
      <c r="I53" s="167">
        <f>IFERROR(H53/G53-1,"-")</f>
        <v>0.97964376590330793</v>
      </c>
      <c r="J53" s="166">
        <f t="shared" si="15"/>
        <v>770</v>
      </c>
      <c r="K53" s="167">
        <f>H53/H$8</f>
        <v>4.8792816794261765E-4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6074</v>
      </c>
      <c r="E54" s="162">
        <v>10268</v>
      </c>
      <c r="F54" s="162">
        <v>7870</v>
      </c>
      <c r="G54" s="162">
        <v>10403</v>
      </c>
      <c r="H54" s="162">
        <v>11482</v>
      </c>
      <c r="I54" s="163">
        <f>IFERROR(H54/G54-1,"-")</f>
        <v>0.10372008074593864</v>
      </c>
      <c r="J54" s="162">
        <f t="shared" si="15"/>
        <v>1079</v>
      </c>
      <c r="K54" s="163">
        <f>H54/H$8</f>
        <v>3.6005084989184678E-3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304</v>
      </c>
      <c r="E55" s="166">
        <v>5584</v>
      </c>
      <c r="F55" s="166">
        <v>3580</v>
      </c>
      <c r="G55" s="166">
        <v>4630</v>
      </c>
      <c r="H55" s="166">
        <v>5550</v>
      </c>
      <c r="I55" s="167">
        <f t="shared" ref="I55:I62" si="16">IFERROR(H55/G55-1,"-")</f>
        <v>0.19870410367170632</v>
      </c>
      <c r="J55" s="166">
        <f t="shared" si="15"/>
        <v>920</v>
      </c>
      <c r="K55" s="167">
        <f t="shared" ref="K55:K62" si="17">H55/H$8</f>
        <v>1.7403607532657634E-3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2519</v>
      </c>
      <c r="E56" s="166">
        <v>1894</v>
      </c>
      <c r="F56" s="166">
        <v>1550</v>
      </c>
      <c r="G56" s="166">
        <v>2203</v>
      </c>
      <c r="H56" s="166">
        <v>2039</v>
      </c>
      <c r="I56" s="167">
        <f t="shared" si="16"/>
        <v>-7.4443940081706739E-2</v>
      </c>
      <c r="J56" s="166">
        <f t="shared" si="15"/>
        <v>-164</v>
      </c>
      <c r="K56" s="167">
        <f t="shared" si="17"/>
        <v>6.393865902538544E-4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244</v>
      </c>
      <c r="E57" s="166">
        <v>423</v>
      </c>
      <c r="F57" s="166">
        <v>332</v>
      </c>
      <c r="G57" s="166">
        <v>181</v>
      </c>
      <c r="H57" s="166">
        <v>545</v>
      </c>
      <c r="I57" s="167">
        <f t="shared" si="16"/>
        <v>2.0110497237569063</v>
      </c>
      <c r="J57" s="166">
        <f t="shared" si="15"/>
        <v>364</v>
      </c>
      <c r="K57" s="167">
        <f t="shared" si="17"/>
        <v>1.7090029018555696E-4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162</v>
      </c>
      <c r="E58" s="166">
        <v>377</v>
      </c>
      <c r="F58" s="166">
        <v>118</v>
      </c>
      <c r="G58" s="166">
        <v>232</v>
      </c>
      <c r="H58" s="166">
        <v>202</v>
      </c>
      <c r="I58" s="167">
        <f t="shared" si="16"/>
        <v>-0.12931034482758619</v>
      </c>
      <c r="J58" s="166">
        <f t="shared" si="15"/>
        <v>-30</v>
      </c>
      <c r="K58" s="167">
        <f t="shared" si="17"/>
        <v>6.3342859848591746E-5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209</v>
      </c>
      <c r="E59" s="166">
        <v>93</v>
      </c>
      <c r="F59" s="166">
        <v>117</v>
      </c>
      <c r="G59" s="166">
        <v>10</v>
      </c>
      <c r="H59" s="166">
        <v>185</v>
      </c>
      <c r="I59" s="167">
        <f t="shared" si="16"/>
        <v>17.5</v>
      </c>
      <c r="J59" s="166">
        <f t="shared" si="15"/>
        <v>175</v>
      </c>
      <c r="K59" s="167">
        <f t="shared" si="17"/>
        <v>5.8012025108858778E-5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61</v>
      </c>
      <c r="E60" s="166">
        <v>63</v>
      </c>
      <c r="F60" s="166">
        <v>14</v>
      </c>
      <c r="G60" s="166">
        <v>48</v>
      </c>
      <c r="H60" s="166">
        <v>28</v>
      </c>
      <c r="I60" s="167">
        <f t="shared" si="16"/>
        <v>-0.41666666666666663</v>
      </c>
      <c r="J60" s="166">
        <f t="shared" si="15"/>
        <v>-20</v>
      </c>
      <c r="K60" s="167">
        <f t="shared" si="17"/>
        <v>8.7801983948543023E-6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17</v>
      </c>
      <c r="E61" s="166">
        <v>11</v>
      </c>
      <c r="F61" s="166">
        <v>0</v>
      </c>
      <c r="G61" s="166">
        <v>0</v>
      </c>
      <c r="H61" s="166">
        <v>61</v>
      </c>
      <c r="I61" s="167" t="str">
        <f t="shared" si="16"/>
        <v>-</v>
      </c>
      <c r="J61" s="166">
        <f t="shared" si="15"/>
        <v>61</v>
      </c>
      <c r="K61" s="167">
        <f t="shared" si="17"/>
        <v>1.9128289360218302E-5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2558</v>
      </c>
      <c r="E62" s="171">
        <f t="shared" si="19"/>
        <v>1823</v>
      </c>
      <c r="F62" s="171">
        <f t="shared" si="19"/>
        <v>2159</v>
      </c>
      <c r="G62" s="171">
        <f t="shared" si="19"/>
        <v>3099</v>
      </c>
      <c r="H62" s="171">
        <f t="shared" si="19"/>
        <v>2872</v>
      </c>
      <c r="I62" s="172">
        <f t="shared" si="16"/>
        <v>-7.3249435301710242E-2</v>
      </c>
      <c r="J62" s="171">
        <f>H62-G62</f>
        <v>-227</v>
      </c>
      <c r="K62" s="172">
        <f t="shared" si="17"/>
        <v>9.0059749250076982E-4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6598</v>
      </c>
      <c r="E64" s="178">
        <v>137368</v>
      </c>
      <c r="F64" s="178">
        <v>132622</v>
      </c>
      <c r="G64" s="178">
        <v>99510</v>
      </c>
      <c r="H64" s="178">
        <v>107220</v>
      </c>
      <c r="I64" s="179">
        <f>IFERROR(H64/G64-1,"-")</f>
        <v>7.7479650286403468E-2</v>
      </c>
      <c r="J64" s="178">
        <f>H64-G64</f>
        <v>7710</v>
      </c>
      <c r="K64" s="179">
        <f>H64/H$8</f>
        <v>3.3621888282009939E-2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4812</v>
      </c>
      <c r="E65" s="162">
        <v>40192</v>
      </c>
      <c r="F65" s="162">
        <v>44490</v>
      </c>
      <c r="G65" s="162">
        <v>20634</v>
      </c>
      <c r="H65" s="162">
        <v>30091</v>
      </c>
      <c r="I65" s="163">
        <f>IFERROR(H65/G65-1,"-")</f>
        <v>0.45832121740816123</v>
      </c>
      <c r="J65" s="162">
        <f t="shared" ref="J65:J75" si="20">H65-G65</f>
        <v>9457</v>
      </c>
      <c r="K65" s="163">
        <f>H65/H$8</f>
        <v>9.4358910678414565E-3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4478</v>
      </c>
      <c r="E66" s="166">
        <v>33113</v>
      </c>
      <c r="F66" s="166">
        <v>28069</v>
      </c>
      <c r="G66" s="166">
        <v>7059</v>
      </c>
      <c r="H66" s="166">
        <v>7169</v>
      </c>
      <c r="I66" s="167">
        <f>IFERROR(H66/G66-1,"-")</f>
        <v>1.5582943759739232E-2</v>
      </c>
      <c r="J66" s="166">
        <f t="shared" si="20"/>
        <v>110</v>
      </c>
      <c r="K66" s="167">
        <f>H66/H$8</f>
        <v>2.2480443675968031E-3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334</v>
      </c>
      <c r="E67" s="166">
        <v>7079</v>
      </c>
      <c r="F67" s="166">
        <v>16421</v>
      </c>
      <c r="G67" s="166">
        <v>13575</v>
      </c>
      <c r="H67" s="166">
        <v>22922</v>
      </c>
      <c r="I67" s="167">
        <f>IFERROR(H67/G67-1,"-")</f>
        <v>0.68854511970534071</v>
      </c>
      <c r="J67" s="166">
        <f t="shared" si="20"/>
        <v>9347</v>
      </c>
      <c r="K67" s="167">
        <f>H67/H$8</f>
        <v>7.1878467002446543E-3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1786</v>
      </c>
      <c r="E68" s="162">
        <v>97176</v>
      </c>
      <c r="F68" s="162">
        <v>88132</v>
      </c>
      <c r="G68" s="162">
        <v>78876</v>
      </c>
      <c r="H68" s="162">
        <v>77129</v>
      </c>
      <c r="I68" s="163">
        <f>IFERROR(H68/G68-1,"-")</f>
        <v>-2.2148689081596395E-2</v>
      </c>
      <c r="J68" s="162">
        <f t="shared" si="20"/>
        <v>-1747</v>
      </c>
      <c r="K68" s="163">
        <f>H68/H$8</f>
        <v>2.4185997214168482E-2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0</v>
      </c>
      <c r="E69" s="166">
        <v>55357</v>
      </c>
      <c r="F69" s="166">
        <v>37244</v>
      </c>
      <c r="G69" s="166">
        <v>46489</v>
      </c>
      <c r="H69" s="166">
        <v>42784</v>
      </c>
      <c r="I69" s="167">
        <f t="shared" ref="I69:I76" si="21">IFERROR(H69/G69-1,"-")</f>
        <v>-7.9696272236443044E-2</v>
      </c>
      <c r="J69" s="166">
        <f t="shared" si="20"/>
        <v>-3705</v>
      </c>
      <c r="K69" s="167">
        <f t="shared" ref="K69:K76" si="22">H69/H$8</f>
        <v>1.3416143147337373E-2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256</v>
      </c>
      <c r="E70" s="166">
        <v>1577</v>
      </c>
      <c r="F70" s="166">
        <v>4584</v>
      </c>
      <c r="G70" s="166">
        <v>4680</v>
      </c>
      <c r="H70" s="166">
        <v>4528</v>
      </c>
      <c r="I70" s="167">
        <f t="shared" si="21"/>
        <v>-3.2478632478632474E-2</v>
      </c>
      <c r="J70" s="166">
        <f t="shared" si="20"/>
        <v>-152</v>
      </c>
      <c r="K70" s="167">
        <f t="shared" si="22"/>
        <v>1.4198835118535815E-3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759</v>
      </c>
      <c r="E71" s="166">
        <v>12259</v>
      </c>
      <c r="F71" s="166">
        <v>12028</v>
      </c>
      <c r="G71" s="166">
        <v>5749</v>
      </c>
      <c r="H71" s="166">
        <v>5796</v>
      </c>
      <c r="I71" s="167">
        <f t="shared" si="21"/>
        <v>8.1753348408419857E-3</v>
      </c>
      <c r="J71" s="166">
        <f t="shared" si="20"/>
        <v>47</v>
      </c>
      <c r="K71" s="167">
        <f t="shared" si="22"/>
        <v>1.8175010677348405E-3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48</v>
      </c>
      <c r="E72" s="166">
        <v>2346</v>
      </c>
      <c r="F72" s="166">
        <v>3564</v>
      </c>
      <c r="G72" s="166">
        <v>1956</v>
      </c>
      <c r="H72" s="166">
        <v>3849</v>
      </c>
      <c r="I72" s="167">
        <f t="shared" si="21"/>
        <v>0.96779141104294486</v>
      </c>
      <c r="J72" s="166">
        <f t="shared" si="20"/>
        <v>1893</v>
      </c>
      <c r="K72" s="167">
        <f t="shared" si="22"/>
        <v>1.2069637007783645E-3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272</v>
      </c>
      <c r="E73" s="166">
        <v>4173</v>
      </c>
      <c r="F73" s="166">
        <v>4232</v>
      </c>
      <c r="G73" s="166">
        <v>3193</v>
      </c>
      <c r="H73" s="166">
        <v>1492</v>
      </c>
      <c r="I73" s="167">
        <f t="shared" si="21"/>
        <v>-0.53272784215471347</v>
      </c>
      <c r="J73" s="166">
        <f t="shared" si="20"/>
        <v>-1701</v>
      </c>
      <c r="K73" s="167">
        <f t="shared" si="22"/>
        <v>4.6785914304009354E-4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0</v>
      </c>
      <c r="E74" s="166">
        <v>91</v>
      </c>
      <c r="F74" s="166">
        <v>224</v>
      </c>
      <c r="G74" s="166">
        <v>80</v>
      </c>
      <c r="H74" s="166">
        <v>745</v>
      </c>
      <c r="I74" s="167">
        <f t="shared" si="21"/>
        <v>8.3125</v>
      </c>
      <c r="J74" s="166">
        <f t="shared" si="20"/>
        <v>665</v>
      </c>
      <c r="K74" s="167">
        <f t="shared" si="22"/>
        <v>2.3361599300594481E-4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31</v>
      </c>
      <c r="F75" s="166">
        <v>238</v>
      </c>
      <c r="G75" s="166">
        <v>0</v>
      </c>
      <c r="H75" s="166">
        <v>476</v>
      </c>
      <c r="I75" s="167" t="str">
        <f t="shared" si="21"/>
        <v>-</v>
      </c>
      <c r="J75" s="166">
        <f t="shared" si="20"/>
        <v>476</v>
      </c>
      <c r="K75" s="167">
        <f t="shared" si="22"/>
        <v>1.4926337271252313E-4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451</v>
      </c>
      <c r="E76" s="171">
        <f t="shared" si="24"/>
        <v>21342</v>
      </c>
      <c r="F76" s="171">
        <f t="shared" si="24"/>
        <v>26018</v>
      </c>
      <c r="G76" s="171">
        <f t="shared" si="24"/>
        <v>16729</v>
      </c>
      <c r="H76" s="171">
        <f t="shared" si="24"/>
        <v>17459</v>
      </c>
      <c r="I76" s="172">
        <f t="shared" si="21"/>
        <v>4.3636798374080854E-2</v>
      </c>
      <c r="J76" s="171">
        <f>H76-G76</f>
        <v>730</v>
      </c>
      <c r="K76" s="172">
        <f t="shared" si="22"/>
        <v>5.4747672777057596E-3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225677</v>
      </c>
      <c r="E78" s="178">
        <v>417659</v>
      </c>
      <c r="F78" s="178">
        <v>454413</v>
      </c>
      <c r="G78" s="178">
        <v>532065</v>
      </c>
      <c r="H78" s="178">
        <v>528377</v>
      </c>
      <c r="I78" s="179">
        <f>IFERROR(H78/G78-1,"-")</f>
        <v>-6.9314839352334623E-3</v>
      </c>
      <c r="J78" s="178">
        <f>H78-G78</f>
        <v>-3688</v>
      </c>
      <c r="K78" s="179">
        <f>H78/H$8</f>
        <v>0.1656876745456404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128184</v>
      </c>
      <c r="E79" s="162">
        <v>201715</v>
      </c>
      <c r="F79" s="162">
        <v>201058</v>
      </c>
      <c r="G79" s="162">
        <v>207746</v>
      </c>
      <c r="H79" s="162">
        <v>230795</v>
      </c>
      <c r="I79" s="163">
        <f>IFERROR(H79/G79-1,"-")</f>
        <v>0.11094798455806609</v>
      </c>
      <c r="J79" s="162">
        <f t="shared" ref="J79:J89" si="25">H79-G79</f>
        <v>23049</v>
      </c>
      <c r="K79" s="163">
        <f>H79/H$8</f>
        <v>7.2372353162157094E-2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30117</v>
      </c>
      <c r="E80" s="166">
        <v>45512</v>
      </c>
      <c r="F80" s="166">
        <v>39459</v>
      </c>
      <c r="G80" s="166">
        <v>44651</v>
      </c>
      <c r="H80" s="166">
        <v>34478</v>
      </c>
      <c r="I80" s="167">
        <f>IFERROR(H80/G80-1,"-")</f>
        <v>-0.22783364314349064</v>
      </c>
      <c r="J80" s="166">
        <f t="shared" si="25"/>
        <v>-10173</v>
      </c>
      <c r="K80" s="167">
        <f>H80/H$8</f>
        <v>1.0811560009206665E-2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98067</v>
      </c>
      <c r="E81" s="166">
        <v>156203</v>
      </c>
      <c r="F81" s="166">
        <v>161599</v>
      </c>
      <c r="G81" s="166">
        <v>163095</v>
      </c>
      <c r="H81" s="166">
        <v>196317</v>
      </c>
      <c r="I81" s="167">
        <f>IFERROR(H81/G81-1,"-")</f>
        <v>0.2036972316747907</v>
      </c>
      <c r="J81" s="166">
        <f t="shared" si="25"/>
        <v>33222</v>
      </c>
      <c r="K81" s="167">
        <f>H81/H$8</f>
        <v>6.1560793152950426E-2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97493</v>
      </c>
      <c r="E82" s="162">
        <v>215944</v>
      </c>
      <c r="F82" s="162">
        <v>253355</v>
      </c>
      <c r="G82" s="162">
        <v>324319</v>
      </c>
      <c r="H82" s="162">
        <v>297582</v>
      </c>
      <c r="I82" s="163">
        <f>IFERROR(H82/G82-1,"-")</f>
        <v>-8.2440436730502942E-2</v>
      </c>
      <c r="J82" s="162">
        <f t="shared" si="25"/>
        <v>-26737</v>
      </c>
      <c r="K82" s="163">
        <f>H82/H$8</f>
        <v>9.3315321383483321E-2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6240</v>
      </c>
      <c r="E83" s="166">
        <v>54259</v>
      </c>
      <c r="F83" s="166">
        <v>61706</v>
      </c>
      <c r="G83" s="166">
        <v>73992</v>
      </c>
      <c r="H83" s="166">
        <v>82757</v>
      </c>
      <c r="I83" s="167">
        <f t="shared" ref="I83:I90" si="26">IFERROR(H83/G83-1,"-")</f>
        <v>0.11845875229754577</v>
      </c>
      <c r="J83" s="166">
        <f t="shared" si="25"/>
        <v>8765</v>
      </c>
      <c r="K83" s="167">
        <f t="shared" ref="K83:K90" si="27">H83/H$8</f>
        <v>2.5950817091534194E-2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31188</v>
      </c>
      <c r="E84" s="166">
        <v>65143</v>
      </c>
      <c r="F84" s="166">
        <v>61051</v>
      </c>
      <c r="G84" s="166">
        <v>76623</v>
      </c>
      <c r="H84" s="166">
        <v>58649</v>
      </c>
      <c r="I84" s="167">
        <f t="shared" si="26"/>
        <v>-0.2345770852094019</v>
      </c>
      <c r="J84" s="166">
        <f t="shared" si="25"/>
        <v>-17974</v>
      </c>
      <c r="K84" s="167">
        <f t="shared" si="27"/>
        <v>1.8391066273564641E-2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11639</v>
      </c>
      <c r="E85" s="166">
        <v>15423</v>
      </c>
      <c r="F85" s="166">
        <v>21776</v>
      </c>
      <c r="G85" s="166">
        <v>38922</v>
      </c>
      <c r="H85" s="166">
        <v>36519</v>
      </c>
      <c r="I85" s="167">
        <f t="shared" si="26"/>
        <v>-6.173886234006476E-2</v>
      </c>
      <c r="J85" s="166">
        <f t="shared" si="25"/>
        <v>-2403</v>
      </c>
      <c r="K85" s="167">
        <f t="shared" si="27"/>
        <v>1.1451573756488724E-2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3777</v>
      </c>
      <c r="E86" s="166">
        <v>7258</v>
      </c>
      <c r="F86" s="166">
        <v>9426</v>
      </c>
      <c r="G86" s="166">
        <v>17870</v>
      </c>
      <c r="H86" s="166">
        <v>12608</v>
      </c>
      <c r="I86" s="167">
        <f t="shared" si="26"/>
        <v>-0.29445998880805824</v>
      </c>
      <c r="J86" s="166">
        <f t="shared" si="25"/>
        <v>-5262</v>
      </c>
      <c r="K86" s="167">
        <f t="shared" si="27"/>
        <v>3.9535979057972511E-3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2335</v>
      </c>
      <c r="E87" s="166">
        <v>3144</v>
      </c>
      <c r="F87" s="166">
        <v>5343</v>
      </c>
      <c r="G87" s="166">
        <v>8924</v>
      </c>
      <c r="H87" s="166">
        <v>6536</v>
      </c>
      <c r="I87" s="167">
        <f t="shared" si="26"/>
        <v>-0.26759300761990135</v>
      </c>
      <c r="J87" s="166">
        <f t="shared" si="25"/>
        <v>-2388</v>
      </c>
      <c r="K87" s="167">
        <f t="shared" si="27"/>
        <v>2.0495491681702758E-3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915</v>
      </c>
      <c r="E88" s="166">
        <v>2777</v>
      </c>
      <c r="F88" s="166">
        <v>1227</v>
      </c>
      <c r="G88" s="166">
        <v>1623</v>
      </c>
      <c r="H88" s="166">
        <v>3070</v>
      </c>
      <c r="I88" s="167">
        <f t="shared" si="26"/>
        <v>0.8915588416512632</v>
      </c>
      <c r="J88" s="166">
        <f t="shared" si="25"/>
        <v>1447</v>
      </c>
      <c r="K88" s="167">
        <f t="shared" si="27"/>
        <v>9.626860382929538E-4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212</v>
      </c>
      <c r="E89" s="166">
        <v>1013</v>
      </c>
      <c r="F89" s="166">
        <v>1082</v>
      </c>
      <c r="G89" s="166">
        <v>428</v>
      </c>
      <c r="H89" s="166">
        <v>386</v>
      </c>
      <c r="I89" s="167">
        <f t="shared" si="26"/>
        <v>-9.8130841121495282E-2</v>
      </c>
      <c r="J89" s="166">
        <f t="shared" si="25"/>
        <v>-42</v>
      </c>
      <c r="K89" s="167">
        <f t="shared" si="27"/>
        <v>1.210413064433486E-4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41187</v>
      </c>
      <c r="E90" s="171">
        <f t="shared" si="29"/>
        <v>66927</v>
      </c>
      <c r="F90" s="171">
        <f t="shared" si="29"/>
        <v>91744</v>
      </c>
      <c r="G90" s="171">
        <f t="shared" si="29"/>
        <v>105937</v>
      </c>
      <c r="H90" s="171">
        <f t="shared" si="29"/>
        <v>97057</v>
      </c>
      <c r="I90" s="172">
        <f t="shared" si="26"/>
        <v>-8.3823404476245367E-2</v>
      </c>
      <c r="J90" s="171">
        <f>H90-G90</f>
        <v>-8880</v>
      </c>
      <c r="K90" s="172">
        <f t="shared" si="27"/>
        <v>3.0434989843191929E-2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5672</v>
      </c>
      <c r="E92" s="178">
        <v>10710</v>
      </c>
      <c r="F92" s="178">
        <v>9594</v>
      </c>
      <c r="G92" s="178">
        <v>10140</v>
      </c>
      <c r="H92" s="178">
        <v>9995</v>
      </c>
      <c r="I92" s="179">
        <f>IFERROR(H92/G92-1,"-")</f>
        <v>-1.429980276134124E-2</v>
      </c>
      <c r="J92" s="178">
        <f>H92-G92</f>
        <v>-145</v>
      </c>
      <c r="K92" s="179">
        <f>H92/H$8</f>
        <v>3.1342172484488838E-3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3172</v>
      </c>
      <c r="E93" s="162">
        <v>6763</v>
      </c>
      <c r="F93" s="162">
        <v>6308</v>
      </c>
      <c r="G93" s="162">
        <v>6741</v>
      </c>
      <c r="H93" s="162">
        <v>6401</v>
      </c>
      <c r="I93" s="163">
        <f>IFERROR(H93/G93-1,"-")</f>
        <v>-5.0437620531078475E-2</v>
      </c>
      <c r="J93" s="162">
        <f t="shared" ref="J93:J103" si="30">H93-G93</f>
        <v>-340</v>
      </c>
      <c r="K93" s="163">
        <f>H93/H$8</f>
        <v>2.0072160687665138E-3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1191</v>
      </c>
      <c r="E94" s="166">
        <v>2851</v>
      </c>
      <c r="F94" s="166">
        <v>2003</v>
      </c>
      <c r="G94" s="166">
        <v>2667</v>
      </c>
      <c r="H94" s="166">
        <v>2062</v>
      </c>
      <c r="I94" s="167">
        <f>IFERROR(H94/G94-1,"-")</f>
        <v>-0.22684664416947886</v>
      </c>
      <c r="J94" s="166">
        <f t="shared" si="30"/>
        <v>-605</v>
      </c>
      <c r="K94" s="167">
        <f>H94/H$8</f>
        <v>6.4659889607819891E-4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1981</v>
      </c>
      <c r="E95" s="166">
        <v>3912</v>
      </c>
      <c r="F95" s="166">
        <v>4305</v>
      </c>
      <c r="G95" s="166">
        <v>4074</v>
      </c>
      <c r="H95" s="166">
        <v>4339</v>
      </c>
      <c r="I95" s="167">
        <f>IFERROR(H95/G95-1,"-")</f>
        <v>6.5046637211585656E-2</v>
      </c>
      <c r="J95" s="166">
        <f t="shared" si="30"/>
        <v>265</v>
      </c>
      <c r="K95" s="167">
        <f>H95/H$8</f>
        <v>1.3606171726883148E-3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2500</v>
      </c>
      <c r="E96" s="162">
        <v>3947</v>
      </c>
      <c r="F96" s="162">
        <v>3286</v>
      </c>
      <c r="G96" s="162">
        <v>3399</v>
      </c>
      <c r="H96" s="162">
        <v>3594</v>
      </c>
      <c r="I96" s="163">
        <f>IFERROR(H96/G96-1,"-")</f>
        <v>5.7369814651368145E-2</v>
      </c>
      <c r="J96" s="162">
        <f t="shared" si="30"/>
        <v>195</v>
      </c>
      <c r="K96" s="163">
        <f>H96/H$8</f>
        <v>1.12700117968237E-3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184</v>
      </c>
      <c r="E97" s="166">
        <v>456</v>
      </c>
      <c r="F97" s="166">
        <v>444</v>
      </c>
      <c r="G97" s="166">
        <v>401</v>
      </c>
      <c r="H97" s="166">
        <v>401</v>
      </c>
      <c r="I97" s="167">
        <f t="shared" ref="I97:I104" si="31">IFERROR(H97/G97-1,"-")</f>
        <v>0</v>
      </c>
      <c r="J97" s="166">
        <f t="shared" si="30"/>
        <v>0</v>
      </c>
      <c r="K97" s="167">
        <f t="shared" ref="K97:K104" si="32">H97/H$8</f>
        <v>1.2574498415487769E-4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856</v>
      </c>
      <c r="E98" s="166">
        <v>945</v>
      </c>
      <c r="F98" s="166">
        <v>427</v>
      </c>
      <c r="G98" s="166">
        <v>454</v>
      </c>
      <c r="H98" s="166">
        <v>390</v>
      </c>
      <c r="I98" s="167">
        <f t="shared" si="31"/>
        <v>-0.1409691629955947</v>
      </c>
      <c r="J98" s="166">
        <f t="shared" si="30"/>
        <v>-64</v>
      </c>
      <c r="K98" s="167">
        <f t="shared" si="32"/>
        <v>1.2229562049975636E-4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421</v>
      </c>
      <c r="E99" s="166">
        <v>580</v>
      </c>
      <c r="F99" s="166">
        <v>379</v>
      </c>
      <c r="G99" s="166">
        <v>596</v>
      </c>
      <c r="H99" s="166">
        <v>405</v>
      </c>
      <c r="I99" s="167">
        <f t="shared" si="31"/>
        <v>-0.32046979865771807</v>
      </c>
      <c r="J99" s="166">
        <f t="shared" si="30"/>
        <v>-191</v>
      </c>
      <c r="K99" s="167">
        <f t="shared" si="32"/>
        <v>1.2699929821128543E-4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37</v>
      </c>
      <c r="E100" s="166">
        <v>155</v>
      </c>
      <c r="F100" s="166">
        <v>176</v>
      </c>
      <c r="G100" s="166">
        <v>134</v>
      </c>
      <c r="H100" s="166">
        <v>130</v>
      </c>
      <c r="I100" s="167">
        <f t="shared" si="31"/>
        <v>-2.9850746268656692E-2</v>
      </c>
      <c r="J100" s="166">
        <f t="shared" si="30"/>
        <v>-4</v>
      </c>
      <c r="K100" s="167">
        <f t="shared" si="32"/>
        <v>4.0765206833252118E-5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108</v>
      </c>
      <c r="E101" s="166">
        <v>209</v>
      </c>
      <c r="F101" s="166">
        <v>111</v>
      </c>
      <c r="G101" s="166">
        <v>59</v>
      </c>
      <c r="H101" s="166">
        <v>178</v>
      </c>
      <c r="I101" s="167">
        <f t="shared" si="31"/>
        <v>2.0169491525423728</v>
      </c>
      <c r="J101" s="166">
        <f t="shared" si="30"/>
        <v>119</v>
      </c>
      <c r="K101" s="167">
        <f t="shared" si="32"/>
        <v>5.5816975510145206E-5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2</v>
      </c>
      <c r="E102" s="166">
        <v>17</v>
      </c>
      <c r="F102" s="166">
        <v>35</v>
      </c>
      <c r="G102" s="166">
        <v>45</v>
      </c>
      <c r="H102" s="166">
        <v>45</v>
      </c>
      <c r="I102" s="167">
        <f t="shared" si="31"/>
        <v>0</v>
      </c>
      <c r="J102" s="166">
        <f t="shared" si="30"/>
        <v>0</v>
      </c>
      <c r="K102" s="167">
        <f t="shared" si="32"/>
        <v>1.4111033134587272E-5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7</v>
      </c>
      <c r="E103" s="166">
        <v>10</v>
      </c>
      <c r="F103" s="166">
        <v>29</v>
      </c>
      <c r="G103" s="166">
        <v>2</v>
      </c>
      <c r="H103" s="166">
        <v>20</v>
      </c>
      <c r="I103" s="167">
        <f t="shared" si="31"/>
        <v>9</v>
      </c>
      <c r="J103" s="166">
        <f t="shared" si="30"/>
        <v>18</v>
      </c>
      <c r="K103" s="167">
        <f t="shared" si="32"/>
        <v>6.2715702820387871E-6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885</v>
      </c>
      <c r="E104" s="171">
        <f t="shared" si="34"/>
        <v>1575</v>
      </c>
      <c r="F104" s="171">
        <f t="shared" si="34"/>
        <v>1685</v>
      </c>
      <c r="G104" s="171">
        <f t="shared" si="34"/>
        <v>1708</v>
      </c>
      <c r="H104" s="171">
        <f t="shared" si="34"/>
        <v>2025</v>
      </c>
      <c r="I104" s="172">
        <f t="shared" si="31"/>
        <v>0.18559718969555039</v>
      </c>
      <c r="J104" s="171">
        <f>H104-G104</f>
        <v>317</v>
      </c>
      <c r="K104" s="172">
        <f t="shared" si="32"/>
        <v>6.3499649105642716E-4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75700</v>
      </c>
      <c r="E106" s="178">
        <v>99960</v>
      </c>
      <c r="F106" s="178">
        <v>125973</v>
      </c>
      <c r="G106" s="178">
        <v>138511</v>
      </c>
      <c r="H106" s="178">
        <v>152631</v>
      </c>
      <c r="I106" s="179">
        <f>IFERROR(H106/G106-1,"-")</f>
        <v>0.10194136205788706</v>
      </c>
      <c r="J106" s="178">
        <f>H106-G106</f>
        <v>14120</v>
      </c>
      <c r="K106" s="179">
        <f>H106/H$8</f>
        <v>4.7861802185893108E-2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28666</v>
      </c>
      <c r="E107" s="162">
        <v>19252</v>
      </c>
      <c r="F107" s="162">
        <v>27286</v>
      </c>
      <c r="G107" s="162">
        <v>25644</v>
      </c>
      <c r="H107" s="162">
        <v>35596</v>
      </c>
      <c r="I107" s="163">
        <f>IFERROR(H107/G107-1,"-")</f>
        <v>0.38808298237404459</v>
      </c>
      <c r="J107" s="162">
        <f t="shared" ref="J107:J117" si="35">H107-G107</f>
        <v>9952</v>
      </c>
      <c r="K107" s="163">
        <f>H107/H$8</f>
        <v>1.1162140787972633E-2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10078</v>
      </c>
      <c r="E108" s="166">
        <v>3159</v>
      </c>
      <c r="F108" s="166">
        <v>7801</v>
      </c>
      <c r="G108" s="166">
        <v>8722</v>
      </c>
      <c r="H108" s="166">
        <v>17929</v>
      </c>
      <c r="I108" s="167">
        <f>IFERROR(H108/G108-1,"-")</f>
        <v>1.0556065122678286</v>
      </c>
      <c r="J108" s="166">
        <f t="shared" si="35"/>
        <v>9207</v>
      </c>
      <c r="K108" s="167">
        <f>H108/H$8</f>
        <v>5.6221491793336711E-3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18588</v>
      </c>
      <c r="E109" s="166">
        <v>16093</v>
      </c>
      <c r="F109" s="166">
        <v>19485</v>
      </c>
      <c r="G109" s="166">
        <v>16922</v>
      </c>
      <c r="H109" s="166">
        <v>17667</v>
      </c>
      <c r="I109" s="167">
        <f>IFERROR(H109/G109-1,"-")</f>
        <v>4.4025528897293498E-2</v>
      </c>
      <c r="J109" s="166">
        <f t="shared" si="35"/>
        <v>745</v>
      </c>
      <c r="K109" s="167">
        <f>H109/H$8</f>
        <v>5.5399916086389623E-3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47034</v>
      </c>
      <c r="E110" s="162">
        <v>80708</v>
      </c>
      <c r="F110" s="162">
        <v>98687</v>
      </c>
      <c r="G110" s="162">
        <v>112867</v>
      </c>
      <c r="H110" s="162">
        <v>117035</v>
      </c>
      <c r="I110" s="163">
        <f>IFERROR(H110/G110-1,"-")</f>
        <v>3.6928420175959209E-2</v>
      </c>
      <c r="J110" s="162">
        <f t="shared" si="35"/>
        <v>4168</v>
      </c>
      <c r="K110" s="163">
        <f>H110/H$8</f>
        <v>3.6699661397920476E-2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10333</v>
      </c>
      <c r="E111" s="166">
        <v>46134</v>
      </c>
      <c r="F111" s="166">
        <v>55757</v>
      </c>
      <c r="G111" s="166">
        <v>75808</v>
      </c>
      <c r="H111" s="166">
        <v>78839</v>
      </c>
      <c r="I111" s="167">
        <f t="shared" ref="I111:I118" si="36">IFERROR(H111/G111-1,"-")</f>
        <v>3.9982587589700191E-2</v>
      </c>
      <c r="J111" s="166">
        <f t="shared" si="35"/>
        <v>3031</v>
      </c>
      <c r="K111" s="167">
        <f t="shared" ref="K111:K118" si="37">H111/H$8</f>
        <v>2.4722216473282797E-2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5536</v>
      </c>
      <c r="E112" s="166">
        <v>3214</v>
      </c>
      <c r="F112" s="166">
        <v>2579</v>
      </c>
      <c r="G112" s="166">
        <v>3664</v>
      </c>
      <c r="H112" s="166">
        <v>2419</v>
      </c>
      <c r="I112" s="167">
        <f t="shared" si="36"/>
        <v>-0.33979257641921401</v>
      </c>
      <c r="J112" s="166">
        <f t="shared" si="35"/>
        <v>-1245</v>
      </c>
      <c r="K112" s="167">
        <f t="shared" si="37"/>
        <v>7.5854642561259131E-4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8515</v>
      </c>
      <c r="E113" s="166">
        <v>3821</v>
      </c>
      <c r="F113" s="166">
        <v>5284</v>
      </c>
      <c r="G113" s="166">
        <v>6802</v>
      </c>
      <c r="H113" s="166">
        <v>6548</v>
      </c>
      <c r="I113" s="167">
        <f t="shared" si="36"/>
        <v>-3.7341958247574247E-2</v>
      </c>
      <c r="J113" s="166">
        <f t="shared" si="35"/>
        <v>-254</v>
      </c>
      <c r="K113" s="167">
        <f t="shared" si="37"/>
        <v>2.0533121103394991E-3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4008</v>
      </c>
      <c r="E114" s="166">
        <v>2052</v>
      </c>
      <c r="F114" s="166">
        <v>3330</v>
      </c>
      <c r="G114" s="166">
        <v>2447</v>
      </c>
      <c r="H114" s="166">
        <v>6036</v>
      </c>
      <c r="I114" s="167">
        <f t="shared" si="36"/>
        <v>1.46669391091132</v>
      </c>
      <c r="J114" s="166">
        <f t="shared" si="35"/>
        <v>3589</v>
      </c>
      <c r="K114" s="167">
        <f t="shared" si="37"/>
        <v>1.892759911119306E-3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6248</v>
      </c>
      <c r="E115" s="166">
        <v>5024</v>
      </c>
      <c r="F115" s="166">
        <v>11773</v>
      </c>
      <c r="G115" s="166">
        <v>2649</v>
      </c>
      <c r="H115" s="166">
        <v>4265</v>
      </c>
      <c r="I115" s="167">
        <f t="shared" si="36"/>
        <v>0.61004152510381271</v>
      </c>
      <c r="J115" s="166">
        <f t="shared" si="35"/>
        <v>1616</v>
      </c>
      <c r="K115" s="167">
        <f t="shared" si="37"/>
        <v>1.3374123626447713E-3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224</v>
      </c>
      <c r="E116" s="166">
        <v>183</v>
      </c>
      <c r="F116" s="166">
        <v>1581</v>
      </c>
      <c r="G116" s="166">
        <v>207</v>
      </c>
      <c r="H116" s="166">
        <v>310</v>
      </c>
      <c r="I116" s="167">
        <f t="shared" si="36"/>
        <v>0.49758454106280192</v>
      </c>
      <c r="J116" s="166">
        <f t="shared" si="35"/>
        <v>103</v>
      </c>
      <c r="K116" s="167">
        <f t="shared" si="37"/>
        <v>9.7209339371601199E-5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1</v>
      </c>
      <c r="E117" s="166">
        <v>26</v>
      </c>
      <c r="F117" s="166">
        <v>81</v>
      </c>
      <c r="G117" s="166">
        <v>384</v>
      </c>
      <c r="H117" s="166">
        <v>103</v>
      </c>
      <c r="I117" s="167">
        <f t="shared" si="36"/>
        <v>-0.73177083333333326</v>
      </c>
      <c r="J117" s="166">
        <f t="shared" si="35"/>
        <v>-281</v>
      </c>
      <c r="K117" s="167">
        <f t="shared" si="37"/>
        <v>3.2298586952499755E-5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12169</v>
      </c>
      <c r="E118" s="171">
        <f t="shared" si="39"/>
        <v>20254</v>
      </c>
      <c r="F118" s="171">
        <f t="shared" si="39"/>
        <v>18302</v>
      </c>
      <c r="G118" s="171">
        <f t="shared" si="39"/>
        <v>20906</v>
      </c>
      <c r="H118" s="171">
        <f t="shared" si="39"/>
        <v>18515</v>
      </c>
      <c r="I118" s="172">
        <f t="shared" si="36"/>
        <v>-0.11436908064670426</v>
      </c>
      <c r="J118" s="171">
        <f>H118-G118</f>
        <v>-2391</v>
      </c>
      <c r="K118" s="172">
        <f t="shared" si="37"/>
        <v>5.8059061885974072E-3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31224</v>
      </c>
      <c r="E120" s="178">
        <v>43286</v>
      </c>
      <c r="F120" s="178">
        <v>40407</v>
      </c>
      <c r="G120" s="178">
        <v>45242</v>
      </c>
      <c r="H120" s="178">
        <v>49837</v>
      </c>
      <c r="I120" s="179">
        <f>IFERROR(H120/G120-1,"-")</f>
        <v>0.10156491755448482</v>
      </c>
      <c r="J120" s="178">
        <f>H120-G120</f>
        <v>4595</v>
      </c>
      <c r="K120" s="179">
        <f>H120/H$8</f>
        <v>1.5627812407298353E-2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20547</v>
      </c>
      <c r="E121" s="162">
        <v>25584</v>
      </c>
      <c r="F121" s="162">
        <v>25078</v>
      </c>
      <c r="G121" s="162">
        <v>30089</v>
      </c>
      <c r="H121" s="162">
        <v>32508</v>
      </c>
      <c r="I121" s="163">
        <f>IFERROR(H121/G121-1,"-")</f>
        <v>8.0394828674930974E-2</v>
      </c>
      <c r="J121" s="162">
        <f t="shared" ref="J121:J131" si="40">H121-G121</f>
        <v>2419</v>
      </c>
      <c r="K121" s="163">
        <f>H121/H$8</f>
        <v>1.0193810336425845E-2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8691</v>
      </c>
      <c r="E122" s="166">
        <v>13253</v>
      </c>
      <c r="F122" s="166">
        <v>8612</v>
      </c>
      <c r="G122" s="166">
        <v>17033</v>
      </c>
      <c r="H122" s="166">
        <v>18427</v>
      </c>
      <c r="I122" s="167">
        <f>IFERROR(H122/G122-1,"-")</f>
        <v>8.1841131920389776E-2</v>
      </c>
      <c r="J122" s="166">
        <f t="shared" si="40"/>
        <v>1394</v>
      </c>
      <c r="K122" s="167">
        <f>H122/H$8</f>
        <v>5.7783112793564368E-3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11856</v>
      </c>
      <c r="E123" s="166">
        <v>12331</v>
      </c>
      <c r="F123" s="166">
        <v>16466</v>
      </c>
      <c r="G123" s="166">
        <v>13056</v>
      </c>
      <c r="H123" s="166">
        <v>14081</v>
      </c>
      <c r="I123" s="167">
        <f>IFERROR(H123/G123-1,"-")</f>
        <v>7.8507965686274606E-2</v>
      </c>
      <c r="J123" s="166">
        <f t="shared" si="40"/>
        <v>1025</v>
      </c>
      <c r="K123" s="167">
        <f>H123/H$8</f>
        <v>4.415499057069408E-3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10677</v>
      </c>
      <c r="E124" s="162">
        <v>17702</v>
      </c>
      <c r="F124" s="162">
        <v>15329</v>
      </c>
      <c r="G124" s="162">
        <v>15153</v>
      </c>
      <c r="H124" s="162">
        <v>17329</v>
      </c>
      <c r="I124" s="163">
        <f>IFERROR(H124/G124-1,"-")</f>
        <v>0.14360192701115282</v>
      </c>
      <c r="J124" s="162">
        <f t="shared" si="40"/>
        <v>2176</v>
      </c>
      <c r="K124" s="163">
        <f>H124/H$8</f>
        <v>5.4340020708725069E-3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433</v>
      </c>
      <c r="E125" s="166">
        <v>2896</v>
      </c>
      <c r="F125" s="166">
        <v>1965</v>
      </c>
      <c r="G125" s="166">
        <v>1886</v>
      </c>
      <c r="H125" s="166">
        <v>1824</v>
      </c>
      <c r="I125" s="167">
        <f t="shared" ref="I125:I132" si="41">IFERROR(H125/G125-1,"-")</f>
        <v>-3.2873806998939603E-2</v>
      </c>
      <c r="J125" s="166">
        <f t="shared" si="40"/>
        <v>-62</v>
      </c>
      <c r="K125" s="167">
        <f t="shared" ref="K125:K132" si="42">H125/H$8</f>
        <v>5.7196720972193735E-4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1279</v>
      </c>
      <c r="E126" s="166">
        <v>2041</v>
      </c>
      <c r="F126" s="166">
        <v>1913</v>
      </c>
      <c r="G126" s="166">
        <v>1547</v>
      </c>
      <c r="H126" s="166">
        <v>1778</v>
      </c>
      <c r="I126" s="167">
        <f t="shared" si="41"/>
        <v>0.14932126696832571</v>
      </c>
      <c r="J126" s="166">
        <f t="shared" si="40"/>
        <v>231</v>
      </c>
      <c r="K126" s="167">
        <f t="shared" si="42"/>
        <v>5.5754259807324822E-4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1461</v>
      </c>
      <c r="E127" s="166">
        <v>1231</v>
      </c>
      <c r="F127" s="166">
        <v>1543</v>
      </c>
      <c r="G127" s="166">
        <v>1293</v>
      </c>
      <c r="H127" s="166">
        <v>2132</v>
      </c>
      <c r="I127" s="167">
        <f t="shared" si="41"/>
        <v>0.64887857695282292</v>
      </c>
      <c r="J127" s="166">
        <f t="shared" si="40"/>
        <v>839</v>
      </c>
      <c r="K127" s="167">
        <f t="shared" si="42"/>
        <v>6.6854939206533468E-4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428</v>
      </c>
      <c r="E128" s="166">
        <v>244</v>
      </c>
      <c r="F128" s="166">
        <v>569</v>
      </c>
      <c r="G128" s="166">
        <v>431</v>
      </c>
      <c r="H128" s="166">
        <v>835</v>
      </c>
      <c r="I128" s="167">
        <f t="shared" si="41"/>
        <v>0.93735498839907194</v>
      </c>
      <c r="J128" s="166">
        <f t="shared" si="40"/>
        <v>404</v>
      </c>
      <c r="K128" s="167">
        <f t="shared" si="42"/>
        <v>2.6183805927511934E-4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213</v>
      </c>
      <c r="E129" s="166">
        <v>406</v>
      </c>
      <c r="F129" s="166">
        <v>344</v>
      </c>
      <c r="G129" s="166">
        <v>325</v>
      </c>
      <c r="H129" s="166">
        <v>634</v>
      </c>
      <c r="I129" s="167">
        <f t="shared" si="41"/>
        <v>0.95076923076923081</v>
      </c>
      <c r="J129" s="166">
        <f t="shared" si="40"/>
        <v>309</v>
      </c>
      <c r="K129" s="167">
        <f t="shared" si="42"/>
        <v>1.9880877794062956E-4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109</v>
      </c>
      <c r="E130" s="166">
        <v>118</v>
      </c>
      <c r="F130" s="166">
        <v>144</v>
      </c>
      <c r="G130" s="166">
        <v>319</v>
      </c>
      <c r="H130" s="166">
        <v>102</v>
      </c>
      <c r="I130" s="167">
        <f t="shared" si="41"/>
        <v>-0.68025078369905956</v>
      </c>
      <c r="J130" s="166">
        <f t="shared" si="40"/>
        <v>-217</v>
      </c>
      <c r="K130" s="167">
        <f t="shared" si="42"/>
        <v>3.1985008438397814E-5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94</v>
      </c>
      <c r="E131" s="166">
        <v>64</v>
      </c>
      <c r="F131" s="166">
        <v>141</v>
      </c>
      <c r="G131" s="166">
        <v>175</v>
      </c>
      <c r="H131" s="166">
        <v>197</v>
      </c>
      <c r="I131" s="167">
        <f t="shared" si="41"/>
        <v>0.12571428571428567</v>
      </c>
      <c r="J131" s="166">
        <f t="shared" si="40"/>
        <v>22</v>
      </c>
      <c r="K131" s="167">
        <f t="shared" si="42"/>
        <v>6.1774967278082049E-5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6660</v>
      </c>
      <c r="E132" s="171">
        <f t="shared" si="44"/>
        <v>10702</v>
      </c>
      <c r="F132" s="171">
        <f t="shared" si="44"/>
        <v>8710</v>
      </c>
      <c r="G132" s="171">
        <f t="shared" si="44"/>
        <v>9177</v>
      </c>
      <c r="H132" s="171">
        <f t="shared" si="44"/>
        <v>9827</v>
      </c>
      <c r="I132" s="172">
        <f t="shared" si="41"/>
        <v>7.0829247030619991E-2</v>
      </c>
      <c r="J132" s="171">
        <f>H132-G132</f>
        <v>650</v>
      </c>
      <c r="K132" s="172">
        <f t="shared" si="42"/>
        <v>3.0815360580797582E-3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61086</v>
      </c>
      <c r="E134" s="178">
        <v>159520</v>
      </c>
      <c r="F134" s="178">
        <v>166431</v>
      </c>
      <c r="G134" s="178">
        <v>173767</v>
      </c>
      <c r="H134" s="178">
        <v>184020</v>
      </c>
      <c r="I134" s="179">
        <f>IFERROR(H134/G134-1,"-")</f>
        <v>5.9004298859967719E-2</v>
      </c>
      <c r="J134" s="178">
        <f>H134-G134</f>
        <v>10253</v>
      </c>
      <c r="K134" s="179">
        <f>H134/H$8</f>
        <v>5.770471816503888E-2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18335</v>
      </c>
      <c r="E135" s="162">
        <v>16871</v>
      </c>
      <c r="F135" s="162">
        <v>16350</v>
      </c>
      <c r="G135" s="162">
        <v>15147</v>
      </c>
      <c r="H135" s="162">
        <v>18728</v>
      </c>
      <c r="I135" s="163">
        <f>IFERROR(H135/G135-1,"-")</f>
        <v>0.23641645210272655</v>
      </c>
      <c r="J135" s="162">
        <f t="shared" ref="J135:J145" si="45">H135-G135</f>
        <v>3581</v>
      </c>
      <c r="K135" s="163">
        <f>H135/H$8</f>
        <v>5.8726984121011206E-3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6972</v>
      </c>
      <c r="E136" s="166">
        <v>8428</v>
      </c>
      <c r="F136" s="166">
        <v>8185</v>
      </c>
      <c r="G136" s="166">
        <v>7798</v>
      </c>
      <c r="H136" s="166">
        <v>11142</v>
      </c>
      <c r="I136" s="167">
        <f>IFERROR(H136/G136-1,"-")</f>
        <v>0.42882790459092068</v>
      </c>
      <c r="J136" s="166">
        <f t="shared" si="45"/>
        <v>3344</v>
      </c>
      <c r="K136" s="167">
        <f>H136/H$8</f>
        <v>3.4938918041238082E-3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11363</v>
      </c>
      <c r="E137" s="166">
        <v>8443</v>
      </c>
      <c r="F137" s="166">
        <v>8165</v>
      </c>
      <c r="G137" s="166">
        <v>7349</v>
      </c>
      <c r="H137" s="166">
        <v>7586</v>
      </c>
      <c r="I137" s="167">
        <f>IFERROR(H137/G137-1,"-")</f>
        <v>3.2249285617090839E-2</v>
      </c>
      <c r="J137" s="166">
        <f t="shared" si="45"/>
        <v>237</v>
      </c>
      <c r="K137" s="167">
        <f>H137/H$8</f>
        <v>2.378806607977312E-3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42751</v>
      </c>
      <c r="E138" s="162">
        <v>142649</v>
      </c>
      <c r="F138" s="162">
        <v>150081</v>
      </c>
      <c r="G138" s="162">
        <v>158620</v>
      </c>
      <c r="H138" s="162">
        <v>165292</v>
      </c>
      <c r="I138" s="163">
        <f>IFERROR(H138/G138-1,"-")</f>
        <v>4.2062791577354597E-2</v>
      </c>
      <c r="J138" s="162">
        <f t="shared" si="45"/>
        <v>6672</v>
      </c>
      <c r="K138" s="163">
        <f>H138/H$8</f>
        <v>5.1832019752937761E-2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4225</v>
      </c>
      <c r="E139" s="166">
        <v>64510</v>
      </c>
      <c r="F139" s="166">
        <v>67918</v>
      </c>
      <c r="G139" s="166">
        <v>76495</v>
      </c>
      <c r="H139" s="166">
        <v>70312</v>
      </c>
      <c r="I139" s="167">
        <f t="shared" ref="I139:I146" si="46">IFERROR(H139/G139-1,"-")</f>
        <v>-8.0828812340675849E-2</v>
      </c>
      <c r="J139" s="166">
        <f t="shared" si="45"/>
        <v>-6183</v>
      </c>
      <c r="K139" s="167">
        <f t="shared" ref="K139:K146" si="47">H139/H$8</f>
        <v>2.2048332483535559E-2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4992</v>
      </c>
      <c r="E140" s="166">
        <v>9290</v>
      </c>
      <c r="F140" s="166">
        <v>13679</v>
      </c>
      <c r="G140" s="166">
        <v>11369</v>
      </c>
      <c r="H140" s="166">
        <v>18856</v>
      </c>
      <c r="I140" s="167">
        <f t="shared" si="46"/>
        <v>0.65854516668132645</v>
      </c>
      <c r="J140" s="166">
        <f t="shared" si="45"/>
        <v>7487</v>
      </c>
      <c r="K140" s="167">
        <f t="shared" si="47"/>
        <v>5.9128364619061681E-3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7315</v>
      </c>
      <c r="E141" s="166">
        <v>15174</v>
      </c>
      <c r="F141" s="166">
        <v>13315</v>
      </c>
      <c r="G141" s="166">
        <v>14161</v>
      </c>
      <c r="H141" s="166">
        <v>15848</v>
      </c>
      <c r="I141" s="167">
        <f t="shared" si="46"/>
        <v>0.11913000494315362</v>
      </c>
      <c r="J141" s="166">
        <f t="shared" si="45"/>
        <v>1687</v>
      </c>
      <c r="K141" s="167">
        <f t="shared" si="47"/>
        <v>4.9695922914875347E-3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768</v>
      </c>
      <c r="E142" s="166">
        <v>6948</v>
      </c>
      <c r="F142" s="166">
        <v>8333</v>
      </c>
      <c r="G142" s="166">
        <v>5284</v>
      </c>
      <c r="H142" s="166">
        <v>5826</v>
      </c>
      <c r="I142" s="167">
        <f t="shared" si="46"/>
        <v>0.1025738077214231</v>
      </c>
      <c r="J142" s="166">
        <f t="shared" si="45"/>
        <v>542</v>
      </c>
      <c r="K142" s="167">
        <f t="shared" si="47"/>
        <v>1.8269084231578986E-3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1857</v>
      </c>
      <c r="E143" s="166">
        <v>4163</v>
      </c>
      <c r="F143" s="166">
        <v>4579</v>
      </c>
      <c r="G143" s="166">
        <v>4658</v>
      </c>
      <c r="H143" s="166">
        <v>5117</v>
      </c>
      <c r="I143" s="167">
        <f t="shared" si="46"/>
        <v>9.8540145985401395E-2</v>
      </c>
      <c r="J143" s="166">
        <f t="shared" si="45"/>
        <v>459</v>
      </c>
      <c r="K143" s="167">
        <f t="shared" si="47"/>
        <v>1.6045812566596238E-3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222</v>
      </c>
      <c r="E144" s="166">
        <v>683</v>
      </c>
      <c r="F144" s="166">
        <v>35</v>
      </c>
      <c r="G144" s="166">
        <v>144</v>
      </c>
      <c r="H144" s="166">
        <v>262</v>
      </c>
      <c r="I144" s="167">
        <f t="shared" si="46"/>
        <v>0.81944444444444442</v>
      </c>
      <c r="J144" s="166">
        <f t="shared" si="45"/>
        <v>118</v>
      </c>
      <c r="K144" s="167">
        <f t="shared" si="47"/>
        <v>8.2157570694708118E-5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24</v>
      </c>
      <c r="E145" s="166">
        <v>101</v>
      </c>
      <c r="F145" s="166">
        <v>112</v>
      </c>
      <c r="G145" s="166">
        <v>146</v>
      </c>
      <c r="H145" s="166">
        <v>112</v>
      </c>
      <c r="I145" s="167">
        <f t="shared" si="46"/>
        <v>-0.23287671232876717</v>
      </c>
      <c r="J145" s="166">
        <f t="shared" si="45"/>
        <v>-34</v>
      </c>
      <c r="K145" s="167">
        <f t="shared" si="47"/>
        <v>3.5120793579417209E-5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23348</v>
      </c>
      <c r="E146" s="171">
        <f t="shared" si="49"/>
        <v>41780</v>
      </c>
      <c r="F146" s="171">
        <f t="shared" si="49"/>
        <v>42110</v>
      </c>
      <c r="G146" s="171">
        <f t="shared" si="49"/>
        <v>46363</v>
      </c>
      <c r="H146" s="171">
        <f t="shared" si="49"/>
        <v>48959</v>
      </c>
      <c r="I146" s="172">
        <f t="shared" si="46"/>
        <v>5.5992925393093529E-2</v>
      </c>
      <c r="J146" s="171">
        <f>H146-G146</f>
        <v>2596</v>
      </c>
      <c r="K146" s="172">
        <f t="shared" si="47"/>
        <v>1.5352490471916849E-2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21369</v>
      </c>
      <c r="E148" s="178">
        <v>47872</v>
      </c>
      <c r="F148" s="178">
        <v>57578</v>
      </c>
      <c r="G148" s="178">
        <v>62500</v>
      </c>
      <c r="H148" s="178">
        <v>56076</v>
      </c>
      <c r="I148" s="179">
        <f>IFERROR(H148/G148-1,"-")</f>
        <v>-0.10278399999999999</v>
      </c>
      <c r="J148" s="178">
        <f>H148-G148</f>
        <v>-6424</v>
      </c>
      <c r="K148" s="179">
        <f>H148/H$8</f>
        <v>1.7584228756780351E-2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9652</v>
      </c>
      <c r="E149" s="162">
        <v>20521</v>
      </c>
      <c r="F149" s="162">
        <v>26239</v>
      </c>
      <c r="G149" s="162">
        <v>29235</v>
      </c>
      <c r="H149" s="162">
        <v>21073</v>
      </c>
      <c r="I149" s="163">
        <f>IFERROR(H149/G149-1,"-")</f>
        <v>-0.27918590730289039</v>
      </c>
      <c r="J149" s="162">
        <f t="shared" ref="J149:J159" si="50">H149-G149</f>
        <v>-8162</v>
      </c>
      <c r="K149" s="163">
        <f>H149/H$8</f>
        <v>6.6080400276701682E-3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5766</v>
      </c>
      <c r="E150" s="166">
        <v>14285</v>
      </c>
      <c r="F150" s="166">
        <v>19913</v>
      </c>
      <c r="G150" s="166">
        <v>21646</v>
      </c>
      <c r="H150" s="166">
        <v>11792</v>
      </c>
      <c r="I150" s="167">
        <f>IFERROR(H150/G150-1,"-")</f>
        <v>-0.45523422341310171</v>
      </c>
      <c r="J150" s="166">
        <f t="shared" si="50"/>
        <v>-9854</v>
      </c>
      <c r="K150" s="167">
        <f>H150/H$8</f>
        <v>3.697717838290069E-3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3886</v>
      </c>
      <c r="E151" s="166">
        <v>6236</v>
      </c>
      <c r="F151" s="166">
        <v>6326</v>
      </c>
      <c r="G151" s="166">
        <v>7589</v>
      </c>
      <c r="H151" s="166">
        <v>9281</v>
      </c>
      <c r="I151" s="167">
        <f>IFERROR(H151/G151-1,"-")</f>
        <v>0.22295427592568196</v>
      </c>
      <c r="J151" s="166">
        <f t="shared" si="50"/>
        <v>1692</v>
      </c>
      <c r="K151" s="167">
        <f>H151/H$8</f>
        <v>2.9103221893800992E-3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11717</v>
      </c>
      <c r="E152" s="162">
        <v>27351</v>
      </c>
      <c r="F152" s="162">
        <v>31339</v>
      </c>
      <c r="G152" s="162">
        <v>33265</v>
      </c>
      <c r="H152" s="162">
        <v>35003</v>
      </c>
      <c r="I152" s="163">
        <f>IFERROR(H152/G152-1,"-")</f>
        <v>5.2247106568465318E-2</v>
      </c>
      <c r="J152" s="162">
        <f t="shared" si="50"/>
        <v>1738</v>
      </c>
      <c r="K152" s="163">
        <f>H152/H$8</f>
        <v>1.0976188729110183E-2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600</v>
      </c>
      <c r="E153" s="166">
        <v>12218</v>
      </c>
      <c r="F153" s="166">
        <v>11169</v>
      </c>
      <c r="G153" s="166">
        <v>12850</v>
      </c>
      <c r="H153" s="166">
        <v>8503</v>
      </c>
      <c r="I153" s="167">
        <f t="shared" ref="I153:I160" si="51">IFERROR(H153/G153-1,"-")</f>
        <v>-0.33828793774319066</v>
      </c>
      <c r="J153" s="166">
        <f t="shared" si="50"/>
        <v>-4347</v>
      </c>
      <c r="K153" s="167">
        <f t="shared" ref="K153:K160" si="52">H153/H$8</f>
        <v>2.6663581054087904E-3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3235</v>
      </c>
      <c r="E154" s="166">
        <v>4079</v>
      </c>
      <c r="F154" s="166">
        <v>4790</v>
      </c>
      <c r="G154" s="166">
        <v>3377</v>
      </c>
      <c r="H154" s="166">
        <v>3578</v>
      </c>
      <c r="I154" s="167">
        <f t="shared" si="51"/>
        <v>5.9520284275984547E-2</v>
      </c>
      <c r="J154" s="166">
        <f t="shared" si="50"/>
        <v>201</v>
      </c>
      <c r="K154" s="167">
        <f t="shared" si="52"/>
        <v>1.121983923456739E-3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2495</v>
      </c>
      <c r="E155" s="166">
        <v>3136</v>
      </c>
      <c r="F155" s="166">
        <v>6457</v>
      </c>
      <c r="G155" s="166">
        <v>5677</v>
      </c>
      <c r="H155" s="166">
        <v>14833</v>
      </c>
      <c r="I155" s="167">
        <f t="shared" si="51"/>
        <v>1.6128236744759556</v>
      </c>
      <c r="J155" s="166">
        <f t="shared" si="50"/>
        <v>9156</v>
      </c>
      <c r="K155" s="167">
        <f t="shared" si="52"/>
        <v>4.6513100996740664E-3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145</v>
      </c>
      <c r="E156" s="166">
        <v>1077</v>
      </c>
      <c r="F156" s="166">
        <v>568</v>
      </c>
      <c r="G156" s="166">
        <v>1154</v>
      </c>
      <c r="H156" s="166">
        <v>638</v>
      </c>
      <c r="I156" s="167">
        <f t="shared" si="51"/>
        <v>-0.44714038128249567</v>
      </c>
      <c r="J156" s="166">
        <f t="shared" si="50"/>
        <v>-516</v>
      </c>
      <c r="K156" s="167">
        <f t="shared" si="52"/>
        <v>2.0006309199703732E-4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1258</v>
      </c>
      <c r="E157" s="166">
        <v>3742</v>
      </c>
      <c r="F157" s="166">
        <v>2402</v>
      </c>
      <c r="G157" s="166">
        <v>3321</v>
      </c>
      <c r="H157" s="166">
        <v>1714</v>
      </c>
      <c r="I157" s="167">
        <f t="shared" si="51"/>
        <v>-0.48389039445950011</v>
      </c>
      <c r="J157" s="166">
        <f t="shared" si="50"/>
        <v>-1607</v>
      </c>
      <c r="K157" s="167">
        <f t="shared" si="52"/>
        <v>5.3747357317072411E-4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39</v>
      </c>
      <c r="E158" s="166">
        <v>91</v>
      </c>
      <c r="F158" s="166">
        <v>58</v>
      </c>
      <c r="G158" s="166">
        <v>16</v>
      </c>
      <c r="H158" s="166">
        <v>55</v>
      </c>
      <c r="I158" s="167">
        <f t="shared" si="51"/>
        <v>2.4375</v>
      </c>
      <c r="J158" s="166">
        <f t="shared" si="50"/>
        <v>39</v>
      </c>
      <c r="K158" s="167">
        <f t="shared" si="52"/>
        <v>1.7246818275606664E-5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10</v>
      </c>
      <c r="E159" s="166">
        <v>58</v>
      </c>
      <c r="F159" s="166">
        <v>96</v>
      </c>
      <c r="G159" s="166">
        <v>20</v>
      </c>
      <c r="H159" s="166">
        <v>70</v>
      </c>
      <c r="I159" s="167">
        <f t="shared" si="51"/>
        <v>2.5</v>
      </c>
      <c r="J159" s="166">
        <f t="shared" si="50"/>
        <v>50</v>
      </c>
      <c r="K159" s="167">
        <f t="shared" si="52"/>
        <v>2.1950495987135757E-5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3935</v>
      </c>
      <c r="E160" s="171">
        <f t="shared" si="54"/>
        <v>2950</v>
      </c>
      <c r="F160" s="171">
        <f t="shared" si="54"/>
        <v>5799</v>
      </c>
      <c r="G160" s="171">
        <f t="shared" si="54"/>
        <v>6850</v>
      </c>
      <c r="H160" s="171">
        <f t="shared" si="54"/>
        <v>5612</v>
      </c>
      <c r="I160" s="172">
        <f t="shared" si="51"/>
        <v>-0.18072992700729928</v>
      </c>
      <c r="J160" s="171">
        <f>H160-G160</f>
        <v>-1238</v>
      </c>
      <c r="K160" s="172">
        <f t="shared" si="52"/>
        <v>1.7598026211400836E-3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26EBC-DC02-443A-9317-1C5A23F76CB5}">
  <sheetPr>
    <tabColor rgb="FFF29140"/>
    <pageSetUpPr fitToPage="1"/>
  </sheetPr>
  <dimension ref="A1:N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45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265</v>
      </c>
      <c r="D6" s="174" t="s">
        <v>266</v>
      </c>
      <c r="E6" s="174" t="s">
        <v>267</v>
      </c>
      <c r="F6" s="174" t="s">
        <v>268</v>
      </c>
      <c r="G6" s="174" t="s">
        <v>269</v>
      </c>
      <c r="H6" s="174" t="s">
        <v>270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7667751</v>
      </c>
      <c r="D8" s="178">
        <v>3612090</v>
      </c>
      <c r="E8" s="178">
        <v>17324543</v>
      </c>
      <c r="F8" s="178">
        <v>19534206</v>
      </c>
      <c r="G8" s="178">
        <v>20749699</v>
      </c>
      <c r="H8" s="178">
        <v>20172892</v>
      </c>
      <c r="I8" s="179">
        <f>IFERROR(H8/G8-1,"-")</f>
        <v>-2.7798330954102002E-2</v>
      </c>
      <c r="J8" s="178">
        <f>H8-G8</f>
        <v>-576807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776152</v>
      </c>
      <c r="D9" s="162">
        <v>1194512</v>
      </c>
      <c r="E9" s="162">
        <v>2291418</v>
      </c>
      <c r="F9" s="162">
        <v>2423328</v>
      </c>
      <c r="G9" s="162">
        <v>2382955</v>
      </c>
      <c r="H9" s="162">
        <v>2357922</v>
      </c>
      <c r="I9" s="163">
        <f>IFERROR(H9/G9-1,"-")</f>
        <v>-1.0505024224125137E-2</v>
      </c>
      <c r="J9" s="162">
        <f t="shared" ref="J9:J19" si="0">H9-G9</f>
        <v>-25033</v>
      </c>
      <c r="K9" s="163">
        <f>H9/H$8</f>
        <v>0.11688567013594282</v>
      </c>
      <c r="L9" s="81"/>
    </row>
    <row r="10" spans="1:12" x14ac:dyDescent="0.25">
      <c r="A10" s="164" t="s">
        <v>105</v>
      </c>
      <c r="B10" s="165" t="s">
        <v>105</v>
      </c>
      <c r="C10" s="166">
        <v>217068</v>
      </c>
      <c r="D10" s="166">
        <v>576324</v>
      </c>
      <c r="E10" s="166">
        <v>688568</v>
      </c>
      <c r="F10" s="166">
        <v>754956</v>
      </c>
      <c r="G10" s="166">
        <v>769944</v>
      </c>
      <c r="H10" s="166">
        <v>667618</v>
      </c>
      <c r="I10" s="167">
        <f>IFERROR(H10/G10-1,"-")</f>
        <v>-0.13290057458724269</v>
      </c>
      <c r="J10" s="166">
        <f t="shared" si="0"/>
        <v>-102326</v>
      </c>
      <c r="K10" s="167">
        <f>H10/H$8</f>
        <v>3.3094808617425801E-2</v>
      </c>
      <c r="L10" s="81"/>
    </row>
    <row r="11" spans="1:12" x14ac:dyDescent="0.25">
      <c r="A11" s="164" t="s">
        <v>102</v>
      </c>
      <c r="B11" s="165" t="s">
        <v>102</v>
      </c>
      <c r="C11" s="166">
        <v>559084</v>
      </c>
      <c r="D11" s="166">
        <v>618188</v>
      </c>
      <c r="E11" s="166">
        <v>1602850</v>
      </c>
      <c r="F11" s="166">
        <v>1668372</v>
      </c>
      <c r="G11" s="166">
        <v>1613011</v>
      </c>
      <c r="H11" s="166">
        <v>1690304</v>
      </c>
      <c r="I11" s="167">
        <f>IFERROR(H11/G11-1,"-")</f>
        <v>4.7918458088630489E-2</v>
      </c>
      <c r="J11" s="166">
        <f t="shared" si="0"/>
        <v>77293</v>
      </c>
      <c r="K11" s="167">
        <f>H11/H$8</f>
        <v>8.3790861518517029E-2</v>
      </c>
      <c r="L11" s="81"/>
    </row>
    <row r="12" spans="1:12" x14ac:dyDescent="0.25">
      <c r="A12" s="1"/>
      <c r="B12" s="161" t="s">
        <v>109</v>
      </c>
      <c r="C12" s="162">
        <v>6891599</v>
      </c>
      <c r="D12" s="162">
        <v>2417578</v>
      </c>
      <c r="E12" s="162">
        <v>15033125</v>
      </c>
      <c r="F12" s="162">
        <v>17110878</v>
      </c>
      <c r="G12" s="162">
        <v>18366744</v>
      </c>
      <c r="H12" s="162">
        <v>17814970</v>
      </c>
      <c r="I12" s="163">
        <f>IFERROR(H12/G12-1,"-")</f>
        <v>-3.0042015068103556E-2</v>
      </c>
      <c r="J12" s="162">
        <f t="shared" si="0"/>
        <v>-551774</v>
      </c>
      <c r="K12" s="163">
        <f>H12/H$8</f>
        <v>0.88311432986405713</v>
      </c>
      <c r="L12" s="81"/>
    </row>
    <row r="13" spans="1:12" s="57" customFormat="1" x14ac:dyDescent="0.25">
      <c r="A13" s="164"/>
      <c r="B13" s="165" t="s">
        <v>112</v>
      </c>
      <c r="C13" s="166">
        <v>2759405</v>
      </c>
      <c r="D13" s="166">
        <v>238114</v>
      </c>
      <c r="E13" s="166">
        <v>6881896</v>
      </c>
      <c r="F13" s="166">
        <v>7724509</v>
      </c>
      <c r="G13" s="166">
        <v>8372564</v>
      </c>
      <c r="H13" s="166">
        <v>8171657</v>
      </c>
      <c r="I13" s="167">
        <f t="shared" ref="I13:I20" si="1">IFERROR(H13/G13-1,"-")</f>
        <v>-2.3995875098715258E-2</v>
      </c>
      <c r="J13" s="166">
        <f t="shared" si="0"/>
        <v>-200907</v>
      </c>
      <c r="K13" s="167">
        <f t="shared" ref="K13:K20" si="2">H13/H$8</f>
        <v>0.40508108604358761</v>
      </c>
      <c r="L13" s="168"/>
    </row>
    <row r="14" spans="1:12" s="57" customFormat="1" x14ac:dyDescent="0.25">
      <c r="A14" s="164"/>
      <c r="B14" s="165" t="s">
        <v>115</v>
      </c>
      <c r="C14" s="166">
        <v>1043329</v>
      </c>
      <c r="D14" s="166">
        <v>434041</v>
      </c>
      <c r="E14" s="166">
        <v>1736932</v>
      </c>
      <c r="F14" s="166">
        <v>2026546</v>
      </c>
      <c r="G14" s="166">
        <v>2156987</v>
      </c>
      <c r="H14" s="166">
        <v>2032736</v>
      </c>
      <c r="I14" s="167">
        <f t="shared" si="1"/>
        <v>-5.7603963306222972E-2</v>
      </c>
      <c r="J14" s="166">
        <f t="shared" si="0"/>
        <v>-124251</v>
      </c>
      <c r="K14" s="167">
        <f t="shared" si="2"/>
        <v>0.10076572065125813</v>
      </c>
      <c r="L14" s="168"/>
    </row>
    <row r="15" spans="1:12" x14ac:dyDescent="0.25">
      <c r="A15" s="164"/>
      <c r="B15" s="165" t="s">
        <v>118</v>
      </c>
      <c r="C15" s="166">
        <v>267443</v>
      </c>
      <c r="D15" s="166">
        <v>328795</v>
      </c>
      <c r="E15" s="166">
        <v>703222</v>
      </c>
      <c r="F15" s="166">
        <v>855474</v>
      </c>
      <c r="G15" s="166">
        <v>930863</v>
      </c>
      <c r="H15" s="166">
        <v>888423</v>
      </c>
      <c r="I15" s="167">
        <f t="shared" si="1"/>
        <v>-4.5592101093286597E-2</v>
      </c>
      <c r="J15" s="166">
        <f t="shared" si="0"/>
        <v>-42440</v>
      </c>
      <c r="K15" s="167">
        <f t="shared" si="2"/>
        <v>4.4040438029410954E-2</v>
      </c>
      <c r="L15" s="81"/>
    </row>
    <row r="16" spans="1:12" x14ac:dyDescent="0.25">
      <c r="A16" s="164"/>
      <c r="B16" s="165" t="s">
        <v>125</v>
      </c>
      <c r="C16" s="166">
        <v>237148</v>
      </c>
      <c r="D16" s="166">
        <v>130153</v>
      </c>
      <c r="E16" s="166">
        <v>748849</v>
      </c>
      <c r="F16" s="166">
        <v>715255</v>
      </c>
      <c r="G16" s="166">
        <v>770832</v>
      </c>
      <c r="H16" s="166">
        <v>719544</v>
      </c>
      <c r="I16" s="167">
        <f t="shared" si="1"/>
        <v>-6.6535898872906118E-2</v>
      </c>
      <c r="J16" s="166">
        <f t="shared" si="0"/>
        <v>-51288</v>
      </c>
      <c r="K16" s="167">
        <f t="shared" si="2"/>
        <v>3.5668856998788273E-2</v>
      </c>
      <c r="L16" s="81"/>
    </row>
    <row r="17" spans="1:12" x14ac:dyDescent="0.25">
      <c r="A17" s="164"/>
      <c r="B17" s="165" t="s">
        <v>121</v>
      </c>
      <c r="C17" s="166">
        <v>277641</v>
      </c>
      <c r="D17" s="166">
        <v>180488</v>
      </c>
      <c r="E17" s="166">
        <v>657750</v>
      </c>
      <c r="F17" s="166">
        <v>665059</v>
      </c>
      <c r="G17" s="166">
        <v>693453</v>
      </c>
      <c r="H17" s="166">
        <v>634647</v>
      </c>
      <c r="I17" s="167">
        <f t="shared" si="1"/>
        <v>-8.4801709704911521E-2</v>
      </c>
      <c r="J17" s="166">
        <f t="shared" si="0"/>
        <v>-58806</v>
      </c>
      <c r="K17" s="167">
        <f t="shared" si="2"/>
        <v>3.1460387533924238E-2</v>
      </c>
      <c r="L17" s="81"/>
    </row>
    <row r="18" spans="1:12" x14ac:dyDescent="0.25">
      <c r="A18" s="164"/>
      <c r="B18" s="165" t="s">
        <v>130</v>
      </c>
      <c r="C18" s="166">
        <v>239596</v>
      </c>
      <c r="D18" s="166">
        <v>13183</v>
      </c>
      <c r="E18" s="166">
        <v>280279</v>
      </c>
      <c r="F18" s="166">
        <v>345648</v>
      </c>
      <c r="G18" s="166">
        <v>328075</v>
      </c>
      <c r="H18" s="166">
        <v>318726</v>
      </c>
      <c r="I18" s="167">
        <f t="shared" si="1"/>
        <v>-2.8496532804998864E-2</v>
      </c>
      <c r="J18" s="166">
        <f t="shared" si="0"/>
        <v>-9349</v>
      </c>
      <c r="K18" s="167">
        <f t="shared" si="2"/>
        <v>1.5799717759853175E-2</v>
      </c>
      <c r="L18" s="81"/>
    </row>
    <row r="19" spans="1:12" x14ac:dyDescent="0.25">
      <c r="A19" s="164" t="s">
        <v>146</v>
      </c>
      <c r="B19" s="165" t="s">
        <v>133</v>
      </c>
      <c r="C19" s="166">
        <v>338441</v>
      </c>
      <c r="D19" s="166">
        <v>22784</v>
      </c>
      <c r="E19" s="166">
        <v>211989</v>
      </c>
      <c r="F19" s="166">
        <v>311489</v>
      </c>
      <c r="G19" s="166">
        <v>327943</v>
      </c>
      <c r="H19" s="166">
        <v>279977</v>
      </c>
      <c r="I19" s="167">
        <f t="shared" si="1"/>
        <v>-0.14626322257221525</v>
      </c>
      <c r="J19" s="166">
        <f t="shared" si="0"/>
        <v>-47966</v>
      </c>
      <c r="K19" s="167">
        <f t="shared" si="2"/>
        <v>1.3878872697082798E-2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1728596</v>
      </c>
      <c r="D20" s="171">
        <f t="shared" ref="D20:H20" si="4">D12-SUM(D13:D19)</f>
        <v>1070020</v>
      </c>
      <c r="E20" s="171">
        <f t="shared" si="4"/>
        <v>3812208</v>
      </c>
      <c r="F20" s="171">
        <f t="shared" si="4"/>
        <v>4466898</v>
      </c>
      <c r="G20" s="171">
        <f t="shared" si="4"/>
        <v>4786027</v>
      </c>
      <c r="H20" s="171">
        <f t="shared" si="4"/>
        <v>4769260</v>
      </c>
      <c r="I20" s="172">
        <f t="shared" si="1"/>
        <v>-3.5033233201567926E-3</v>
      </c>
      <c r="J20" s="171">
        <f>H20-G20</f>
        <v>-16767</v>
      </c>
      <c r="K20" s="172">
        <f t="shared" si="2"/>
        <v>0.236419250150152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1495386</v>
      </c>
      <c r="E22" s="178">
        <v>7078492</v>
      </c>
      <c r="F22" s="178">
        <v>7702716</v>
      </c>
      <c r="G22" s="178">
        <v>7945412</v>
      </c>
      <c r="H22" s="178">
        <v>7529941</v>
      </c>
      <c r="I22" s="179">
        <f>IFERROR(H22/G22-1,"-")</f>
        <v>-5.229068045810592E-2</v>
      </c>
      <c r="J22" s="178">
        <f>H22-G22</f>
        <v>-415471</v>
      </c>
      <c r="K22" s="179">
        <f>H22/H$8</f>
        <v>0.37327027775690269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435022</v>
      </c>
      <c r="E23" s="162">
        <v>491577</v>
      </c>
      <c r="F23" s="162">
        <v>444235</v>
      </c>
      <c r="G23" s="162">
        <v>394994</v>
      </c>
      <c r="H23" s="162">
        <v>344886</v>
      </c>
      <c r="I23" s="163">
        <f>IFERROR(H23/G23-1,"-")</f>
        <v>-0.12685762315376947</v>
      </c>
      <c r="J23" s="162">
        <f t="shared" ref="J23:J33" si="5">H23-G23</f>
        <v>-50108</v>
      </c>
      <c r="K23" s="163">
        <f>H23/H$8</f>
        <v>1.7096507530997538E-2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195582</v>
      </c>
      <c r="E24" s="166">
        <v>153193</v>
      </c>
      <c r="F24" s="166">
        <v>144752</v>
      </c>
      <c r="G24" s="166">
        <v>124187</v>
      </c>
      <c r="H24" s="166">
        <v>110376</v>
      </c>
      <c r="I24" s="167">
        <f>IFERROR(H24/G24-1,"-")</f>
        <v>-0.11121131841497101</v>
      </c>
      <c r="J24" s="166">
        <f t="shared" si="5"/>
        <v>-13811</v>
      </c>
      <c r="K24" s="167">
        <f>H24/H$8</f>
        <v>5.4715010619201254E-3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239440</v>
      </c>
      <c r="E25" s="166">
        <v>338384</v>
      </c>
      <c r="F25" s="166">
        <v>299483</v>
      </c>
      <c r="G25" s="166">
        <v>270807</v>
      </c>
      <c r="H25" s="166">
        <v>234510</v>
      </c>
      <c r="I25" s="167">
        <f>IFERROR(H25/G25-1,"-")</f>
        <v>-0.13403272441258907</v>
      </c>
      <c r="J25" s="166">
        <f t="shared" si="5"/>
        <v>-36297</v>
      </c>
      <c r="K25" s="167">
        <f>H25/H$8</f>
        <v>1.1625006469077413E-2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1060364</v>
      </c>
      <c r="E26" s="162">
        <v>6586915</v>
      </c>
      <c r="F26" s="162">
        <v>7258481</v>
      </c>
      <c r="G26" s="162">
        <v>7550418</v>
      </c>
      <c r="H26" s="162">
        <v>7185055</v>
      </c>
      <c r="I26" s="163">
        <f>IFERROR(H26/G26-1,"-")</f>
        <v>-4.8389771268292692E-2</v>
      </c>
      <c r="J26" s="162">
        <f t="shared" si="5"/>
        <v>-365363</v>
      </c>
      <c r="K26" s="163">
        <f>H26/H$8</f>
        <v>0.35617377022590513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102750</v>
      </c>
      <c r="E27" s="166">
        <v>3219803</v>
      </c>
      <c r="F27" s="166">
        <v>3619038</v>
      </c>
      <c r="G27" s="166">
        <v>3803979</v>
      </c>
      <c r="H27" s="166">
        <v>3658945</v>
      </c>
      <c r="I27" s="167">
        <f t="shared" ref="I27:I34" si="6">IFERROR(H27/G27-1,"-")</f>
        <v>-3.8126919207493004E-2</v>
      </c>
      <c r="J27" s="166">
        <f t="shared" si="5"/>
        <v>-145034</v>
      </c>
      <c r="K27" s="167">
        <f t="shared" ref="K27:K34" si="7">H27/H$8</f>
        <v>0.18137929851604817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203402</v>
      </c>
      <c r="E28" s="166">
        <v>784046</v>
      </c>
      <c r="F28" s="166">
        <v>848813</v>
      </c>
      <c r="G28" s="166">
        <v>833106</v>
      </c>
      <c r="H28" s="166">
        <v>765983</v>
      </c>
      <c r="I28" s="167">
        <f t="shared" si="6"/>
        <v>-8.0569579381255196E-2</v>
      </c>
      <c r="J28" s="166">
        <f t="shared" si="5"/>
        <v>-67123</v>
      </c>
      <c r="K28" s="167">
        <f t="shared" si="7"/>
        <v>3.7970906699941687E-2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139153</v>
      </c>
      <c r="E29" s="166">
        <v>268598</v>
      </c>
      <c r="F29" s="166">
        <v>295625</v>
      </c>
      <c r="G29" s="166">
        <v>295684</v>
      </c>
      <c r="H29" s="166">
        <v>229931</v>
      </c>
      <c r="I29" s="167">
        <f t="shared" si="6"/>
        <v>-0.22237591482799202</v>
      </c>
      <c r="J29" s="166">
        <f t="shared" si="5"/>
        <v>-65753</v>
      </c>
      <c r="K29" s="167">
        <f t="shared" si="7"/>
        <v>1.1398018687652717E-2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58063</v>
      </c>
      <c r="E30" s="166">
        <v>352462</v>
      </c>
      <c r="F30" s="166">
        <v>308568</v>
      </c>
      <c r="G30" s="166">
        <v>320361</v>
      </c>
      <c r="H30" s="166">
        <v>306740</v>
      </c>
      <c r="I30" s="167">
        <f t="shared" si="6"/>
        <v>-4.2517659765077487E-2</v>
      </c>
      <c r="J30" s="166">
        <f t="shared" si="5"/>
        <v>-13621</v>
      </c>
      <c r="K30" s="167">
        <f t="shared" si="7"/>
        <v>1.5205554067309734E-2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105256</v>
      </c>
      <c r="E31" s="166">
        <v>384091</v>
      </c>
      <c r="F31" s="166">
        <v>351760</v>
      </c>
      <c r="G31" s="166">
        <v>364965</v>
      </c>
      <c r="H31" s="166">
        <v>345856</v>
      </c>
      <c r="I31" s="167">
        <f t="shared" si="6"/>
        <v>-5.2358445330374148E-2</v>
      </c>
      <c r="J31" s="166">
        <f t="shared" si="5"/>
        <v>-19109</v>
      </c>
      <c r="K31" s="167">
        <f t="shared" si="7"/>
        <v>1.7144591861196698E-2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2364</v>
      </c>
      <c r="E32" s="166">
        <v>107392</v>
      </c>
      <c r="F32" s="166">
        <v>119814</v>
      </c>
      <c r="G32" s="166">
        <v>116998</v>
      </c>
      <c r="H32" s="166">
        <v>107961</v>
      </c>
      <c r="I32" s="167">
        <f t="shared" si="6"/>
        <v>-7.7240636592078471E-2</v>
      </c>
      <c r="J32" s="166">
        <f t="shared" si="5"/>
        <v>-9037</v>
      </c>
      <c r="K32" s="167">
        <f t="shared" si="7"/>
        <v>5.3517859511665461E-3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3357</v>
      </c>
      <c r="E33" s="166">
        <v>64639</v>
      </c>
      <c r="F33" s="166">
        <v>105292</v>
      </c>
      <c r="G33" s="166">
        <v>100074</v>
      </c>
      <c r="H33" s="166">
        <v>86215</v>
      </c>
      <c r="I33" s="167">
        <f t="shared" si="6"/>
        <v>-0.13848751923576552</v>
      </c>
      <c r="J33" s="166">
        <f t="shared" si="5"/>
        <v>-13859</v>
      </c>
      <c r="K33" s="167">
        <f t="shared" si="7"/>
        <v>4.2738046681655758E-3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446019</v>
      </c>
      <c r="E34" s="171">
        <f t="shared" si="9"/>
        <v>1405884</v>
      </c>
      <c r="F34" s="171">
        <f t="shared" si="9"/>
        <v>1609571</v>
      </c>
      <c r="G34" s="171">
        <f t="shared" si="9"/>
        <v>1715251</v>
      </c>
      <c r="H34" s="171">
        <f t="shared" si="9"/>
        <v>1683424</v>
      </c>
      <c r="I34" s="172">
        <f t="shared" si="6"/>
        <v>-1.8555301818800829E-2</v>
      </c>
      <c r="J34" s="171">
        <f>H34-G34</f>
        <v>-31827</v>
      </c>
      <c r="K34" s="172">
        <f t="shared" si="7"/>
        <v>8.3449809774424011E-2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689636</v>
      </c>
      <c r="E36" s="178">
        <v>4842970</v>
      </c>
      <c r="F36" s="178">
        <v>5449273</v>
      </c>
      <c r="G36" s="178">
        <v>5748289</v>
      </c>
      <c r="H36" s="178">
        <v>5752748</v>
      </c>
      <c r="I36" s="179">
        <f>IFERROR(H36/G36-1,"-")</f>
        <v>7.7570908491209067E-4</v>
      </c>
      <c r="J36" s="178">
        <f>H36-G36</f>
        <v>4459</v>
      </c>
      <c r="K36" s="179">
        <f>H36/H$8</f>
        <v>0.2851722003964528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143223</v>
      </c>
      <c r="E37" s="162">
        <v>274753</v>
      </c>
      <c r="F37" s="162">
        <v>263584</v>
      </c>
      <c r="G37" s="162">
        <v>296997</v>
      </c>
      <c r="H37" s="162">
        <v>306649</v>
      </c>
      <c r="I37" s="163">
        <f>IFERROR(H37/G37-1,"-")</f>
        <v>3.2498644767455565E-2</v>
      </c>
      <c r="J37" s="162">
        <f t="shared" ref="J37:J47" si="10">H37-G37</f>
        <v>9652</v>
      </c>
      <c r="K37" s="163">
        <f>H37/H$8</f>
        <v>1.520104306313641E-2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78227</v>
      </c>
      <c r="E38" s="166">
        <v>92834</v>
      </c>
      <c r="F38" s="166">
        <v>91543</v>
      </c>
      <c r="G38" s="166">
        <v>135442</v>
      </c>
      <c r="H38" s="166">
        <v>117154</v>
      </c>
      <c r="I38" s="167">
        <f>IFERROR(H38/G38-1,"-")</f>
        <v>-0.13502458616972579</v>
      </c>
      <c r="J38" s="166">
        <f t="shared" si="10"/>
        <v>-18288</v>
      </c>
      <c r="K38" s="167">
        <f>H38/H$8</f>
        <v>5.807496515621062E-3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64996</v>
      </c>
      <c r="E39" s="166">
        <v>181919</v>
      </c>
      <c r="F39" s="166">
        <v>172041</v>
      </c>
      <c r="G39" s="166">
        <v>161555</v>
      </c>
      <c r="H39" s="166">
        <v>189495</v>
      </c>
      <c r="I39" s="167">
        <f>IFERROR(H39/G39-1,"-")</f>
        <v>0.17294419857014631</v>
      </c>
      <c r="J39" s="166">
        <f t="shared" si="10"/>
        <v>27940</v>
      </c>
      <c r="K39" s="167">
        <f>H39/H$8</f>
        <v>9.3935465475153482E-3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546413</v>
      </c>
      <c r="E40" s="162">
        <v>4568217</v>
      </c>
      <c r="F40" s="162">
        <v>5185689</v>
      </c>
      <c r="G40" s="162">
        <v>5451292</v>
      </c>
      <c r="H40" s="162">
        <v>5446099</v>
      </c>
      <c r="I40" s="163">
        <f>IFERROR(H40/G40-1,"-")</f>
        <v>-9.5261820500536221E-4</v>
      </c>
      <c r="J40" s="162">
        <f t="shared" si="10"/>
        <v>-5193</v>
      </c>
      <c r="K40" s="163">
        <f>H40/H$8</f>
        <v>0.26997115733331639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54485</v>
      </c>
      <c r="E41" s="166">
        <v>2290845</v>
      </c>
      <c r="F41" s="166">
        <v>2583879</v>
      </c>
      <c r="G41" s="166">
        <v>2780617</v>
      </c>
      <c r="H41" s="166">
        <v>2778853</v>
      </c>
      <c r="I41" s="167">
        <f t="shared" ref="I41:I48" si="11">IFERROR(H41/G41-1,"-")</f>
        <v>-6.3439157568268012E-4</v>
      </c>
      <c r="J41" s="166">
        <f t="shared" si="10"/>
        <v>-1764</v>
      </c>
      <c r="K41" s="167">
        <f t="shared" ref="K41:K48" si="12">H41/H$8</f>
        <v>0.13775184044013125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41830</v>
      </c>
      <c r="E42" s="166">
        <v>171032</v>
      </c>
      <c r="F42" s="166">
        <v>201829</v>
      </c>
      <c r="G42" s="166">
        <v>196423</v>
      </c>
      <c r="H42" s="166">
        <v>200990</v>
      </c>
      <c r="I42" s="167">
        <f t="shared" si="11"/>
        <v>2.3250841296589497E-2</v>
      </c>
      <c r="J42" s="166">
        <f t="shared" si="10"/>
        <v>4567</v>
      </c>
      <c r="K42" s="167">
        <f t="shared" si="12"/>
        <v>9.9633706461126157E-3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53277</v>
      </c>
      <c r="E43" s="166">
        <v>102882</v>
      </c>
      <c r="F43" s="166">
        <v>136276</v>
      </c>
      <c r="G43" s="166">
        <v>139047</v>
      </c>
      <c r="H43" s="166">
        <v>139403</v>
      </c>
      <c r="I43" s="167">
        <f t="shared" si="11"/>
        <v>2.5602853711335083E-3</v>
      </c>
      <c r="J43" s="166">
        <f t="shared" si="10"/>
        <v>356</v>
      </c>
      <c r="K43" s="167">
        <f t="shared" si="12"/>
        <v>6.9104122502613901E-3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46500</v>
      </c>
      <c r="E44" s="166">
        <v>269663</v>
      </c>
      <c r="F44" s="166">
        <v>272422</v>
      </c>
      <c r="G44" s="166">
        <v>277333</v>
      </c>
      <c r="H44" s="166">
        <v>253690</v>
      </c>
      <c r="I44" s="167">
        <f t="shared" si="11"/>
        <v>-8.5251304388586968E-2</v>
      </c>
      <c r="J44" s="166">
        <f t="shared" si="10"/>
        <v>-23643</v>
      </c>
      <c r="K44" s="167">
        <f t="shared" si="12"/>
        <v>1.2575787348685552E-2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35024</v>
      </c>
      <c r="E45" s="166">
        <v>174517</v>
      </c>
      <c r="F45" s="166">
        <v>204547</v>
      </c>
      <c r="G45" s="166">
        <v>213212</v>
      </c>
      <c r="H45" s="166">
        <v>185882</v>
      </c>
      <c r="I45" s="167">
        <f t="shared" si="11"/>
        <v>-0.12818227867099408</v>
      </c>
      <c r="J45" s="166">
        <f t="shared" si="10"/>
        <v>-27330</v>
      </c>
      <c r="K45" s="167">
        <f t="shared" si="12"/>
        <v>9.2144448103920838E-3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7608</v>
      </c>
      <c r="E46" s="166">
        <v>111329</v>
      </c>
      <c r="F46" s="166">
        <v>123077</v>
      </c>
      <c r="G46" s="166">
        <v>117585</v>
      </c>
      <c r="H46" s="166">
        <v>124603</v>
      </c>
      <c r="I46" s="167">
        <f t="shared" si="11"/>
        <v>5.9684483565080493E-2</v>
      </c>
      <c r="J46" s="166">
        <f t="shared" si="10"/>
        <v>7018</v>
      </c>
      <c r="K46" s="167">
        <f t="shared" si="12"/>
        <v>6.1767544286659539E-3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14627</v>
      </c>
      <c r="E47" s="166">
        <v>99775</v>
      </c>
      <c r="F47" s="166">
        <v>126202</v>
      </c>
      <c r="G47" s="166">
        <v>137212</v>
      </c>
      <c r="H47" s="166">
        <v>118055</v>
      </c>
      <c r="I47" s="167">
        <f t="shared" si="11"/>
        <v>-0.13961606856543163</v>
      </c>
      <c r="J47" s="166">
        <f t="shared" si="10"/>
        <v>-19157</v>
      </c>
      <c r="K47" s="167">
        <f t="shared" si="12"/>
        <v>5.852160414084406E-3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293062</v>
      </c>
      <c r="E48" s="171">
        <f t="shared" si="14"/>
        <v>1348174</v>
      </c>
      <c r="F48" s="171">
        <f t="shared" si="14"/>
        <v>1537457</v>
      </c>
      <c r="G48" s="171">
        <f t="shared" si="14"/>
        <v>1589863</v>
      </c>
      <c r="H48" s="171">
        <f t="shared" si="14"/>
        <v>1644623</v>
      </c>
      <c r="I48" s="172">
        <f t="shared" si="11"/>
        <v>3.4443219321413254E-2</v>
      </c>
      <c r="J48" s="171">
        <f>H48-G48</f>
        <v>54760</v>
      </c>
      <c r="K48" s="172">
        <f t="shared" si="12"/>
        <v>8.1526386994983172E-2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30230</v>
      </c>
      <c r="E50" s="178">
        <v>90655</v>
      </c>
      <c r="F50" s="178">
        <v>97937</v>
      </c>
      <c r="G50" s="178">
        <v>107952</v>
      </c>
      <c r="H50" s="178">
        <v>111349</v>
      </c>
      <c r="I50" s="179">
        <f>IFERROR(H50/G50-1,"-")</f>
        <v>3.146768934341182E-2</v>
      </c>
      <c r="J50" s="178">
        <f>H50-G50</f>
        <v>3397</v>
      </c>
      <c r="K50" s="179">
        <f>H50/H$8</f>
        <v>5.5197341065425821E-3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7885</v>
      </c>
      <c r="E51" s="162">
        <v>8218</v>
      </c>
      <c r="F51" s="162">
        <v>25393</v>
      </c>
      <c r="G51" s="162">
        <v>16001</v>
      </c>
      <c r="H51" s="162">
        <v>15491</v>
      </c>
      <c r="I51" s="163">
        <f>IFERROR(H51/G51-1,"-")</f>
        <v>-3.1873007937003983E-2</v>
      </c>
      <c r="J51" s="162">
        <f t="shared" ref="J51:J61" si="15">H51-G51</f>
        <v>-510</v>
      </c>
      <c r="K51" s="163">
        <f>H51/H$8</f>
        <v>7.6791171042803381E-4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3874</v>
      </c>
      <c r="E52" s="166">
        <v>1843</v>
      </c>
      <c r="F52" s="166">
        <v>17313</v>
      </c>
      <c r="G52" s="166">
        <v>8782</v>
      </c>
      <c r="H52" s="166">
        <v>8944</v>
      </c>
      <c r="I52" s="167">
        <f>IFERROR(H52/G52-1,"-")</f>
        <v>1.8446823047141958E-2</v>
      </c>
      <c r="J52" s="166">
        <f t="shared" si="15"/>
        <v>162</v>
      </c>
      <c r="K52" s="167">
        <f>H52/H$8</f>
        <v>4.4336726732091758E-4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4011</v>
      </c>
      <c r="E53" s="166">
        <v>6375</v>
      </c>
      <c r="F53" s="166">
        <v>8080</v>
      </c>
      <c r="G53" s="166">
        <v>7219</v>
      </c>
      <c r="H53" s="166">
        <v>6547</v>
      </c>
      <c r="I53" s="167">
        <f>IFERROR(H53/G53-1,"-")</f>
        <v>-9.3087685274968801E-2</v>
      </c>
      <c r="J53" s="166">
        <f t="shared" si="15"/>
        <v>-672</v>
      </c>
      <c r="K53" s="167">
        <f>H53/H$8</f>
        <v>3.2454444310711623E-4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22345</v>
      </c>
      <c r="E54" s="162">
        <v>82437</v>
      </c>
      <c r="F54" s="162">
        <v>72544</v>
      </c>
      <c r="G54" s="162">
        <v>91951</v>
      </c>
      <c r="H54" s="162">
        <v>95858</v>
      </c>
      <c r="I54" s="163">
        <f>IFERROR(H54/G54-1,"-")</f>
        <v>4.2490021859468596E-2</v>
      </c>
      <c r="J54" s="162">
        <f t="shared" si="15"/>
        <v>3907</v>
      </c>
      <c r="K54" s="163">
        <f>H54/H$8</f>
        <v>4.7518223961145484E-3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970</v>
      </c>
      <c r="E55" s="166">
        <v>38516</v>
      </c>
      <c r="F55" s="166">
        <v>30653</v>
      </c>
      <c r="G55" s="166">
        <v>38778</v>
      </c>
      <c r="H55" s="166">
        <v>40064</v>
      </c>
      <c r="I55" s="167">
        <f t="shared" ref="I55:I62" si="16">IFERROR(H55/G55-1,"-")</f>
        <v>3.3163133735623296E-2</v>
      </c>
      <c r="J55" s="166">
        <f t="shared" si="15"/>
        <v>1286</v>
      </c>
      <c r="K55" s="167">
        <f t="shared" ref="K55:K62" si="17">H55/H$8</f>
        <v>1.9860315516486184E-3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9395</v>
      </c>
      <c r="E56" s="166">
        <v>19543</v>
      </c>
      <c r="F56" s="166">
        <v>15311</v>
      </c>
      <c r="G56" s="166">
        <v>22194</v>
      </c>
      <c r="H56" s="166">
        <v>21813</v>
      </c>
      <c r="I56" s="167">
        <f t="shared" si="16"/>
        <v>-1.7166801838334633E-2</v>
      </c>
      <c r="J56" s="166">
        <f t="shared" si="15"/>
        <v>-381</v>
      </c>
      <c r="K56" s="167">
        <f t="shared" si="17"/>
        <v>1.081302571787922E-3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1717</v>
      </c>
      <c r="E57" s="166">
        <v>3004</v>
      </c>
      <c r="F57" s="166">
        <v>3820</v>
      </c>
      <c r="G57" s="166">
        <v>2949</v>
      </c>
      <c r="H57" s="166">
        <v>3236</v>
      </c>
      <c r="I57" s="167">
        <f t="shared" si="16"/>
        <v>9.7321125805357678E-2</v>
      </c>
      <c r="J57" s="166">
        <f t="shared" si="15"/>
        <v>287</v>
      </c>
      <c r="K57" s="167">
        <f t="shared" si="17"/>
        <v>1.6041329126235347E-4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733</v>
      </c>
      <c r="E58" s="166">
        <v>1863</v>
      </c>
      <c r="F58" s="166">
        <v>1177</v>
      </c>
      <c r="G58" s="166">
        <v>2539</v>
      </c>
      <c r="H58" s="166">
        <v>2598</v>
      </c>
      <c r="I58" s="167">
        <f t="shared" si="16"/>
        <v>2.3237495076801951E-2</v>
      </c>
      <c r="J58" s="166">
        <f t="shared" si="15"/>
        <v>59</v>
      </c>
      <c r="K58" s="167">
        <f t="shared" si="17"/>
        <v>1.2878669057465831E-4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502</v>
      </c>
      <c r="E59" s="166">
        <v>1397</v>
      </c>
      <c r="F59" s="166">
        <v>1553</v>
      </c>
      <c r="G59" s="166">
        <v>1479</v>
      </c>
      <c r="H59" s="166">
        <v>1818</v>
      </c>
      <c r="I59" s="167">
        <f t="shared" si="16"/>
        <v>0.22920892494929013</v>
      </c>
      <c r="J59" s="166">
        <f t="shared" si="15"/>
        <v>339</v>
      </c>
      <c r="K59" s="167">
        <f t="shared" si="17"/>
        <v>9.0120940517601542E-5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194</v>
      </c>
      <c r="E60" s="166">
        <v>264</v>
      </c>
      <c r="F60" s="166">
        <v>526</v>
      </c>
      <c r="G60" s="166">
        <v>405</v>
      </c>
      <c r="H60" s="166">
        <v>624</v>
      </c>
      <c r="I60" s="167">
        <f t="shared" si="16"/>
        <v>0.54074074074074074</v>
      </c>
      <c r="J60" s="166">
        <f t="shared" si="15"/>
        <v>219</v>
      </c>
      <c r="K60" s="167">
        <f t="shared" si="17"/>
        <v>3.0932600045645416E-5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72</v>
      </c>
      <c r="E61" s="166">
        <v>254</v>
      </c>
      <c r="F61" s="166">
        <v>443</v>
      </c>
      <c r="G61" s="166">
        <v>365</v>
      </c>
      <c r="H61" s="166">
        <v>1018</v>
      </c>
      <c r="I61" s="167">
        <f t="shared" si="16"/>
        <v>1.7890410958904108</v>
      </c>
      <c r="J61" s="166">
        <f t="shared" si="15"/>
        <v>653</v>
      </c>
      <c r="K61" s="167">
        <f t="shared" si="17"/>
        <v>5.0463760971902294E-5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8762</v>
      </c>
      <c r="E62" s="171">
        <f t="shared" si="19"/>
        <v>17596</v>
      </c>
      <c r="F62" s="171">
        <f t="shared" si="19"/>
        <v>19061</v>
      </c>
      <c r="G62" s="171">
        <f t="shared" si="19"/>
        <v>23242</v>
      </c>
      <c r="H62" s="171">
        <f t="shared" si="19"/>
        <v>24687</v>
      </c>
      <c r="I62" s="172">
        <f t="shared" si="16"/>
        <v>6.2171930126495134E-2</v>
      </c>
      <c r="J62" s="171">
        <f>H62-G62</f>
        <v>1445</v>
      </c>
      <c r="K62" s="172">
        <f t="shared" si="17"/>
        <v>1.2237709893058468E-3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126687</v>
      </c>
      <c r="E64" s="178">
        <v>528576</v>
      </c>
      <c r="F64" s="178">
        <v>651133</v>
      </c>
      <c r="G64" s="178">
        <v>789627</v>
      </c>
      <c r="H64" s="178">
        <v>648050</v>
      </c>
      <c r="I64" s="179">
        <f>IFERROR(H64/G64-1,"-")</f>
        <v>-0.17929604737426663</v>
      </c>
      <c r="J64" s="178">
        <f>H64-G64</f>
        <v>-141577</v>
      </c>
      <c r="K64" s="179">
        <f>H64/H$8</f>
        <v>3.2124794005737999E-2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30458</v>
      </c>
      <c r="E65" s="162">
        <v>93842</v>
      </c>
      <c r="F65" s="162">
        <v>96105</v>
      </c>
      <c r="G65" s="162">
        <v>145276</v>
      </c>
      <c r="H65" s="162">
        <v>105740</v>
      </c>
      <c r="I65" s="163">
        <f>IFERROR(H65/G65-1,"-")</f>
        <v>-0.27214405682975851</v>
      </c>
      <c r="J65" s="162">
        <f t="shared" ref="J65:J75" si="20">H65-G65</f>
        <v>-39536</v>
      </c>
      <c r="K65" s="163">
        <f>H65/H$8</f>
        <v>5.2416877064527983E-3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27996</v>
      </c>
      <c r="E66" s="166">
        <v>68246</v>
      </c>
      <c r="F66" s="166">
        <v>59518</v>
      </c>
      <c r="G66" s="166">
        <v>69239</v>
      </c>
      <c r="H66" s="166">
        <v>26925</v>
      </c>
      <c r="I66" s="167">
        <f>IFERROR(H66/G66-1,"-")</f>
        <v>-0.61112956570718813</v>
      </c>
      <c r="J66" s="166">
        <f t="shared" si="20"/>
        <v>-42314</v>
      </c>
      <c r="K66" s="167">
        <f>H66/H$8</f>
        <v>1.3347119490849403E-3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2462</v>
      </c>
      <c r="E67" s="166">
        <v>25596</v>
      </c>
      <c r="F67" s="166">
        <v>36587</v>
      </c>
      <c r="G67" s="166">
        <v>76037</v>
      </c>
      <c r="H67" s="166">
        <v>78815</v>
      </c>
      <c r="I67" s="167">
        <f>IFERROR(H67/G67-1,"-")</f>
        <v>3.6534844878151507E-2</v>
      </c>
      <c r="J67" s="166">
        <f t="shared" si="20"/>
        <v>2778</v>
      </c>
      <c r="K67" s="167">
        <f>H67/H$8</f>
        <v>3.9069757573678577E-3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96229</v>
      </c>
      <c r="E68" s="162">
        <v>434734</v>
      </c>
      <c r="F68" s="162">
        <v>555028</v>
      </c>
      <c r="G68" s="162">
        <v>644351</v>
      </c>
      <c r="H68" s="162">
        <v>542310</v>
      </c>
      <c r="I68" s="163">
        <f>IFERROR(H68/G68-1,"-")</f>
        <v>-0.1583624453131911</v>
      </c>
      <c r="J68" s="162">
        <f t="shared" si="20"/>
        <v>-102041</v>
      </c>
      <c r="K68" s="163">
        <f>H68/H$8</f>
        <v>2.6883106299285198E-2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11731</v>
      </c>
      <c r="E69" s="166">
        <v>188897</v>
      </c>
      <c r="F69" s="166">
        <v>201050</v>
      </c>
      <c r="G69" s="166">
        <v>255984</v>
      </c>
      <c r="H69" s="166">
        <v>263981</v>
      </c>
      <c r="I69" s="167">
        <f t="shared" ref="I69:I76" si="21">IFERROR(H69/G69-1,"-")</f>
        <v>3.124023376461027E-2</v>
      </c>
      <c r="J69" s="166">
        <f t="shared" si="20"/>
        <v>7997</v>
      </c>
      <c r="K69" s="167">
        <f t="shared" ref="K69:K76" si="22">H69/H$8</f>
        <v>1.3085927392066541E-2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19328</v>
      </c>
      <c r="E70" s="166">
        <v>39436</v>
      </c>
      <c r="F70" s="166">
        <v>46978</v>
      </c>
      <c r="G70" s="166">
        <v>44928</v>
      </c>
      <c r="H70" s="166">
        <v>44080</v>
      </c>
      <c r="I70" s="167">
        <f t="shared" si="21"/>
        <v>-1.8874643874643882E-2</v>
      </c>
      <c r="J70" s="166">
        <f t="shared" si="20"/>
        <v>-848</v>
      </c>
      <c r="K70" s="167">
        <f t="shared" si="22"/>
        <v>2.1851105929680285E-3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7814</v>
      </c>
      <c r="E71" s="166">
        <v>57147</v>
      </c>
      <c r="F71" s="166">
        <v>73127</v>
      </c>
      <c r="G71" s="166">
        <v>76426</v>
      </c>
      <c r="H71" s="166">
        <v>38088</v>
      </c>
      <c r="I71" s="167">
        <f t="shared" si="21"/>
        <v>-0.50163556904718287</v>
      </c>
      <c r="J71" s="166">
        <f t="shared" si="20"/>
        <v>-38338</v>
      </c>
      <c r="K71" s="167">
        <f t="shared" si="22"/>
        <v>1.8880783181707411E-3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3662</v>
      </c>
      <c r="E72" s="166">
        <v>13982</v>
      </c>
      <c r="F72" s="166">
        <v>15315</v>
      </c>
      <c r="G72" s="166">
        <v>24986</v>
      </c>
      <c r="H72" s="166">
        <v>21212</v>
      </c>
      <c r="I72" s="167">
        <f t="shared" si="21"/>
        <v>-0.15104458496758189</v>
      </c>
      <c r="J72" s="166">
        <f t="shared" si="20"/>
        <v>-3774</v>
      </c>
      <c r="K72" s="167">
        <f t="shared" si="22"/>
        <v>1.0515101156542157E-3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9029</v>
      </c>
      <c r="E73" s="166">
        <v>13550</v>
      </c>
      <c r="F73" s="166">
        <v>13177</v>
      </c>
      <c r="G73" s="166">
        <v>16042</v>
      </c>
      <c r="H73" s="166">
        <v>11556</v>
      </c>
      <c r="I73" s="167">
        <f t="shared" si="21"/>
        <v>-0.27964094252586957</v>
      </c>
      <c r="J73" s="166">
        <f t="shared" si="20"/>
        <v>-4486</v>
      </c>
      <c r="K73" s="167">
        <f t="shared" si="22"/>
        <v>5.728479585376256E-4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7736</v>
      </c>
      <c r="F74" s="166">
        <v>23119</v>
      </c>
      <c r="G74" s="166">
        <v>17330</v>
      </c>
      <c r="H74" s="166">
        <v>11571</v>
      </c>
      <c r="I74" s="167">
        <f t="shared" si="21"/>
        <v>-0.33231390652048476</v>
      </c>
      <c r="J74" s="166">
        <f t="shared" si="20"/>
        <v>-5759</v>
      </c>
      <c r="K74" s="167">
        <f t="shared" si="22"/>
        <v>5.7359153065410749E-4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2578</v>
      </c>
      <c r="F75" s="166">
        <v>6882</v>
      </c>
      <c r="G75" s="166">
        <v>11802</v>
      </c>
      <c r="H75" s="166">
        <v>14949</v>
      </c>
      <c r="I75" s="167">
        <f t="shared" si="21"/>
        <v>0.26664972038637513</v>
      </c>
      <c r="J75" s="166">
        <f t="shared" si="20"/>
        <v>3147</v>
      </c>
      <c r="K75" s="167">
        <f t="shared" si="22"/>
        <v>7.4104397128582254E-4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44663</v>
      </c>
      <c r="E76" s="171">
        <f t="shared" si="24"/>
        <v>111408</v>
      </c>
      <c r="F76" s="171">
        <f t="shared" si="24"/>
        <v>175380</v>
      </c>
      <c r="G76" s="171">
        <f t="shared" si="24"/>
        <v>196853</v>
      </c>
      <c r="H76" s="171">
        <f t="shared" si="24"/>
        <v>136873</v>
      </c>
      <c r="I76" s="172">
        <f t="shared" si="21"/>
        <v>-0.30469436584659615</v>
      </c>
      <c r="J76" s="171">
        <f>H76-G76</f>
        <v>-59980</v>
      </c>
      <c r="K76" s="172">
        <f t="shared" si="22"/>
        <v>6.7849964199481168E-3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527002</v>
      </c>
      <c r="E78" s="178">
        <v>2370169</v>
      </c>
      <c r="F78" s="178">
        <v>2875439</v>
      </c>
      <c r="G78" s="178">
        <v>3267951</v>
      </c>
      <c r="H78" s="178">
        <v>3257587</v>
      </c>
      <c r="I78" s="179">
        <f>IFERROR(H78/G78-1,"-")</f>
        <v>-3.1714061808147953E-3</v>
      </c>
      <c r="J78" s="178">
        <f>H78-G78</f>
        <v>-10364</v>
      </c>
      <c r="K78" s="179">
        <f>H78/H$8</f>
        <v>0.16148339068091971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253803</v>
      </c>
      <c r="E79" s="162">
        <v>942866</v>
      </c>
      <c r="F79" s="162">
        <v>997467</v>
      </c>
      <c r="G79" s="162">
        <v>962386</v>
      </c>
      <c r="H79" s="162">
        <v>1000706</v>
      </c>
      <c r="I79" s="163">
        <f>IFERROR(H79/G79-1,"-")</f>
        <v>3.9817703083793843E-2</v>
      </c>
      <c r="J79" s="162">
        <f t="shared" ref="J79:J89" si="25">H79-G79</f>
        <v>38320</v>
      </c>
      <c r="K79" s="163">
        <f>H79/H$8</f>
        <v>4.9606471893073142E-2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73899</v>
      </c>
      <c r="E80" s="166">
        <v>144660</v>
      </c>
      <c r="F80" s="166">
        <v>161617</v>
      </c>
      <c r="G80" s="166">
        <v>168927</v>
      </c>
      <c r="H80" s="166">
        <v>129237</v>
      </c>
      <c r="I80" s="167">
        <f>IFERROR(H80/G80-1,"-")</f>
        <v>-0.23495355982169808</v>
      </c>
      <c r="J80" s="166">
        <f t="shared" si="25"/>
        <v>-39690</v>
      </c>
      <c r="K80" s="167">
        <f>H80/H$8</f>
        <v>6.4064686411844174E-3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179904</v>
      </c>
      <c r="E81" s="166">
        <v>798206</v>
      </c>
      <c r="F81" s="166">
        <v>835850</v>
      </c>
      <c r="G81" s="166">
        <v>793459</v>
      </c>
      <c r="H81" s="166">
        <v>871469</v>
      </c>
      <c r="I81" s="167">
        <f>IFERROR(H81/G81-1,"-")</f>
        <v>9.8316359131347619E-2</v>
      </c>
      <c r="J81" s="166">
        <f t="shared" si="25"/>
        <v>78010</v>
      </c>
      <c r="K81" s="167">
        <f>H81/H$8</f>
        <v>4.3200003251888726E-2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273199</v>
      </c>
      <c r="E82" s="162">
        <v>1427303</v>
      </c>
      <c r="F82" s="162">
        <v>1877972</v>
      </c>
      <c r="G82" s="162">
        <v>2305565</v>
      </c>
      <c r="H82" s="162">
        <v>2256881</v>
      </c>
      <c r="I82" s="163">
        <f>IFERROR(H82/G82-1,"-")</f>
        <v>-2.1115865308503512E-2</v>
      </c>
      <c r="J82" s="162">
        <f t="shared" si="25"/>
        <v>-48684</v>
      </c>
      <c r="K82" s="163">
        <f>H82/H$8</f>
        <v>0.11187691878784659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19180</v>
      </c>
      <c r="E83" s="166">
        <v>260585</v>
      </c>
      <c r="F83" s="166">
        <v>339553</v>
      </c>
      <c r="G83" s="166">
        <v>431902</v>
      </c>
      <c r="H83" s="166">
        <v>418676</v>
      </c>
      <c r="I83" s="167">
        <f t="shared" ref="I83:I90" si="26">IFERROR(H83/G83-1,"-")</f>
        <v>-3.062268755412112E-2</v>
      </c>
      <c r="J83" s="166">
        <f t="shared" si="25"/>
        <v>-13226</v>
      </c>
      <c r="K83" s="167">
        <f t="shared" ref="K83:K90" si="27">H83/H$8</f>
        <v>2.0754386629343972E-2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86240</v>
      </c>
      <c r="E84" s="166">
        <v>541030</v>
      </c>
      <c r="F84" s="166">
        <v>679879</v>
      </c>
      <c r="G84" s="166">
        <v>810815</v>
      </c>
      <c r="H84" s="166">
        <v>757320</v>
      </c>
      <c r="I84" s="167">
        <f t="shared" si="26"/>
        <v>-6.5976825786400073E-2</v>
      </c>
      <c r="J84" s="166">
        <f t="shared" si="25"/>
        <v>-53495</v>
      </c>
      <c r="K84" s="167">
        <f t="shared" si="27"/>
        <v>3.7541469016936196E-2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37513</v>
      </c>
      <c r="E85" s="166">
        <v>100552</v>
      </c>
      <c r="F85" s="166">
        <v>140498</v>
      </c>
      <c r="G85" s="166">
        <v>221925</v>
      </c>
      <c r="H85" s="166">
        <v>224077</v>
      </c>
      <c r="I85" s="167">
        <f t="shared" si="26"/>
        <v>9.6969696969697594E-3</v>
      </c>
      <c r="J85" s="166">
        <f t="shared" si="25"/>
        <v>2152</v>
      </c>
      <c r="K85" s="167">
        <f t="shared" si="27"/>
        <v>1.1107827276327063E-2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6493</v>
      </c>
      <c r="E86" s="166">
        <v>37868</v>
      </c>
      <c r="F86" s="166">
        <v>41944</v>
      </c>
      <c r="G86" s="166">
        <v>67417</v>
      </c>
      <c r="H86" s="166">
        <v>64133</v>
      </c>
      <c r="I86" s="167">
        <f t="shared" si="26"/>
        <v>-4.871174926205557E-2</v>
      </c>
      <c r="J86" s="166">
        <f t="shared" si="25"/>
        <v>-3284</v>
      </c>
      <c r="K86" s="167">
        <f t="shared" si="27"/>
        <v>3.1791673697554122E-3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5783</v>
      </c>
      <c r="E87" s="166">
        <v>18858</v>
      </c>
      <c r="F87" s="166">
        <v>22888</v>
      </c>
      <c r="G87" s="166">
        <v>32457</v>
      </c>
      <c r="H87" s="166">
        <v>31368</v>
      </c>
      <c r="I87" s="167">
        <f t="shared" si="26"/>
        <v>-3.3552084296145646E-2</v>
      </c>
      <c r="J87" s="166">
        <f t="shared" si="25"/>
        <v>-1089</v>
      </c>
      <c r="K87" s="167">
        <f t="shared" si="27"/>
        <v>1.5549580099868676E-3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1862</v>
      </c>
      <c r="E88" s="166">
        <v>31874</v>
      </c>
      <c r="F88" s="166">
        <v>48452</v>
      </c>
      <c r="G88" s="166">
        <v>43908</v>
      </c>
      <c r="H88" s="166">
        <v>45980</v>
      </c>
      <c r="I88" s="167">
        <f t="shared" si="26"/>
        <v>4.7189578208982397E-2</v>
      </c>
      <c r="J88" s="166">
        <f t="shared" si="25"/>
        <v>2072</v>
      </c>
      <c r="K88" s="167">
        <f t="shared" si="27"/>
        <v>2.2792963943890645E-3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3721</v>
      </c>
      <c r="E89" s="166">
        <v>27744</v>
      </c>
      <c r="F89" s="166">
        <v>48239</v>
      </c>
      <c r="G89" s="166">
        <v>51255</v>
      </c>
      <c r="H89" s="166">
        <v>39810</v>
      </c>
      <c r="I89" s="167">
        <f t="shared" si="26"/>
        <v>-0.22329528826455958</v>
      </c>
      <c r="J89" s="166">
        <f t="shared" si="25"/>
        <v>-11445</v>
      </c>
      <c r="K89" s="167">
        <f t="shared" si="27"/>
        <v>1.9734403971428589E-3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112407</v>
      </c>
      <c r="E90" s="171">
        <f t="shared" si="29"/>
        <v>408792</v>
      </c>
      <c r="F90" s="171">
        <f t="shared" si="29"/>
        <v>556519</v>
      </c>
      <c r="G90" s="171">
        <f t="shared" si="29"/>
        <v>645886</v>
      </c>
      <c r="H90" s="171">
        <f t="shared" si="29"/>
        <v>675517</v>
      </c>
      <c r="I90" s="172">
        <f t="shared" si="26"/>
        <v>4.5876516908556653E-2</v>
      </c>
      <c r="J90" s="171">
        <f>H90-G90</f>
        <v>29631</v>
      </c>
      <c r="K90" s="172">
        <f t="shared" si="27"/>
        <v>3.3486373693965149E-2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31710</v>
      </c>
      <c r="E92" s="178">
        <v>79758</v>
      </c>
      <c r="F92" s="178">
        <v>89670</v>
      </c>
      <c r="G92" s="178">
        <v>91218</v>
      </c>
      <c r="H92" s="178">
        <v>88503</v>
      </c>
      <c r="I92" s="179">
        <f>IFERROR(H92/G92-1,"-")</f>
        <v>-2.9763862395579821E-2</v>
      </c>
      <c r="J92" s="178">
        <f>H92-G92</f>
        <v>-2715</v>
      </c>
      <c r="K92" s="179">
        <f>H92/H$8</f>
        <v>4.387224201666276E-3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16403</v>
      </c>
      <c r="E93" s="162">
        <v>40667</v>
      </c>
      <c r="F93" s="162">
        <v>44097</v>
      </c>
      <c r="G93" s="162">
        <v>39604</v>
      </c>
      <c r="H93" s="162">
        <v>40990</v>
      </c>
      <c r="I93" s="163">
        <f>IFERROR(H93/G93-1,"-")</f>
        <v>3.4996465003535038E-2</v>
      </c>
      <c r="J93" s="162">
        <f t="shared" ref="J93:J103" si="30">H93-G93</f>
        <v>1386</v>
      </c>
      <c r="K93" s="163">
        <f>H93/H$8</f>
        <v>2.0319347369727654E-3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8602</v>
      </c>
      <c r="E94" s="166">
        <v>17927</v>
      </c>
      <c r="F94" s="166">
        <v>11336</v>
      </c>
      <c r="G94" s="166">
        <v>10885</v>
      </c>
      <c r="H94" s="166">
        <v>13609</v>
      </c>
      <c r="I94" s="167">
        <f>IFERROR(H94/G94-1,"-")</f>
        <v>0.25025264124942592</v>
      </c>
      <c r="J94" s="166">
        <f t="shared" si="30"/>
        <v>2724</v>
      </c>
      <c r="K94" s="167">
        <f>H94/H$8</f>
        <v>6.7461819554677635E-4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7801</v>
      </c>
      <c r="E95" s="166">
        <v>22740</v>
      </c>
      <c r="F95" s="166">
        <v>32761</v>
      </c>
      <c r="G95" s="166">
        <v>28719</v>
      </c>
      <c r="H95" s="166">
        <v>27381</v>
      </c>
      <c r="I95" s="167">
        <f>IFERROR(H95/G95-1,"-")</f>
        <v>-4.6589365924997406E-2</v>
      </c>
      <c r="J95" s="166">
        <f t="shared" si="30"/>
        <v>-1338</v>
      </c>
      <c r="K95" s="167">
        <f>H95/H$8</f>
        <v>1.3573165414259888E-3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15307</v>
      </c>
      <c r="E96" s="162">
        <v>39091</v>
      </c>
      <c r="F96" s="162">
        <v>45573</v>
      </c>
      <c r="G96" s="162">
        <v>51614</v>
      </c>
      <c r="H96" s="162">
        <v>47513</v>
      </c>
      <c r="I96" s="163">
        <f>IFERROR(H96/G96-1,"-")</f>
        <v>-7.9455186577285231E-2</v>
      </c>
      <c r="J96" s="162">
        <f t="shared" si="30"/>
        <v>-4101</v>
      </c>
      <c r="K96" s="163">
        <f>H96/H$8</f>
        <v>2.3552894646935107E-3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533</v>
      </c>
      <c r="E97" s="166">
        <v>5474</v>
      </c>
      <c r="F97" s="166">
        <v>7202</v>
      </c>
      <c r="G97" s="166">
        <v>8421</v>
      </c>
      <c r="H97" s="166">
        <v>6326</v>
      </c>
      <c r="I97" s="167">
        <f t="shared" ref="I97:I104" si="31">IFERROR(H97/G97-1,"-")</f>
        <v>-0.24878280489253057</v>
      </c>
      <c r="J97" s="166">
        <f t="shared" si="30"/>
        <v>-2095</v>
      </c>
      <c r="K97" s="167">
        <f t="shared" ref="K97:K104" si="32">H97/H$8</f>
        <v>3.1358914725761682E-4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4748</v>
      </c>
      <c r="E98" s="166">
        <v>12221</v>
      </c>
      <c r="F98" s="166">
        <v>13422</v>
      </c>
      <c r="G98" s="166">
        <v>15403</v>
      </c>
      <c r="H98" s="166">
        <v>13877</v>
      </c>
      <c r="I98" s="167">
        <f t="shared" si="31"/>
        <v>-9.9071609426735097E-2</v>
      </c>
      <c r="J98" s="166">
        <f t="shared" si="30"/>
        <v>-1526</v>
      </c>
      <c r="K98" s="167">
        <f t="shared" si="32"/>
        <v>6.8790335069458558E-4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3957</v>
      </c>
      <c r="E99" s="166">
        <v>4754</v>
      </c>
      <c r="F99" s="166">
        <v>5298</v>
      </c>
      <c r="G99" s="166">
        <v>6232</v>
      </c>
      <c r="H99" s="166">
        <v>5585</v>
      </c>
      <c r="I99" s="167">
        <f t="shared" si="31"/>
        <v>-0.10381899871630296</v>
      </c>
      <c r="J99" s="166">
        <f t="shared" si="30"/>
        <v>-647</v>
      </c>
      <c r="K99" s="167">
        <f t="shared" si="32"/>
        <v>2.7685668470341286E-4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265</v>
      </c>
      <c r="E100" s="166">
        <v>2720</v>
      </c>
      <c r="F100" s="166">
        <v>2323</v>
      </c>
      <c r="G100" s="166">
        <v>2822</v>
      </c>
      <c r="H100" s="166">
        <v>1917</v>
      </c>
      <c r="I100" s="167">
        <f t="shared" si="31"/>
        <v>-0.32069454287739196</v>
      </c>
      <c r="J100" s="166">
        <f t="shared" si="30"/>
        <v>-905</v>
      </c>
      <c r="K100" s="167">
        <f t="shared" si="32"/>
        <v>9.5028516486381819E-5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519</v>
      </c>
      <c r="E101" s="166">
        <v>1281</v>
      </c>
      <c r="F101" s="166">
        <v>986</v>
      </c>
      <c r="G101" s="166">
        <v>1399</v>
      </c>
      <c r="H101" s="166">
        <v>1787</v>
      </c>
      <c r="I101" s="167">
        <f t="shared" si="31"/>
        <v>0.2773409578270194</v>
      </c>
      <c r="J101" s="166">
        <f t="shared" si="30"/>
        <v>388</v>
      </c>
      <c r="K101" s="167">
        <f t="shared" si="32"/>
        <v>8.8584224810205693E-5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40</v>
      </c>
      <c r="E102" s="166">
        <v>540</v>
      </c>
      <c r="F102" s="166">
        <v>278</v>
      </c>
      <c r="G102" s="166">
        <v>592</v>
      </c>
      <c r="H102" s="166">
        <v>355</v>
      </c>
      <c r="I102" s="167">
        <f t="shared" si="31"/>
        <v>-0.40033783783783783</v>
      </c>
      <c r="J102" s="166">
        <f t="shared" si="30"/>
        <v>-237</v>
      </c>
      <c r="K102" s="167">
        <f t="shared" si="32"/>
        <v>1.7597873423404041E-5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118</v>
      </c>
      <c r="E103" s="166">
        <v>227</v>
      </c>
      <c r="F103" s="166">
        <v>606</v>
      </c>
      <c r="G103" s="166">
        <v>824</v>
      </c>
      <c r="H103" s="166">
        <v>453</v>
      </c>
      <c r="I103" s="167">
        <f t="shared" si="31"/>
        <v>-0.45024271844660191</v>
      </c>
      <c r="J103" s="166">
        <f t="shared" si="30"/>
        <v>-371</v>
      </c>
      <c r="K103" s="167">
        <f t="shared" si="32"/>
        <v>2.2455877917752199E-5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5127</v>
      </c>
      <c r="E104" s="171">
        <f t="shared" si="34"/>
        <v>11874</v>
      </c>
      <c r="F104" s="171">
        <f t="shared" si="34"/>
        <v>15458</v>
      </c>
      <c r="G104" s="171">
        <f t="shared" si="34"/>
        <v>15921</v>
      </c>
      <c r="H104" s="171">
        <f t="shared" si="34"/>
        <v>17213</v>
      </c>
      <c r="I104" s="172">
        <f t="shared" si="31"/>
        <v>8.1150681489856158E-2</v>
      </c>
      <c r="J104" s="171">
        <f>H104-G104</f>
        <v>1292</v>
      </c>
      <c r="K104" s="172">
        <f t="shared" si="32"/>
        <v>8.5327378940015146E-4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272756</v>
      </c>
      <c r="E106" s="178">
        <v>716456</v>
      </c>
      <c r="F106" s="178">
        <v>803223</v>
      </c>
      <c r="G106" s="178">
        <v>845212</v>
      </c>
      <c r="H106" s="178">
        <v>862102</v>
      </c>
      <c r="I106" s="179">
        <f>IFERROR(H106/G106-1,"-")</f>
        <v>1.9983152155908845E-2</v>
      </c>
      <c r="J106" s="178">
        <f>H106-G106</f>
        <v>16890</v>
      </c>
      <c r="K106" s="179">
        <f>H106/H$8</f>
        <v>4.2735667250883014E-2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97776</v>
      </c>
      <c r="E107" s="162">
        <v>91706</v>
      </c>
      <c r="F107" s="162">
        <v>120161</v>
      </c>
      <c r="G107" s="162">
        <v>117785</v>
      </c>
      <c r="H107" s="162">
        <v>133860</v>
      </c>
      <c r="I107" s="163">
        <f>IFERROR(H107/G107-1,"-")</f>
        <v>0.13647748015451877</v>
      </c>
      <c r="J107" s="162">
        <f t="shared" ref="J107:J117" si="35">H107-G107</f>
        <v>16075</v>
      </c>
      <c r="K107" s="163">
        <f>H107/H$8</f>
        <v>6.6356375674841263E-3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61490</v>
      </c>
      <c r="E108" s="166">
        <v>31557</v>
      </c>
      <c r="F108" s="166">
        <v>35572</v>
      </c>
      <c r="G108" s="166">
        <v>29032</v>
      </c>
      <c r="H108" s="166">
        <v>51917</v>
      </c>
      <c r="I108" s="167">
        <f>IFERROR(H108/G108-1,"-")</f>
        <v>0.78826811793882623</v>
      </c>
      <c r="J108" s="166">
        <f t="shared" si="35"/>
        <v>22885</v>
      </c>
      <c r="K108" s="167">
        <f>H108/H$8</f>
        <v>2.5736022380925846E-3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36286</v>
      </c>
      <c r="E109" s="166">
        <v>60149</v>
      </c>
      <c r="F109" s="166">
        <v>84589</v>
      </c>
      <c r="G109" s="166">
        <v>88753</v>
      </c>
      <c r="H109" s="166">
        <v>81943</v>
      </c>
      <c r="I109" s="167">
        <f>IFERROR(H109/G109-1,"-")</f>
        <v>-7.6729800682793781E-2</v>
      </c>
      <c r="J109" s="166">
        <f t="shared" si="35"/>
        <v>-6810</v>
      </c>
      <c r="K109" s="167">
        <f>H109/H$8</f>
        <v>4.0620353293915421E-3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174980</v>
      </c>
      <c r="E110" s="162">
        <v>624750</v>
      </c>
      <c r="F110" s="162">
        <v>683062</v>
      </c>
      <c r="G110" s="162">
        <v>727427</v>
      </c>
      <c r="H110" s="162">
        <v>728242</v>
      </c>
      <c r="I110" s="163">
        <f>IFERROR(H110/G110-1,"-")</f>
        <v>1.1203873378360374E-3</v>
      </c>
      <c r="J110" s="162">
        <f t="shared" si="35"/>
        <v>815</v>
      </c>
      <c r="K110" s="163">
        <f>H110/H$8</f>
        <v>3.6100029683398892E-2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38195</v>
      </c>
      <c r="E111" s="166">
        <v>376995</v>
      </c>
      <c r="F111" s="166">
        <v>411458</v>
      </c>
      <c r="G111" s="166">
        <v>437572</v>
      </c>
      <c r="H111" s="166">
        <v>420949</v>
      </c>
      <c r="I111" s="167">
        <f t="shared" ref="I111:I118" si="36">IFERROR(H111/G111-1,"-")</f>
        <v>-3.798917663835899E-2</v>
      </c>
      <c r="J111" s="166">
        <f t="shared" si="35"/>
        <v>-16623</v>
      </c>
      <c r="K111" s="167">
        <f t="shared" ref="K111:K118" si="37">H111/H$8</f>
        <v>2.0867062590728191E-2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33343</v>
      </c>
      <c r="E112" s="166">
        <v>27921</v>
      </c>
      <c r="F112" s="166">
        <v>37035</v>
      </c>
      <c r="G112" s="166">
        <v>33099</v>
      </c>
      <c r="H112" s="166">
        <v>38383</v>
      </c>
      <c r="I112" s="167">
        <f t="shared" si="36"/>
        <v>0.1596422852654158</v>
      </c>
      <c r="J112" s="166">
        <f t="shared" si="35"/>
        <v>5284</v>
      </c>
      <c r="K112" s="167">
        <f t="shared" si="37"/>
        <v>1.9027019031282177E-3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35236</v>
      </c>
      <c r="E113" s="166">
        <v>35399</v>
      </c>
      <c r="F113" s="166">
        <v>49821</v>
      </c>
      <c r="G113" s="166">
        <v>42952</v>
      </c>
      <c r="H113" s="166">
        <v>62216</v>
      </c>
      <c r="I113" s="167">
        <f t="shared" si="36"/>
        <v>0.44850065189048238</v>
      </c>
      <c r="J113" s="166">
        <f t="shared" si="35"/>
        <v>19264</v>
      </c>
      <c r="K113" s="167">
        <f t="shared" si="37"/>
        <v>3.0841388532690307E-3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10036</v>
      </c>
      <c r="E114" s="166">
        <v>26570</v>
      </c>
      <c r="F114" s="166">
        <v>22048</v>
      </c>
      <c r="G114" s="166">
        <v>24551</v>
      </c>
      <c r="H114" s="166">
        <v>27432</v>
      </c>
      <c r="I114" s="167">
        <f t="shared" si="36"/>
        <v>0.11734756221742493</v>
      </c>
      <c r="J114" s="166">
        <f t="shared" si="35"/>
        <v>2881</v>
      </c>
      <c r="K114" s="167">
        <f t="shared" si="37"/>
        <v>1.3598446866220273E-3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16223</v>
      </c>
      <c r="E115" s="166">
        <v>27329</v>
      </c>
      <c r="F115" s="166">
        <v>28296</v>
      </c>
      <c r="G115" s="166">
        <v>18839</v>
      </c>
      <c r="H115" s="166">
        <v>21565</v>
      </c>
      <c r="I115" s="167">
        <f t="shared" si="36"/>
        <v>0.14469982483146659</v>
      </c>
      <c r="J115" s="166">
        <f t="shared" si="35"/>
        <v>2726</v>
      </c>
      <c r="K115" s="167">
        <f t="shared" si="37"/>
        <v>1.0690088461287554E-3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277</v>
      </c>
      <c r="E116" s="166">
        <v>3665</v>
      </c>
      <c r="F116" s="166">
        <v>6774</v>
      </c>
      <c r="G116" s="166">
        <v>9961</v>
      </c>
      <c r="H116" s="166">
        <v>6153</v>
      </c>
      <c r="I116" s="167">
        <f t="shared" si="36"/>
        <v>-0.38229093464511599</v>
      </c>
      <c r="J116" s="166">
        <f t="shared" si="35"/>
        <v>-3808</v>
      </c>
      <c r="K116" s="167">
        <f t="shared" si="37"/>
        <v>3.0501328218085933E-4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98</v>
      </c>
      <c r="E117" s="166">
        <v>5242</v>
      </c>
      <c r="F117" s="166">
        <v>4254</v>
      </c>
      <c r="G117" s="166">
        <v>8870</v>
      </c>
      <c r="H117" s="166">
        <v>5019</v>
      </c>
      <c r="I117" s="167">
        <f t="shared" si="36"/>
        <v>-0.43416009019165724</v>
      </c>
      <c r="J117" s="166">
        <f t="shared" si="35"/>
        <v>-3851</v>
      </c>
      <c r="K117" s="167">
        <f t="shared" si="37"/>
        <v>2.4879923017483065E-4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41572</v>
      </c>
      <c r="E118" s="171">
        <f t="shared" si="39"/>
        <v>121629</v>
      </c>
      <c r="F118" s="171">
        <f t="shared" si="39"/>
        <v>123376</v>
      </c>
      <c r="G118" s="171">
        <f t="shared" si="39"/>
        <v>151583</v>
      </c>
      <c r="H118" s="171">
        <f t="shared" si="39"/>
        <v>146525</v>
      </c>
      <c r="I118" s="172">
        <f t="shared" si="36"/>
        <v>-3.3367857873244366E-2</v>
      </c>
      <c r="J118" s="171">
        <f>H118-G118</f>
        <v>-5058</v>
      </c>
      <c r="K118" s="172">
        <f t="shared" si="37"/>
        <v>7.2634602911669779E-3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148140</v>
      </c>
      <c r="E120" s="178">
        <v>301230</v>
      </c>
      <c r="F120" s="178">
        <v>334500</v>
      </c>
      <c r="G120" s="178">
        <v>347016</v>
      </c>
      <c r="H120" s="178">
        <v>351506</v>
      </c>
      <c r="I120" s="179">
        <f>IFERROR(H120/G120-1,"-")</f>
        <v>1.293888466237858E-2</v>
      </c>
      <c r="J120" s="178">
        <f>H120-G120</f>
        <v>4490</v>
      </c>
      <c r="K120" s="179">
        <f>H120/H$8</f>
        <v>1.7424670691738201E-2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92186</v>
      </c>
      <c r="E121" s="162">
        <v>153498</v>
      </c>
      <c r="F121" s="162">
        <v>179706</v>
      </c>
      <c r="G121" s="162">
        <v>181102</v>
      </c>
      <c r="H121" s="162">
        <v>199199</v>
      </c>
      <c r="I121" s="163">
        <f>IFERROR(H121/G121-1,"-")</f>
        <v>9.9927112897703951E-2</v>
      </c>
      <c r="J121" s="162">
        <f t="shared" ref="J121:J131" si="40">H121-G121</f>
        <v>18097</v>
      </c>
      <c r="K121" s="163">
        <f>H121/H$8</f>
        <v>9.8745881354046806E-3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43538</v>
      </c>
      <c r="E122" s="166">
        <v>71529</v>
      </c>
      <c r="F122" s="166">
        <v>73766</v>
      </c>
      <c r="G122" s="166">
        <v>78322</v>
      </c>
      <c r="H122" s="166">
        <v>92475</v>
      </c>
      <c r="I122" s="167">
        <f>IFERROR(H122/G122-1,"-")</f>
        <v>0.18070273997088937</v>
      </c>
      <c r="J122" s="166">
        <f t="shared" si="40"/>
        <v>14153</v>
      </c>
      <c r="K122" s="167">
        <f>H122/H$8</f>
        <v>4.5841220981106727E-3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48648</v>
      </c>
      <c r="E123" s="166">
        <v>81969</v>
      </c>
      <c r="F123" s="166">
        <v>105940</v>
      </c>
      <c r="G123" s="166">
        <v>102780</v>
      </c>
      <c r="H123" s="166">
        <v>106724</v>
      </c>
      <c r="I123" s="167">
        <f>IFERROR(H123/G123-1,"-")</f>
        <v>3.8373224362716396E-2</v>
      </c>
      <c r="J123" s="166">
        <f t="shared" si="40"/>
        <v>3944</v>
      </c>
      <c r="K123" s="167">
        <f>H123/H$8</f>
        <v>5.2904660372940079E-3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55954</v>
      </c>
      <c r="E124" s="162">
        <v>147732</v>
      </c>
      <c r="F124" s="162">
        <v>154794</v>
      </c>
      <c r="G124" s="162">
        <v>165914</v>
      </c>
      <c r="H124" s="162">
        <v>152307</v>
      </c>
      <c r="I124" s="163">
        <f>IFERROR(H124/G124-1,"-")</f>
        <v>-8.2012367853225188E-2</v>
      </c>
      <c r="J124" s="162">
        <f t="shared" si="40"/>
        <v>-13607</v>
      </c>
      <c r="K124" s="163">
        <f>H124/H$8</f>
        <v>7.5500825563335197E-3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2290</v>
      </c>
      <c r="E125" s="166">
        <v>19804</v>
      </c>
      <c r="F125" s="166">
        <v>19086</v>
      </c>
      <c r="G125" s="166">
        <v>23566</v>
      </c>
      <c r="H125" s="166">
        <v>18207</v>
      </c>
      <c r="I125" s="167">
        <f t="shared" ref="I125:I132" si="41">IFERROR(H125/G125-1,"-")</f>
        <v>-0.22740388695578373</v>
      </c>
      <c r="J125" s="166">
        <f t="shared" si="40"/>
        <v>-5359</v>
      </c>
      <c r="K125" s="167">
        <f t="shared" ref="K125:K132" si="42">H125/H$8</f>
        <v>9.0254783498568277E-4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6124</v>
      </c>
      <c r="E126" s="166">
        <v>18108</v>
      </c>
      <c r="F126" s="166">
        <v>24451</v>
      </c>
      <c r="G126" s="166">
        <v>23939</v>
      </c>
      <c r="H126" s="166">
        <v>23413</v>
      </c>
      <c r="I126" s="167">
        <f t="shared" si="41"/>
        <v>-2.1972513471740673E-2</v>
      </c>
      <c r="J126" s="166">
        <f t="shared" si="40"/>
        <v>-526</v>
      </c>
      <c r="K126" s="167">
        <f t="shared" si="42"/>
        <v>1.1606169308793206E-3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8235</v>
      </c>
      <c r="E127" s="166">
        <v>12644</v>
      </c>
      <c r="F127" s="166">
        <v>15479</v>
      </c>
      <c r="G127" s="166">
        <v>14205</v>
      </c>
      <c r="H127" s="166">
        <v>13040</v>
      </c>
      <c r="I127" s="167">
        <f t="shared" si="41"/>
        <v>-8.2013375571981739E-2</v>
      </c>
      <c r="J127" s="166">
        <f t="shared" si="40"/>
        <v>-1165</v>
      </c>
      <c r="K127" s="167">
        <f t="shared" si="42"/>
        <v>6.464120265948978E-4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1068</v>
      </c>
      <c r="E128" s="166">
        <v>3483</v>
      </c>
      <c r="F128" s="166">
        <v>3838</v>
      </c>
      <c r="G128" s="166">
        <v>4135</v>
      </c>
      <c r="H128" s="166">
        <v>4656</v>
      </c>
      <c r="I128" s="167">
        <f t="shared" si="41"/>
        <v>0.12599758162031449</v>
      </c>
      <c r="J128" s="166">
        <f t="shared" si="40"/>
        <v>521</v>
      </c>
      <c r="K128" s="167">
        <f t="shared" si="42"/>
        <v>2.3080478495596962E-4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856</v>
      </c>
      <c r="E129" s="166">
        <v>2733</v>
      </c>
      <c r="F129" s="166">
        <v>3233</v>
      </c>
      <c r="G129" s="166">
        <v>3301</v>
      </c>
      <c r="H129" s="166">
        <v>3524</v>
      </c>
      <c r="I129" s="167">
        <f t="shared" si="41"/>
        <v>6.7555286276885784E-2</v>
      </c>
      <c r="J129" s="166">
        <f t="shared" si="40"/>
        <v>223</v>
      </c>
      <c r="K129" s="167">
        <f t="shared" si="42"/>
        <v>1.7468987589880518E-4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179</v>
      </c>
      <c r="E130" s="166">
        <v>1578</v>
      </c>
      <c r="F130" s="166">
        <v>2025</v>
      </c>
      <c r="G130" s="166">
        <v>2833</v>
      </c>
      <c r="H130" s="166">
        <v>1771</v>
      </c>
      <c r="I130" s="167">
        <f t="shared" si="41"/>
        <v>-0.37486763148605717</v>
      </c>
      <c r="J130" s="166">
        <f t="shared" si="40"/>
        <v>-1062</v>
      </c>
      <c r="K130" s="167">
        <f t="shared" si="42"/>
        <v>8.7791081219291709E-5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413</v>
      </c>
      <c r="E131" s="166">
        <v>2435</v>
      </c>
      <c r="F131" s="166">
        <v>2962</v>
      </c>
      <c r="G131" s="166">
        <v>3278</v>
      </c>
      <c r="H131" s="166">
        <v>2815</v>
      </c>
      <c r="I131" s="167">
        <f t="shared" si="41"/>
        <v>-0.14124466137888958</v>
      </c>
      <c r="J131" s="166">
        <f t="shared" si="40"/>
        <v>-463</v>
      </c>
      <c r="K131" s="167">
        <f t="shared" si="42"/>
        <v>1.3954370052642924E-4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36789</v>
      </c>
      <c r="E132" s="171">
        <f t="shared" si="44"/>
        <v>86947</v>
      </c>
      <c r="F132" s="171">
        <f t="shared" si="44"/>
        <v>83720</v>
      </c>
      <c r="G132" s="171">
        <f t="shared" si="44"/>
        <v>90657</v>
      </c>
      <c r="H132" s="171">
        <f t="shared" si="44"/>
        <v>84881</v>
      </c>
      <c r="I132" s="172">
        <f t="shared" si="41"/>
        <v>-6.3712675248464024E-2</v>
      </c>
      <c r="J132" s="171">
        <f>H132-G132</f>
        <v>-5776</v>
      </c>
      <c r="K132" s="172">
        <f t="shared" si="42"/>
        <v>4.2076763212731223E-3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193247</v>
      </c>
      <c r="E134" s="178">
        <v>975225</v>
      </c>
      <c r="F134" s="178">
        <v>1060434</v>
      </c>
      <c r="G134" s="178">
        <v>1162503</v>
      </c>
      <c r="H134" s="178">
        <v>1148016</v>
      </c>
      <c r="I134" s="179">
        <f>IFERROR(H134/G134-1,"-")</f>
        <v>-1.2461903324120449E-2</v>
      </c>
      <c r="J134" s="178">
        <f>H134-G134</f>
        <v>-14487</v>
      </c>
      <c r="K134" s="179">
        <f>H134/H$8</f>
        <v>5.6908845791669334E-2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67362</v>
      </c>
      <c r="E135" s="162">
        <v>53266</v>
      </c>
      <c r="F135" s="162">
        <v>66298</v>
      </c>
      <c r="G135" s="162">
        <v>51686</v>
      </c>
      <c r="H135" s="162">
        <v>53709</v>
      </c>
      <c r="I135" s="163">
        <f>IFERROR(H135/G135-1,"-")</f>
        <v>3.9140192702085574E-2</v>
      </c>
      <c r="J135" s="162">
        <f t="shared" ref="J135:J145" si="45">H135-G135</f>
        <v>2023</v>
      </c>
      <c r="K135" s="163">
        <f>H135/H$8</f>
        <v>2.6624343202749511E-3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43296</v>
      </c>
      <c r="E136" s="166">
        <v>27987</v>
      </c>
      <c r="F136" s="166">
        <v>36719</v>
      </c>
      <c r="G136" s="166">
        <v>26159</v>
      </c>
      <c r="H136" s="166">
        <v>22257</v>
      </c>
      <c r="I136" s="167">
        <f>IFERROR(H136/G136-1,"-")</f>
        <v>-0.14916472342214915</v>
      </c>
      <c r="J136" s="166">
        <f t="shared" si="45"/>
        <v>-3902</v>
      </c>
      <c r="K136" s="167">
        <f>H136/H$8</f>
        <v>1.1033123064357851E-3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24066</v>
      </c>
      <c r="E137" s="166">
        <v>25279</v>
      </c>
      <c r="F137" s="166">
        <v>29579</v>
      </c>
      <c r="G137" s="166">
        <v>25527</v>
      </c>
      <c r="H137" s="166">
        <v>31452</v>
      </c>
      <c r="I137" s="167">
        <f>IFERROR(H137/G137-1,"-")</f>
        <v>0.23210718063227165</v>
      </c>
      <c r="J137" s="166">
        <f t="shared" si="45"/>
        <v>5925</v>
      </c>
      <c r="K137" s="167">
        <f>H137/H$8</f>
        <v>1.5591220138391659E-3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125885</v>
      </c>
      <c r="E138" s="162">
        <v>921959</v>
      </c>
      <c r="F138" s="162">
        <v>994136</v>
      </c>
      <c r="G138" s="162">
        <v>1110817</v>
      </c>
      <c r="H138" s="162">
        <v>1094307</v>
      </c>
      <c r="I138" s="163">
        <f>IFERROR(H138/G138-1,"-")</f>
        <v>-1.4862934218687673E-2</v>
      </c>
      <c r="J138" s="162">
        <f t="shared" si="45"/>
        <v>-16510</v>
      </c>
      <c r="K138" s="163">
        <f>H138/H$8</f>
        <v>5.4246411471394383E-2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6335</v>
      </c>
      <c r="E139" s="166">
        <v>406353</v>
      </c>
      <c r="F139" s="166">
        <v>399598</v>
      </c>
      <c r="G139" s="166">
        <v>490709</v>
      </c>
      <c r="H139" s="166">
        <v>502592</v>
      </c>
      <c r="I139" s="167">
        <f t="shared" ref="I139:I146" si="46">IFERROR(H139/G139-1,"-")</f>
        <v>2.4215981365738104E-2</v>
      </c>
      <c r="J139" s="166">
        <f t="shared" si="45"/>
        <v>11883</v>
      </c>
      <c r="K139" s="167">
        <f t="shared" ref="K139:K146" si="47">H139/H$8</f>
        <v>2.4914226477790097E-2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15964</v>
      </c>
      <c r="E140" s="166">
        <v>68439</v>
      </c>
      <c r="F140" s="166">
        <v>98861</v>
      </c>
      <c r="G140" s="166">
        <v>115682</v>
      </c>
      <c r="H140" s="166">
        <v>110066</v>
      </c>
      <c r="I140" s="167">
        <f t="shared" si="46"/>
        <v>-4.8546878511782299E-2</v>
      </c>
      <c r="J140" s="166">
        <f t="shared" si="45"/>
        <v>-5616</v>
      </c>
      <c r="K140" s="167">
        <f t="shared" si="47"/>
        <v>5.4561339048461669E-3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30470</v>
      </c>
      <c r="E141" s="166">
        <v>99586</v>
      </c>
      <c r="F141" s="166">
        <v>95765</v>
      </c>
      <c r="G141" s="166">
        <v>104164</v>
      </c>
      <c r="H141" s="166">
        <v>93454</v>
      </c>
      <c r="I141" s="167">
        <f t="shared" si="46"/>
        <v>-0.10281863215698317</v>
      </c>
      <c r="J141" s="166">
        <f t="shared" si="45"/>
        <v>-10710</v>
      </c>
      <c r="K141" s="167">
        <f t="shared" si="47"/>
        <v>4.632652571579722E-3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1849</v>
      </c>
      <c r="E142" s="166">
        <v>35752</v>
      </c>
      <c r="F142" s="166">
        <v>41063</v>
      </c>
      <c r="G142" s="166">
        <v>37926</v>
      </c>
      <c r="H142" s="166">
        <v>29877</v>
      </c>
      <c r="I142" s="167">
        <f t="shared" si="46"/>
        <v>-0.2122290776775827</v>
      </c>
      <c r="J142" s="166">
        <f t="shared" si="45"/>
        <v>-8049</v>
      </c>
      <c r="K142" s="167">
        <f t="shared" si="47"/>
        <v>1.4810469416085706E-3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4557</v>
      </c>
      <c r="E143" s="166">
        <v>18876</v>
      </c>
      <c r="F143" s="166">
        <v>23555</v>
      </c>
      <c r="G143" s="166">
        <v>28751</v>
      </c>
      <c r="H143" s="166">
        <v>21101</v>
      </c>
      <c r="I143" s="167">
        <f t="shared" si="46"/>
        <v>-0.2660777016451602</v>
      </c>
      <c r="J143" s="166">
        <f t="shared" si="45"/>
        <v>-7650</v>
      </c>
      <c r="K143" s="167">
        <f t="shared" si="47"/>
        <v>1.0460076819922498E-3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422</v>
      </c>
      <c r="E144" s="166">
        <v>14520</v>
      </c>
      <c r="F144" s="166">
        <v>18490</v>
      </c>
      <c r="G144" s="166">
        <v>16363</v>
      </c>
      <c r="H144" s="166">
        <v>18066</v>
      </c>
      <c r="I144" s="167">
        <f t="shared" si="46"/>
        <v>0.104076269632708</v>
      </c>
      <c r="J144" s="166">
        <f t="shared" si="45"/>
        <v>1703</v>
      </c>
      <c r="K144" s="167">
        <f t="shared" si="47"/>
        <v>8.9555825709075327E-4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206</v>
      </c>
      <c r="E145" s="166">
        <v>6498</v>
      </c>
      <c r="F145" s="166">
        <v>12672</v>
      </c>
      <c r="G145" s="166">
        <v>10614</v>
      </c>
      <c r="H145" s="166">
        <v>8883</v>
      </c>
      <c r="I145" s="167">
        <f t="shared" si="46"/>
        <v>-0.16308648954211424</v>
      </c>
      <c r="J145" s="166">
        <f t="shared" si="45"/>
        <v>-1731</v>
      </c>
      <c r="K145" s="167">
        <f t="shared" si="47"/>
        <v>4.4034340738055805E-4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66082</v>
      </c>
      <c r="E146" s="171">
        <f t="shared" si="49"/>
        <v>271935</v>
      </c>
      <c r="F146" s="171">
        <f t="shared" si="49"/>
        <v>304132</v>
      </c>
      <c r="G146" s="171">
        <f t="shared" si="49"/>
        <v>306608</v>
      </c>
      <c r="H146" s="171">
        <f t="shared" si="49"/>
        <v>310268</v>
      </c>
      <c r="I146" s="172">
        <f t="shared" si="46"/>
        <v>1.1937066221364034E-2</v>
      </c>
      <c r="J146" s="171">
        <f>H146-G146</f>
        <v>3660</v>
      </c>
      <c r="K146" s="172">
        <f t="shared" si="47"/>
        <v>1.5380442229106268E-2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97296</v>
      </c>
      <c r="E148" s="178">
        <v>341012</v>
      </c>
      <c r="F148" s="178">
        <v>469881</v>
      </c>
      <c r="G148" s="178">
        <v>444519</v>
      </c>
      <c r="H148" s="178">
        <v>423090</v>
      </c>
      <c r="I148" s="179">
        <f>IFERROR(H148/G148-1,"-")</f>
        <v>-4.8207163248365048E-2</v>
      </c>
      <c r="J148" s="178">
        <f>H148-G148</f>
        <v>-21429</v>
      </c>
      <c r="K148" s="179">
        <f>H148/H$8</f>
        <v>2.0973195117487367E-2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50394</v>
      </c>
      <c r="E149" s="162">
        <v>141025</v>
      </c>
      <c r="F149" s="162">
        <v>186282</v>
      </c>
      <c r="G149" s="162">
        <v>177124</v>
      </c>
      <c r="H149" s="162">
        <v>156692</v>
      </c>
      <c r="I149" s="163">
        <f>IFERROR(H149/G149-1,"-")</f>
        <v>-0.11535421512612631</v>
      </c>
      <c r="J149" s="162">
        <f t="shared" ref="J149:J159" si="50">H149-G149</f>
        <v>-20432</v>
      </c>
      <c r="K149" s="163">
        <f>H149/H$8</f>
        <v>7.7674534717183837E-3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39820</v>
      </c>
      <c r="E150" s="166">
        <v>78792</v>
      </c>
      <c r="F150" s="166">
        <v>122820</v>
      </c>
      <c r="G150" s="166">
        <v>118969</v>
      </c>
      <c r="H150" s="166">
        <v>94724</v>
      </c>
      <c r="I150" s="167">
        <f>IFERROR(H150/G150-1,"-")</f>
        <v>-0.20379258462288496</v>
      </c>
      <c r="J150" s="166">
        <f t="shared" si="50"/>
        <v>-24245</v>
      </c>
      <c r="K150" s="167">
        <f>H150/H$8</f>
        <v>4.6956083441085199E-3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10574</v>
      </c>
      <c r="E151" s="166">
        <v>62233</v>
      </c>
      <c r="F151" s="166">
        <v>63462</v>
      </c>
      <c r="G151" s="166">
        <v>58155</v>
      </c>
      <c r="H151" s="166">
        <v>61968</v>
      </c>
      <c r="I151" s="167">
        <f>IFERROR(H151/G151-1,"-")</f>
        <v>6.5566159401599267E-2</v>
      </c>
      <c r="J151" s="166">
        <f t="shared" si="50"/>
        <v>3813</v>
      </c>
      <c r="K151" s="167">
        <f>H151/H$8</f>
        <v>3.0718451276098638E-3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46902</v>
      </c>
      <c r="E152" s="162">
        <v>199987</v>
      </c>
      <c r="F152" s="162">
        <v>283599</v>
      </c>
      <c r="G152" s="162">
        <v>267395</v>
      </c>
      <c r="H152" s="162">
        <v>266398</v>
      </c>
      <c r="I152" s="163">
        <f>IFERROR(H152/G152-1,"-")</f>
        <v>-3.7285663531479996E-3</v>
      </c>
      <c r="J152" s="162">
        <f t="shared" si="50"/>
        <v>-997</v>
      </c>
      <c r="K152" s="163">
        <f>H152/H$8</f>
        <v>1.3205741645768985E-2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1645</v>
      </c>
      <c r="E153" s="166">
        <v>74624</v>
      </c>
      <c r="F153" s="166">
        <v>112992</v>
      </c>
      <c r="G153" s="166">
        <v>101036</v>
      </c>
      <c r="H153" s="166">
        <v>63064</v>
      </c>
      <c r="I153" s="167">
        <f t="shared" ref="I153:I160" si="51">IFERROR(H153/G153-1,"-")</f>
        <v>-0.37582643810127081</v>
      </c>
      <c r="J153" s="166">
        <f t="shared" si="50"/>
        <v>-37972</v>
      </c>
      <c r="K153" s="167">
        <f t="shared" ref="K153:K160" si="52">H153/H$8</f>
        <v>3.1261754635874719E-3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13667</v>
      </c>
      <c r="E154" s="166">
        <v>55156</v>
      </c>
      <c r="F154" s="166">
        <v>59967</v>
      </c>
      <c r="G154" s="166">
        <v>61398</v>
      </c>
      <c r="H154" s="166">
        <v>56811</v>
      </c>
      <c r="I154" s="167">
        <f t="shared" si="51"/>
        <v>-7.47092739177172E-2</v>
      </c>
      <c r="J154" s="166">
        <f t="shared" si="50"/>
        <v>-4587</v>
      </c>
      <c r="K154" s="167">
        <f t="shared" si="52"/>
        <v>2.8162050339633998E-3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11423</v>
      </c>
      <c r="E155" s="166">
        <v>18656</v>
      </c>
      <c r="F155" s="166">
        <v>39765</v>
      </c>
      <c r="G155" s="166">
        <v>27279</v>
      </c>
      <c r="H155" s="166">
        <v>79393</v>
      </c>
      <c r="I155" s="167">
        <f t="shared" si="51"/>
        <v>1.9104072729938779</v>
      </c>
      <c r="J155" s="166">
        <f t="shared" si="50"/>
        <v>52114</v>
      </c>
      <c r="K155" s="167">
        <f t="shared" si="52"/>
        <v>3.9356280695896258E-3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1484</v>
      </c>
      <c r="E156" s="166">
        <v>4486</v>
      </c>
      <c r="F156" s="166">
        <v>6557</v>
      </c>
      <c r="G156" s="166">
        <v>8762</v>
      </c>
      <c r="H156" s="166">
        <v>7289</v>
      </c>
      <c r="I156" s="167">
        <f t="shared" si="51"/>
        <v>-0.16811230312713987</v>
      </c>
      <c r="J156" s="166">
        <f t="shared" si="50"/>
        <v>-1473</v>
      </c>
      <c r="K156" s="167">
        <f t="shared" si="52"/>
        <v>3.6132647713575227E-4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2739</v>
      </c>
      <c r="E157" s="166">
        <v>15118</v>
      </c>
      <c r="F157" s="166">
        <v>15064</v>
      </c>
      <c r="G157" s="166">
        <v>13008</v>
      </c>
      <c r="H157" s="166">
        <v>10190</v>
      </c>
      <c r="I157" s="167">
        <f t="shared" si="51"/>
        <v>-0.21663591635916357</v>
      </c>
      <c r="J157" s="166">
        <f t="shared" si="50"/>
        <v>-2818</v>
      </c>
      <c r="K157" s="167">
        <f t="shared" si="52"/>
        <v>5.0513332446334416E-4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235</v>
      </c>
      <c r="E158" s="166">
        <v>1381</v>
      </c>
      <c r="F158" s="166">
        <v>3093</v>
      </c>
      <c r="G158" s="166">
        <v>2100</v>
      </c>
      <c r="H158" s="166">
        <v>1642</v>
      </c>
      <c r="I158" s="167">
        <f t="shared" si="51"/>
        <v>-0.21809523809523812</v>
      </c>
      <c r="J158" s="166">
        <f t="shared" si="50"/>
        <v>-458</v>
      </c>
      <c r="K158" s="167">
        <f t="shared" si="52"/>
        <v>8.1396361017547703E-5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172</v>
      </c>
      <c r="E159" s="166">
        <v>2597</v>
      </c>
      <c r="F159" s="166">
        <v>3937</v>
      </c>
      <c r="G159" s="166">
        <v>3649</v>
      </c>
      <c r="H159" s="166">
        <v>2760</v>
      </c>
      <c r="I159" s="167">
        <f t="shared" si="51"/>
        <v>-0.24362839134009318</v>
      </c>
      <c r="J159" s="166">
        <f t="shared" si="50"/>
        <v>-889</v>
      </c>
      <c r="K159" s="167">
        <f t="shared" si="52"/>
        <v>1.3681726943266239E-4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15537</v>
      </c>
      <c r="E160" s="171">
        <f t="shared" si="54"/>
        <v>27969</v>
      </c>
      <c r="F160" s="171">
        <f t="shared" si="54"/>
        <v>42224</v>
      </c>
      <c r="G160" s="171">
        <f t="shared" si="54"/>
        <v>50163</v>
      </c>
      <c r="H160" s="171">
        <f t="shared" si="54"/>
        <v>45249</v>
      </c>
      <c r="I160" s="172">
        <f t="shared" si="51"/>
        <v>-9.7960648286585683E-2</v>
      </c>
      <c r="J160" s="171">
        <f>H160-G160</f>
        <v>-4914</v>
      </c>
      <c r="K160" s="172">
        <f t="shared" si="52"/>
        <v>2.2430596465791816E-3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1B43E-A31E-4128-A2E6-7E7D82D33079}">
  <sheetPr>
    <tabColor rgb="FFF29140"/>
    <pageSetUpPr fitToPage="1"/>
  </sheetPr>
  <dimension ref="A1:P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670D5-7879-46CD-A30D-76D110707E95}">
  <sheetPr>
    <tabColor theme="3" tint="0.39997558519241921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C9BA3-9EBF-4A27-8D12-9403BD47A639}">
  <sheetPr>
    <tabColor theme="8" tint="0.59999389629810485"/>
  </sheetPr>
  <dimension ref="B1:P220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42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228</v>
      </c>
      <c r="F6" s="13" t="s">
        <v>229</v>
      </c>
      <c r="G6" s="13" t="s">
        <v>230</v>
      </c>
      <c r="H6" s="13" t="s">
        <v>231</v>
      </c>
      <c r="I6" s="13" t="s">
        <v>232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julio 2025</v>
      </c>
    </row>
    <row r="7" spans="2:16" ht="15" customHeight="1" x14ac:dyDescent="0.25">
      <c r="B7" s="296" t="s">
        <v>44</v>
      </c>
      <c r="C7" s="291" t="s">
        <v>8</v>
      </c>
      <c r="D7" s="67" t="s">
        <v>45</v>
      </c>
      <c r="E7" s="68">
        <v>224964</v>
      </c>
      <c r="F7" s="68">
        <v>455417</v>
      </c>
      <c r="G7" s="68">
        <v>453884</v>
      </c>
      <c r="H7" s="68">
        <v>480798</v>
      </c>
      <c r="I7" s="68">
        <v>487331</v>
      </c>
      <c r="J7" s="69">
        <f>I7/H7-1</f>
        <v>1.358782690443805E-2</v>
      </c>
      <c r="K7" s="68">
        <f>I7-H7</f>
        <v>6533</v>
      </c>
      <c r="L7" s="69">
        <f>I7/$I$7</f>
        <v>1</v>
      </c>
      <c r="P7" s="70"/>
    </row>
    <row r="8" spans="2:16" ht="15" customHeight="1" x14ac:dyDescent="0.25">
      <c r="B8" s="284"/>
      <c r="C8" s="286"/>
      <c r="D8" s="15" t="s">
        <v>46</v>
      </c>
      <c r="E8" s="16">
        <v>94144</v>
      </c>
      <c r="F8" s="16">
        <v>164843</v>
      </c>
      <c r="G8" s="16">
        <v>163971</v>
      </c>
      <c r="H8" s="16">
        <v>166795</v>
      </c>
      <c r="I8" s="16">
        <v>155030</v>
      </c>
      <c r="J8" s="17">
        <f t="shared" ref="J8:J63" si="0">I8/H8-1</f>
        <v>-7.0535687520609125E-2</v>
      </c>
      <c r="K8" s="16">
        <f t="shared" ref="K8:K50" si="1">I8-H8</f>
        <v>-11765</v>
      </c>
      <c r="L8" s="18">
        <f t="shared" ref="L8:L17" si="2">I8/$I$7</f>
        <v>0.31812053819683134</v>
      </c>
      <c r="P8" s="70"/>
    </row>
    <row r="9" spans="2:16" x14ac:dyDescent="0.25">
      <c r="B9" s="284"/>
      <c r="C9" s="286"/>
      <c r="D9" s="19" t="s">
        <v>47</v>
      </c>
      <c r="E9" s="20">
        <v>42074</v>
      </c>
      <c r="F9" s="20">
        <v>119732</v>
      </c>
      <c r="G9" s="20">
        <v>112830</v>
      </c>
      <c r="H9" s="20">
        <v>121148</v>
      </c>
      <c r="I9" s="20">
        <v>127552</v>
      </c>
      <c r="J9" s="62">
        <f t="shared" si="0"/>
        <v>5.2860963449664844E-2</v>
      </c>
      <c r="K9" s="20">
        <f t="shared" si="1"/>
        <v>6404</v>
      </c>
      <c r="L9" s="63">
        <f t="shared" si="2"/>
        <v>0.26173586330440707</v>
      </c>
      <c r="P9" s="70"/>
    </row>
    <row r="10" spans="2:16" x14ac:dyDescent="0.25">
      <c r="B10" s="284"/>
      <c r="C10" s="286"/>
      <c r="D10" s="19" t="s">
        <v>48</v>
      </c>
      <c r="E10" s="20">
        <v>1838</v>
      </c>
      <c r="F10" s="20">
        <v>2342</v>
      </c>
      <c r="G10" s="20">
        <v>2800</v>
      </c>
      <c r="H10" s="20">
        <v>2508</v>
      </c>
      <c r="I10" s="20">
        <v>2685</v>
      </c>
      <c r="J10" s="62">
        <f t="shared" si="0"/>
        <v>7.0574162679425845E-2</v>
      </c>
      <c r="K10" s="20">
        <f t="shared" si="1"/>
        <v>177</v>
      </c>
      <c r="L10" s="63">
        <f t="shared" si="2"/>
        <v>5.5096023031574026E-3</v>
      </c>
      <c r="P10" s="70"/>
    </row>
    <row r="11" spans="2:16" x14ac:dyDescent="0.25">
      <c r="B11" s="284"/>
      <c r="C11" s="286"/>
      <c r="D11" s="19" t="s">
        <v>49</v>
      </c>
      <c r="E11" s="20">
        <v>2379</v>
      </c>
      <c r="F11" s="20">
        <v>24503</v>
      </c>
      <c r="G11" s="20">
        <v>23244</v>
      </c>
      <c r="H11" s="20">
        <v>16852</v>
      </c>
      <c r="I11" s="20">
        <v>17502</v>
      </c>
      <c r="J11" s="62">
        <f t="shared" si="0"/>
        <v>3.8571089484927601E-2</v>
      </c>
      <c r="K11" s="20">
        <f t="shared" si="1"/>
        <v>650</v>
      </c>
      <c r="L11" s="63">
        <f t="shared" si="2"/>
        <v>3.5913988644268473E-2</v>
      </c>
      <c r="P11" s="70"/>
    </row>
    <row r="12" spans="2:16" x14ac:dyDescent="0.25">
      <c r="B12" s="284"/>
      <c r="C12" s="286"/>
      <c r="D12" s="19" t="s">
        <v>50</v>
      </c>
      <c r="E12" s="20">
        <v>41575</v>
      </c>
      <c r="F12" s="20">
        <v>73949</v>
      </c>
      <c r="G12" s="20">
        <v>74357</v>
      </c>
      <c r="H12" s="20">
        <v>90048</v>
      </c>
      <c r="I12" s="20">
        <v>93261</v>
      </c>
      <c r="J12" s="62">
        <f t="shared" si="0"/>
        <v>3.5680970149253755E-2</v>
      </c>
      <c r="K12" s="20">
        <f t="shared" si="1"/>
        <v>3213</v>
      </c>
      <c r="L12" s="63">
        <f t="shared" si="2"/>
        <v>0.1913709573164851</v>
      </c>
      <c r="P12" s="70"/>
    </row>
    <row r="13" spans="2:16" x14ac:dyDescent="0.25">
      <c r="B13" s="284"/>
      <c r="C13" s="286"/>
      <c r="D13" s="19" t="s">
        <v>51</v>
      </c>
      <c r="E13" s="20">
        <v>2428</v>
      </c>
      <c r="F13" s="20">
        <v>4275</v>
      </c>
      <c r="G13" s="20">
        <v>4340</v>
      </c>
      <c r="H13" s="20">
        <v>4593</v>
      </c>
      <c r="I13" s="20">
        <v>3637</v>
      </c>
      <c r="J13" s="62">
        <f t="shared" si="0"/>
        <v>-0.20814282603962553</v>
      </c>
      <c r="K13" s="20">
        <f t="shared" si="1"/>
        <v>-956</v>
      </c>
      <c r="L13" s="63">
        <f t="shared" si="2"/>
        <v>7.4631000285227088E-3</v>
      </c>
      <c r="P13" s="70"/>
    </row>
    <row r="14" spans="2:16" x14ac:dyDescent="0.25">
      <c r="B14" s="284"/>
      <c r="C14" s="286"/>
      <c r="D14" s="19" t="s">
        <v>52</v>
      </c>
      <c r="E14" s="20">
        <v>10658</v>
      </c>
      <c r="F14" s="20">
        <v>15515</v>
      </c>
      <c r="G14" s="20">
        <v>21748</v>
      </c>
      <c r="H14" s="20">
        <v>20589</v>
      </c>
      <c r="I14" s="20">
        <v>25675</v>
      </c>
      <c r="J14" s="62">
        <f t="shared" si="0"/>
        <v>0.24702511049589582</v>
      </c>
      <c r="K14" s="20">
        <f t="shared" si="1"/>
        <v>5086</v>
      </c>
      <c r="L14" s="63">
        <f t="shared" si="2"/>
        <v>5.2684930776002351E-2</v>
      </c>
      <c r="P14" s="70"/>
    </row>
    <row r="15" spans="2:16" x14ac:dyDescent="0.25">
      <c r="B15" s="284"/>
      <c r="C15" s="286"/>
      <c r="D15" s="19" t="s">
        <v>53</v>
      </c>
      <c r="E15" s="20">
        <v>14398</v>
      </c>
      <c r="F15" s="20">
        <v>18083</v>
      </c>
      <c r="G15" s="20">
        <v>16810</v>
      </c>
      <c r="H15" s="20">
        <v>21632</v>
      </c>
      <c r="I15" s="20">
        <v>23873</v>
      </c>
      <c r="J15" s="62">
        <f t="shared" si="0"/>
        <v>0.10359652366863914</v>
      </c>
      <c r="K15" s="20">
        <f t="shared" si="1"/>
        <v>2241</v>
      </c>
      <c r="L15" s="63">
        <f t="shared" si="2"/>
        <v>4.898723865298945E-2</v>
      </c>
      <c r="P15" s="70"/>
    </row>
    <row r="16" spans="2:16" x14ac:dyDescent="0.25">
      <c r="B16" s="284"/>
      <c r="C16" s="286"/>
      <c r="D16" s="19" t="s">
        <v>54</v>
      </c>
      <c r="E16" s="20">
        <v>10219</v>
      </c>
      <c r="F16" s="20">
        <v>23111</v>
      </c>
      <c r="G16" s="20">
        <v>24276</v>
      </c>
      <c r="H16" s="20">
        <v>24893</v>
      </c>
      <c r="I16" s="20">
        <v>26869</v>
      </c>
      <c r="J16" s="62">
        <f t="shared" si="0"/>
        <v>7.937974530992653E-2</v>
      </c>
      <c r="K16" s="20">
        <f t="shared" si="1"/>
        <v>1976</v>
      </c>
      <c r="L16" s="63">
        <f t="shared" si="2"/>
        <v>5.5135010906344969E-2</v>
      </c>
      <c r="P16" s="70"/>
    </row>
    <row r="17" spans="2:16" x14ac:dyDescent="0.25">
      <c r="B17" s="284"/>
      <c r="C17" s="287"/>
      <c r="D17" s="23" t="s">
        <v>55</v>
      </c>
      <c r="E17" s="71">
        <v>5251</v>
      </c>
      <c r="F17" s="71">
        <v>9064</v>
      </c>
      <c r="G17" s="71">
        <v>9508</v>
      </c>
      <c r="H17" s="71">
        <v>11740</v>
      </c>
      <c r="I17" s="71">
        <v>11247</v>
      </c>
      <c r="J17" s="25">
        <f t="shared" si="0"/>
        <v>-4.199318568994892E-2</v>
      </c>
      <c r="K17" s="71">
        <f t="shared" si="1"/>
        <v>-493</v>
      </c>
      <c r="L17" s="47">
        <f t="shared" si="2"/>
        <v>2.3078769870991174E-2</v>
      </c>
      <c r="P17" s="70"/>
    </row>
    <row r="18" spans="2:16" x14ac:dyDescent="0.25">
      <c r="B18" s="284"/>
      <c r="C18" s="288" t="s">
        <v>18</v>
      </c>
      <c r="D18" s="67" t="s">
        <v>45</v>
      </c>
      <c r="E18" s="68">
        <v>246325</v>
      </c>
      <c r="F18" s="68">
        <v>525893</v>
      </c>
      <c r="G18" s="68">
        <v>533489</v>
      </c>
      <c r="H18" s="68">
        <v>558529</v>
      </c>
      <c r="I18" s="68">
        <v>564894</v>
      </c>
      <c r="J18" s="69">
        <f t="shared" si="0"/>
        <v>1.1396006295107286E-2</v>
      </c>
      <c r="K18" s="68">
        <f t="shared" si="1"/>
        <v>6365</v>
      </c>
      <c r="L18" s="69">
        <f t="shared" ref="L18:L19" si="3">I18/$I$18</f>
        <v>1</v>
      </c>
    </row>
    <row r="19" spans="2:16" x14ac:dyDescent="0.25">
      <c r="B19" s="284"/>
      <c r="C19" s="289"/>
      <c r="D19" s="26" t="s">
        <v>46</v>
      </c>
      <c r="E19" s="27">
        <v>104300</v>
      </c>
      <c r="F19" s="27">
        <v>193056</v>
      </c>
      <c r="G19" s="27">
        <v>195421</v>
      </c>
      <c r="H19" s="27">
        <v>198178</v>
      </c>
      <c r="I19" s="27">
        <v>184181</v>
      </c>
      <c r="J19" s="28">
        <f t="shared" si="0"/>
        <v>-7.062842495130639E-2</v>
      </c>
      <c r="K19" s="27">
        <f t="shared" si="1"/>
        <v>-13997</v>
      </c>
      <c r="L19" s="18">
        <f t="shared" si="3"/>
        <v>0.32604524034597643</v>
      </c>
    </row>
    <row r="20" spans="2:16" x14ac:dyDescent="0.25">
      <c r="B20" s="284"/>
      <c r="C20" s="289"/>
      <c r="D20" s="4" t="s">
        <v>47</v>
      </c>
      <c r="E20" s="29">
        <v>46309</v>
      </c>
      <c r="F20" s="29">
        <v>140298</v>
      </c>
      <c r="G20" s="29">
        <v>135627</v>
      </c>
      <c r="H20" s="29">
        <v>144210</v>
      </c>
      <c r="I20" s="29">
        <v>151264</v>
      </c>
      <c r="J20" s="72">
        <f t="shared" si="0"/>
        <v>4.8914777061230152E-2</v>
      </c>
      <c r="K20" s="29">
        <f t="shared" si="1"/>
        <v>7054</v>
      </c>
      <c r="L20" s="63">
        <f>I20/$I$18</f>
        <v>0.26777413107591869</v>
      </c>
    </row>
    <row r="21" spans="2:16" x14ac:dyDescent="0.25">
      <c r="B21" s="284"/>
      <c r="C21" s="289"/>
      <c r="D21" s="4" t="s">
        <v>48</v>
      </c>
      <c r="E21" s="29">
        <v>2038</v>
      </c>
      <c r="F21" s="29">
        <v>2613</v>
      </c>
      <c r="G21" s="29">
        <v>3056</v>
      </c>
      <c r="H21" s="29">
        <v>2720</v>
      </c>
      <c r="I21" s="29">
        <v>3023</v>
      </c>
      <c r="J21" s="72">
        <f t="shared" si="0"/>
        <v>0.11139705882352935</v>
      </c>
      <c r="K21" s="29">
        <f t="shared" si="1"/>
        <v>303</v>
      </c>
      <c r="L21" s="63">
        <f t="shared" ref="L21:L28" si="4">I21/$I$18</f>
        <v>5.35144646606266E-3</v>
      </c>
    </row>
    <row r="22" spans="2:16" x14ac:dyDescent="0.25">
      <c r="B22" s="284"/>
      <c r="C22" s="289"/>
      <c r="D22" s="4" t="s">
        <v>49</v>
      </c>
      <c r="E22" s="29">
        <v>2426</v>
      </c>
      <c r="F22" s="29">
        <v>27893</v>
      </c>
      <c r="G22" s="29">
        <v>26664</v>
      </c>
      <c r="H22" s="29">
        <v>19100</v>
      </c>
      <c r="I22" s="29">
        <v>20231</v>
      </c>
      <c r="J22" s="72">
        <f t="shared" si="0"/>
        <v>5.9214659685863813E-2</v>
      </c>
      <c r="K22" s="29">
        <f t="shared" si="1"/>
        <v>1131</v>
      </c>
      <c r="L22" s="63">
        <f t="shared" si="4"/>
        <v>3.5813798694976404E-2</v>
      </c>
    </row>
    <row r="23" spans="2:16" x14ac:dyDescent="0.25">
      <c r="B23" s="284"/>
      <c r="C23" s="289"/>
      <c r="D23" s="4" t="s">
        <v>50</v>
      </c>
      <c r="E23" s="29">
        <v>44986</v>
      </c>
      <c r="F23" s="29">
        <v>84199</v>
      </c>
      <c r="G23" s="29">
        <v>86585</v>
      </c>
      <c r="H23" s="29">
        <v>101084</v>
      </c>
      <c r="I23" s="29">
        <v>104813</v>
      </c>
      <c r="J23" s="72">
        <f t="shared" si="0"/>
        <v>3.6890111194650022E-2</v>
      </c>
      <c r="K23" s="29">
        <f t="shared" si="1"/>
        <v>3729</v>
      </c>
      <c r="L23" s="63">
        <f t="shared" si="4"/>
        <v>0.1855445446402334</v>
      </c>
    </row>
    <row r="24" spans="2:16" x14ac:dyDescent="0.25">
      <c r="B24" s="284"/>
      <c r="C24" s="289"/>
      <c r="D24" s="4" t="s">
        <v>51</v>
      </c>
      <c r="E24" s="29">
        <v>2531</v>
      </c>
      <c r="F24" s="29">
        <v>4460</v>
      </c>
      <c r="G24" s="29">
        <v>4564</v>
      </c>
      <c r="H24" s="29">
        <v>4705</v>
      </c>
      <c r="I24" s="29">
        <v>3825</v>
      </c>
      <c r="J24" s="72">
        <f t="shared" si="0"/>
        <v>-0.18703506907545164</v>
      </c>
      <c r="K24" s="29">
        <f t="shared" si="1"/>
        <v>-880</v>
      </c>
      <c r="L24" s="63">
        <f t="shared" si="4"/>
        <v>6.7711818500462029E-3</v>
      </c>
    </row>
    <row r="25" spans="2:16" x14ac:dyDescent="0.25">
      <c r="B25" s="284"/>
      <c r="C25" s="289"/>
      <c r="D25" s="4" t="s">
        <v>52</v>
      </c>
      <c r="E25" s="29">
        <v>12400</v>
      </c>
      <c r="F25" s="29">
        <v>17775</v>
      </c>
      <c r="G25" s="29">
        <v>24316</v>
      </c>
      <c r="H25" s="29">
        <v>23859</v>
      </c>
      <c r="I25" s="29">
        <v>29368</v>
      </c>
      <c r="J25" s="72">
        <f t="shared" si="0"/>
        <v>0.23089819355379526</v>
      </c>
      <c r="K25" s="29">
        <f t="shared" si="1"/>
        <v>5509</v>
      </c>
      <c r="L25" s="63">
        <f t="shared" si="4"/>
        <v>5.1988514659387426E-2</v>
      </c>
    </row>
    <row r="26" spans="2:16" x14ac:dyDescent="0.25">
      <c r="B26" s="284"/>
      <c r="C26" s="289"/>
      <c r="D26" s="4" t="s">
        <v>53</v>
      </c>
      <c r="E26" s="29">
        <v>14859</v>
      </c>
      <c r="F26" s="29">
        <v>18761</v>
      </c>
      <c r="G26" s="29">
        <v>17627</v>
      </c>
      <c r="H26" s="29">
        <v>22231</v>
      </c>
      <c r="I26" s="29">
        <v>24531</v>
      </c>
      <c r="J26" s="72">
        <f t="shared" si="0"/>
        <v>0.10345913364221127</v>
      </c>
      <c r="K26" s="29">
        <f t="shared" si="1"/>
        <v>2300</v>
      </c>
      <c r="L26" s="63">
        <f t="shared" si="4"/>
        <v>4.3425846264962986E-2</v>
      </c>
    </row>
    <row r="27" spans="2:16" x14ac:dyDescent="0.25">
      <c r="B27" s="284"/>
      <c r="C27" s="289"/>
      <c r="D27" s="4" t="s">
        <v>54</v>
      </c>
      <c r="E27" s="29">
        <v>10937</v>
      </c>
      <c r="F27" s="29">
        <v>26589</v>
      </c>
      <c r="G27" s="29">
        <v>28421</v>
      </c>
      <c r="H27" s="29">
        <v>29387</v>
      </c>
      <c r="I27" s="29">
        <v>31278</v>
      </c>
      <c r="J27" s="30">
        <f t="shared" si="0"/>
        <v>6.4348181168544016E-2</v>
      </c>
      <c r="K27" s="29">
        <f t="shared" si="1"/>
        <v>1891</v>
      </c>
      <c r="L27" s="31">
        <f t="shared" si="4"/>
        <v>5.5369679975358209E-2</v>
      </c>
    </row>
    <row r="28" spans="2:16" x14ac:dyDescent="0.25">
      <c r="B28" s="284"/>
      <c r="C28" s="290"/>
      <c r="D28" s="32" t="s">
        <v>55</v>
      </c>
      <c r="E28" s="73">
        <v>5539</v>
      </c>
      <c r="F28" s="73">
        <v>10249</v>
      </c>
      <c r="G28" s="73">
        <v>11208</v>
      </c>
      <c r="H28" s="73">
        <v>13055</v>
      </c>
      <c r="I28" s="73">
        <v>12380</v>
      </c>
      <c r="J28" s="34">
        <f t="shared" si="0"/>
        <v>-5.1704327843738018E-2</v>
      </c>
      <c r="K28" s="73">
        <f t="shared" si="1"/>
        <v>-675</v>
      </c>
      <c r="L28" s="74">
        <f t="shared" si="4"/>
        <v>2.1915616027077648E-2</v>
      </c>
    </row>
    <row r="29" spans="2:16" x14ac:dyDescent="0.25">
      <c r="B29" s="284"/>
      <c r="C29" s="291" t="s">
        <v>21</v>
      </c>
      <c r="D29" s="67" t="s">
        <v>45</v>
      </c>
      <c r="E29" s="68">
        <v>1243542</v>
      </c>
      <c r="F29" s="68">
        <v>2966022</v>
      </c>
      <c r="G29" s="68">
        <v>3074274</v>
      </c>
      <c r="H29" s="68">
        <v>3194799</v>
      </c>
      <c r="I29" s="68">
        <v>3188994</v>
      </c>
      <c r="J29" s="69">
        <f t="shared" si="0"/>
        <v>-1.8170157183597935E-3</v>
      </c>
      <c r="K29" s="68">
        <f t="shared" si="1"/>
        <v>-5805</v>
      </c>
      <c r="L29" s="69">
        <f t="shared" ref="L29:L30" si="5">I29/$I$29</f>
        <v>1</v>
      </c>
    </row>
    <row r="30" spans="2:16" x14ac:dyDescent="0.25">
      <c r="B30" s="284"/>
      <c r="C30" s="286"/>
      <c r="D30" s="15" t="s">
        <v>46</v>
      </c>
      <c r="E30" s="16">
        <v>553215</v>
      </c>
      <c r="F30" s="16">
        <v>1179956</v>
      </c>
      <c r="G30" s="16">
        <v>1205442</v>
      </c>
      <c r="H30" s="16">
        <v>1224963</v>
      </c>
      <c r="I30" s="16">
        <v>1156556</v>
      </c>
      <c r="J30" s="17">
        <f t="shared" si="0"/>
        <v>-5.5844135700425235E-2</v>
      </c>
      <c r="K30" s="16">
        <f t="shared" si="1"/>
        <v>-68407</v>
      </c>
      <c r="L30" s="18">
        <f t="shared" si="5"/>
        <v>0.36267111195568258</v>
      </c>
    </row>
    <row r="31" spans="2:16" x14ac:dyDescent="0.25">
      <c r="B31" s="284"/>
      <c r="C31" s="286"/>
      <c r="D31" s="19" t="s">
        <v>47</v>
      </c>
      <c r="E31" s="20">
        <v>254312</v>
      </c>
      <c r="F31" s="20">
        <v>858220</v>
      </c>
      <c r="G31" s="20">
        <v>871300</v>
      </c>
      <c r="H31" s="20">
        <v>895588</v>
      </c>
      <c r="I31" s="20">
        <v>931129</v>
      </c>
      <c r="J31" s="62">
        <f>I31/H31-1</f>
        <v>3.968454244585673E-2</v>
      </c>
      <c r="K31" s="20">
        <f t="shared" si="1"/>
        <v>35541</v>
      </c>
      <c r="L31" s="63">
        <f>I31/$I$29</f>
        <v>0.29198204825722468</v>
      </c>
    </row>
    <row r="32" spans="2:16" x14ac:dyDescent="0.25">
      <c r="B32" s="284"/>
      <c r="C32" s="286"/>
      <c r="D32" s="19" t="s">
        <v>48</v>
      </c>
      <c r="E32" s="20">
        <v>8689</v>
      </c>
      <c r="F32" s="20">
        <v>11471</v>
      </c>
      <c r="G32" s="20">
        <v>10514</v>
      </c>
      <c r="H32" s="20">
        <v>12513</v>
      </c>
      <c r="I32" s="20">
        <v>13153</v>
      </c>
      <c r="J32" s="62">
        <f t="shared" ref="J32:J41" si="6">I32/H32-1</f>
        <v>5.11468073203869E-2</v>
      </c>
      <c r="K32" s="20">
        <f t="shared" si="1"/>
        <v>640</v>
      </c>
      <c r="L32" s="63">
        <f t="shared" ref="L32:L39" si="7">I32/$I$29</f>
        <v>4.124498195982808E-3</v>
      </c>
    </row>
    <row r="33" spans="2:12" x14ac:dyDescent="0.25">
      <c r="B33" s="284"/>
      <c r="C33" s="286"/>
      <c r="D33" s="19" t="s">
        <v>49</v>
      </c>
      <c r="E33" s="20">
        <v>6598</v>
      </c>
      <c r="F33" s="20">
        <v>137368</v>
      </c>
      <c r="G33" s="20">
        <v>132622</v>
      </c>
      <c r="H33" s="20">
        <v>99510</v>
      </c>
      <c r="I33" s="20">
        <v>107220</v>
      </c>
      <c r="J33" s="62">
        <f t="shared" si="6"/>
        <v>7.7479650286403468E-2</v>
      </c>
      <c r="K33" s="20">
        <f t="shared" si="1"/>
        <v>7710</v>
      </c>
      <c r="L33" s="63">
        <f t="shared" si="7"/>
        <v>3.3621888282009939E-2</v>
      </c>
    </row>
    <row r="34" spans="2:12" x14ac:dyDescent="0.25">
      <c r="B34" s="284"/>
      <c r="C34" s="286"/>
      <c r="D34" s="19" t="s">
        <v>50</v>
      </c>
      <c r="E34" s="20">
        <v>225677</v>
      </c>
      <c r="F34" s="20">
        <v>417659</v>
      </c>
      <c r="G34" s="20">
        <v>454413</v>
      </c>
      <c r="H34" s="20">
        <v>532065</v>
      </c>
      <c r="I34" s="20">
        <v>528377</v>
      </c>
      <c r="J34" s="62">
        <f t="shared" si="6"/>
        <v>-6.9314839352334623E-3</v>
      </c>
      <c r="K34" s="20">
        <f t="shared" si="1"/>
        <v>-3688</v>
      </c>
      <c r="L34" s="63">
        <f t="shared" si="7"/>
        <v>0.1656876745456404</v>
      </c>
    </row>
    <row r="35" spans="2:12" x14ac:dyDescent="0.25">
      <c r="B35" s="284"/>
      <c r="C35" s="286"/>
      <c r="D35" s="19" t="s">
        <v>51</v>
      </c>
      <c r="E35" s="20">
        <v>5672</v>
      </c>
      <c r="F35" s="20">
        <v>10710</v>
      </c>
      <c r="G35" s="20">
        <v>9594</v>
      </c>
      <c r="H35" s="20">
        <v>10140</v>
      </c>
      <c r="I35" s="20">
        <v>9995</v>
      </c>
      <c r="J35" s="62">
        <f t="shared" si="6"/>
        <v>-1.429980276134124E-2</v>
      </c>
      <c r="K35" s="20">
        <f t="shared" si="1"/>
        <v>-145</v>
      </c>
      <c r="L35" s="63">
        <f t="shared" si="7"/>
        <v>3.1342172484488838E-3</v>
      </c>
    </row>
    <row r="36" spans="2:12" x14ac:dyDescent="0.25">
      <c r="B36" s="284"/>
      <c r="C36" s="286"/>
      <c r="D36" s="19" t="s">
        <v>52</v>
      </c>
      <c r="E36" s="20">
        <v>75700</v>
      </c>
      <c r="F36" s="20">
        <v>99960</v>
      </c>
      <c r="G36" s="20">
        <v>125973</v>
      </c>
      <c r="H36" s="20">
        <v>138511</v>
      </c>
      <c r="I36" s="20">
        <v>152631</v>
      </c>
      <c r="J36" s="62">
        <f t="shared" si="6"/>
        <v>0.10194136205788706</v>
      </c>
      <c r="K36" s="20">
        <f t="shared" si="1"/>
        <v>14120</v>
      </c>
      <c r="L36" s="63">
        <f t="shared" si="7"/>
        <v>4.7861802185893108E-2</v>
      </c>
    </row>
    <row r="37" spans="2:12" x14ac:dyDescent="0.25">
      <c r="B37" s="284"/>
      <c r="C37" s="286"/>
      <c r="D37" s="19" t="s">
        <v>53</v>
      </c>
      <c r="E37" s="20">
        <v>31224</v>
      </c>
      <c r="F37" s="20">
        <v>43286</v>
      </c>
      <c r="G37" s="20">
        <v>40407</v>
      </c>
      <c r="H37" s="20">
        <v>45242</v>
      </c>
      <c r="I37" s="20">
        <v>49837</v>
      </c>
      <c r="J37" s="62">
        <f t="shared" si="6"/>
        <v>0.10156491755448482</v>
      </c>
      <c r="K37" s="20">
        <f t="shared" si="1"/>
        <v>4595</v>
      </c>
      <c r="L37" s="63">
        <f t="shared" si="7"/>
        <v>1.5627812407298353E-2</v>
      </c>
    </row>
    <row r="38" spans="2:12" x14ac:dyDescent="0.25">
      <c r="B38" s="284"/>
      <c r="C38" s="286"/>
      <c r="D38" s="19" t="s">
        <v>54</v>
      </c>
      <c r="E38" s="20">
        <v>61086</v>
      </c>
      <c r="F38" s="20">
        <v>159520</v>
      </c>
      <c r="G38" s="20">
        <v>166431</v>
      </c>
      <c r="H38" s="20">
        <v>173767</v>
      </c>
      <c r="I38" s="20">
        <v>184020</v>
      </c>
      <c r="J38" s="21">
        <f t="shared" si="6"/>
        <v>5.9004298859967719E-2</v>
      </c>
      <c r="K38" s="20">
        <f t="shared" si="1"/>
        <v>10253</v>
      </c>
      <c r="L38" s="22">
        <f t="shared" si="7"/>
        <v>5.770471816503888E-2</v>
      </c>
    </row>
    <row r="39" spans="2:12" x14ac:dyDescent="0.25">
      <c r="B39" s="284"/>
      <c r="C39" s="287"/>
      <c r="D39" s="23" t="s">
        <v>55</v>
      </c>
      <c r="E39" s="71">
        <v>21369</v>
      </c>
      <c r="F39" s="71">
        <v>47872</v>
      </c>
      <c r="G39" s="71">
        <v>57578</v>
      </c>
      <c r="H39" s="71">
        <v>62500</v>
      </c>
      <c r="I39" s="71">
        <v>56076</v>
      </c>
      <c r="J39" s="25">
        <f t="shared" si="6"/>
        <v>-0.10278399999999999</v>
      </c>
      <c r="K39" s="71">
        <f t="shared" si="1"/>
        <v>-6424</v>
      </c>
      <c r="L39" s="47">
        <f t="shared" si="7"/>
        <v>1.7584228756780351E-2</v>
      </c>
    </row>
    <row r="40" spans="2:12" x14ac:dyDescent="0.25">
      <c r="B40" s="284"/>
      <c r="C40" s="300" t="s">
        <v>22</v>
      </c>
      <c r="D40" s="67" t="s">
        <v>45</v>
      </c>
      <c r="E40" s="75">
        <v>5.5277377713767537</v>
      </c>
      <c r="F40" s="75">
        <v>6.5127608323799944</v>
      </c>
      <c r="G40" s="75">
        <v>6.7732592468560249</v>
      </c>
      <c r="H40" s="75">
        <v>6.644784296107721</v>
      </c>
      <c r="I40" s="75">
        <v>6.5437946693315219</v>
      </c>
      <c r="J40" s="69">
        <f t="shared" si="6"/>
        <v>-1.5198330340889354E-2</v>
      </c>
      <c r="K40" s="75">
        <f t="shared" si="1"/>
        <v>-0.10098962677619916</v>
      </c>
      <c r="L40" s="69"/>
    </row>
    <row r="41" spans="2:12" x14ac:dyDescent="0.25">
      <c r="B41" s="284"/>
      <c r="C41" s="301"/>
      <c r="D41" s="26" t="s">
        <v>46</v>
      </c>
      <c r="E41" s="35">
        <v>5.8762640210740988</v>
      </c>
      <c r="F41" s="35">
        <v>7.1580594869057226</v>
      </c>
      <c r="G41" s="35">
        <v>7.3515560678412646</v>
      </c>
      <c r="H41" s="35">
        <v>7.3441230252705418</v>
      </c>
      <c r="I41" s="35">
        <v>7.4602077017351478</v>
      </c>
      <c r="J41" s="36">
        <f t="shared" si="6"/>
        <v>1.5806472204396238E-2</v>
      </c>
      <c r="K41" s="37">
        <f t="shared" si="1"/>
        <v>0.11608467646460596</v>
      </c>
      <c r="L41" s="38"/>
    </row>
    <row r="42" spans="2:12" x14ac:dyDescent="0.25">
      <c r="B42" s="284"/>
      <c r="C42" s="301"/>
      <c r="D42" s="4" t="s">
        <v>47</v>
      </c>
      <c r="E42" s="39">
        <v>6.0443979654893756</v>
      </c>
      <c r="F42" s="39">
        <v>7.167841512711723</v>
      </c>
      <c r="G42" s="39">
        <v>7.7222369937073472</v>
      </c>
      <c r="H42" s="39">
        <v>7.3925116386568499</v>
      </c>
      <c r="I42" s="39">
        <v>7.2999952960361263</v>
      </c>
      <c r="J42" s="76">
        <f t="shared" si="0"/>
        <v>-1.2514872771648866E-2</v>
      </c>
      <c r="K42" s="41">
        <f t="shared" si="1"/>
        <v>-9.2516342620723613E-2</v>
      </c>
      <c r="L42" s="77"/>
    </row>
    <row r="43" spans="2:12" x14ac:dyDescent="0.25">
      <c r="B43" s="284"/>
      <c r="C43" s="301"/>
      <c r="D43" s="4" t="s">
        <v>48</v>
      </c>
      <c r="E43" s="39">
        <v>4.7274211099020675</v>
      </c>
      <c r="F43" s="39">
        <v>4.897950469684031</v>
      </c>
      <c r="G43" s="39">
        <v>3.7549999999999999</v>
      </c>
      <c r="H43" s="39">
        <v>4.9892344497607652</v>
      </c>
      <c r="I43" s="39">
        <v>4.8986964618249536</v>
      </c>
      <c r="J43" s="76">
        <f t="shared" si="0"/>
        <v>-1.8146669363303447E-2</v>
      </c>
      <c r="K43" s="41">
        <f t="shared" si="1"/>
        <v>-9.0537987935811692E-2</v>
      </c>
      <c r="L43" s="77"/>
    </row>
    <row r="44" spans="2:12" x14ac:dyDescent="0.25">
      <c r="B44" s="284"/>
      <c r="C44" s="301"/>
      <c r="D44" s="4" t="s">
        <v>49</v>
      </c>
      <c r="E44" s="39">
        <v>2.7734342160571668</v>
      </c>
      <c r="F44" s="39">
        <v>5.606170672978819</v>
      </c>
      <c r="G44" s="39">
        <v>5.7056444673894342</v>
      </c>
      <c r="H44" s="39">
        <v>5.9049370994540711</v>
      </c>
      <c r="I44" s="39">
        <v>6.1261570106273568</v>
      </c>
      <c r="J44" s="76">
        <f t="shared" si="0"/>
        <v>3.7463550829988979E-2</v>
      </c>
      <c r="K44" s="41">
        <f t="shared" si="1"/>
        <v>0.22121991117328577</v>
      </c>
      <c r="L44" s="77"/>
    </row>
    <row r="45" spans="2:12" x14ac:dyDescent="0.25">
      <c r="B45" s="284"/>
      <c r="C45" s="301"/>
      <c r="D45" s="4" t="s">
        <v>50</v>
      </c>
      <c r="E45" s="39">
        <v>5.4281900180396869</v>
      </c>
      <c r="F45" s="39">
        <v>5.6479330349294781</v>
      </c>
      <c r="G45" s="39">
        <v>6.1112336431001788</v>
      </c>
      <c r="H45" s="39">
        <v>5.9086820362473347</v>
      </c>
      <c r="I45" s="39">
        <v>5.6655729619026172</v>
      </c>
      <c r="J45" s="76">
        <f t="shared" si="0"/>
        <v>-4.1144382597226081E-2</v>
      </c>
      <c r="K45" s="41">
        <f t="shared" si="1"/>
        <v>-0.24310907434471751</v>
      </c>
      <c r="L45" s="77"/>
    </row>
    <row r="46" spans="2:12" x14ac:dyDescent="0.25">
      <c r="B46" s="284"/>
      <c r="C46" s="301"/>
      <c r="D46" s="4" t="s">
        <v>51</v>
      </c>
      <c r="E46" s="39">
        <v>2.3360790774299836</v>
      </c>
      <c r="F46" s="39">
        <v>2.5052631578947366</v>
      </c>
      <c r="G46" s="39">
        <v>2.2105990783410139</v>
      </c>
      <c r="H46" s="39">
        <v>2.2077073807968648</v>
      </c>
      <c r="I46" s="39">
        <v>2.7481440747869121</v>
      </c>
      <c r="J46" s="76">
        <f t="shared" si="0"/>
        <v>0.24479543742566934</v>
      </c>
      <c r="K46" s="41">
        <f t="shared" si="1"/>
        <v>0.54043669399004735</v>
      </c>
      <c r="L46" s="77"/>
    </row>
    <row r="47" spans="2:12" x14ac:dyDescent="0.25">
      <c r="B47" s="284"/>
      <c r="C47" s="301"/>
      <c r="D47" s="4" t="s">
        <v>52</v>
      </c>
      <c r="E47" s="39">
        <v>7.1026458997935826</v>
      </c>
      <c r="F47" s="39">
        <v>6.4427972929423136</v>
      </c>
      <c r="G47" s="39">
        <v>5.7923947029611922</v>
      </c>
      <c r="H47" s="39">
        <v>6.7274272669872266</v>
      </c>
      <c r="I47" s="39">
        <v>5.9447322297955205</v>
      </c>
      <c r="J47" s="76">
        <f t="shared" si="0"/>
        <v>-0.1163438869168516</v>
      </c>
      <c r="K47" s="41">
        <f t="shared" si="1"/>
        <v>-0.78269503719170608</v>
      </c>
      <c r="L47" s="77"/>
    </row>
    <row r="48" spans="2:12" x14ac:dyDescent="0.25">
      <c r="B48" s="284"/>
      <c r="C48" s="301"/>
      <c r="D48" s="4" t="s">
        <v>53</v>
      </c>
      <c r="E48" s="39">
        <v>2.1686345325739684</v>
      </c>
      <c r="F48" s="39">
        <v>2.3937399767737655</v>
      </c>
      <c r="G48" s="39">
        <v>2.4037477691850091</v>
      </c>
      <c r="H48" s="39">
        <v>2.0914386094674557</v>
      </c>
      <c r="I48" s="39">
        <v>2.0875884890880911</v>
      </c>
      <c r="J48" s="76">
        <f t="shared" si="0"/>
        <v>-1.8408957173956519E-3</v>
      </c>
      <c r="K48" s="41">
        <f t="shared" si="1"/>
        <v>-3.8501203793646077E-3</v>
      </c>
      <c r="L48" s="77"/>
    </row>
    <row r="49" spans="2:12" x14ac:dyDescent="0.25">
      <c r="B49" s="284"/>
      <c r="C49" s="301"/>
      <c r="D49" s="4" t="s">
        <v>54</v>
      </c>
      <c r="E49" s="39">
        <v>5.9776886192386733</v>
      </c>
      <c r="F49" s="39">
        <v>6.9023408766388297</v>
      </c>
      <c r="G49" s="39">
        <v>6.8557834898665346</v>
      </c>
      <c r="H49" s="39">
        <v>6.9805567830313739</v>
      </c>
      <c r="I49" s="39">
        <v>6.848784844988649</v>
      </c>
      <c r="J49" s="40">
        <f t="shared" si="0"/>
        <v>-1.8876995365619154E-2</v>
      </c>
      <c r="K49" s="41">
        <f t="shared" si="1"/>
        <v>-0.13177193804272491</v>
      </c>
      <c r="L49" s="42"/>
    </row>
    <row r="50" spans="2:12" x14ac:dyDescent="0.25">
      <c r="B50" s="284"/>
      <c r="C50" s="302"/>
      <c r="D50" s="32" t="s">
        <v>55</v>
      </c>
      <c r="E50" s="78">
        <v>4.0695105694153497</v>
      </c>
      <c r="F50" s="78">
        <v>5.2815533980582527</v>
      </c>
      <c r="G50" s="78">
        <v>6.055742532604123</v>
      </c>
      <c r="H50" s="78">
        <v>5.3236797274275975</v>
      </c>
      <c r="I50" s="78">
        <v>4.9858628967724723</v>
      </c>
      <c r="J50" s="65">
        <f t="shared" si="0"/>
        <v>-6.3455513470258684E-2</v>
      </c>
      <c r="K50" s="79">
        <f t="shared" si="1"/>
        <v>-0.33781683065512524</v>
      </c>
      <c r="L50" s="56"/>
    </row>
    <row r="51" spans="2:12" x14ac:dyDescent="0.25">
      <c r="B51" s="284"/>
      <c r="C51" s="292" t="s">
        <v>36</v>
      </c>
      <c r="D51" s="67" t="s">
        <v>45</v>
      </c>
      <c r="E51" s="69">
        <v>0.4224</v>
      </c>
      <c r="F51" s="69">
        <v>0.76800000000000002</v>
      </c>
      <c r="G51" s="69">
        <v>19.441400000000002</v>
      </c>
      <c r="H51" s="69">
        <v>19.694900000000001</v>
      </c>
      <c r="I51" s="69">
        <v>20.112700000000004</v>
      </c>
      <c r="J51" s="69">
        <f t="shared" si="0"/>
        <v>2.1213613676637211E-2</v>
      </c>
      <c r="K51" s="75">
        <f t="shared" ref="K51" si="8">(I51-H51)*100</f>
        <v>41.780000000000328</v>
      </c>
      <c r="L51" s="69"/>
    </row>
    <row r="52" spans="2:12" x14ac:dyDescent="0.25">
      <c r="B52" s="284"/>
      <c r="C52" s="293"/>
      <c r="D52" s="15" t="s">
        <v>46</v>
      </c>
      <c r="E52" s="18">
        <v>0.49420000000000003</v>
      </c>
      <c r="F52" s="18">
        <v>0.86370000000000002</v>
      </c>
      <c r="G52" s="18">
        <v>0.86620000000000008</v>
      </c>
      <c r="H52" s="18">
        <v>0.85230000000000006</v>
      </c>
      <c r="I52" s="18">
        <v>0.84200000000000008</v>
      </c>
      <c r="J52" s="17">
        <f t="shared" si="0"/>
        <v>-1.208494661504167E-2</v>
      </c>
      <c r="K52" s="44">
        <f>(I52-H52)*100</f>
        <v>-1.0299999999999976</v>
      </c>
      <c r="L52" s="18"/>
    </row>
    <row r="53" spans="2:12" x14ac:dyDescent="0.25">
      <c r="B53" s="284"/>
      <c r="C53" s="293"/>
      <c r="D53" s="19" t="s">
        <v>47</v>
      </c>
      <c r="E53" s="63">
        <v>0.31109999999999999</v>
      </c>
      <c r="F53" s="63">
        <v>0.70909999999999995</v>
      </c>
      <c r="G53" s="63">
        <v>0.75749999999999995</v>
      </c>
      <c r="H53" s="63">
        <v>0.75879999999999992</v>
      </c>
      <c r="I53" s="63">
        <v>0.81150000000000011</v>
      </c>
      <c r="J53" s="62">
        <f t="shared" si="0"/>
        <v>6.9451765946231259E-2</v>
      </c>
      <c r="K53" s="46">
        <f t="shared" ref="K53:K61" si="9">(I53-H53)*100</f>
        <v>5.2700000000000191</v>
      </c>
      <c r="L53" s="63"/>
    </row>
    <row r="54" spans="2:12" x14ac:dyDescent="0.25">
      <c r="B54" s="284"/>
      <c r="C54" s="293"/>
      <c r="D54" s="19" t="s">
        <v>48</v>
      </c>
      <c r="E54" s="63">
        <v>0.34950000000000003</v>
      </c>
      <c r="F54" s="63">
        <v>0.43840000000000001</v>
      </c>
      <c r="G54" s="63">
        <v>0.44450000000000001</v>
      </c>
      <c r="H54" s="63">
        <v>0.44259999999999999</v>
      </c>
      <c r="I54" s="63">
        <v>0.4632</v>
      </c>
      <c r="J54" s="62">
        <f t="shared" si="0"/>
        <v>4.6543154089471406E-2</v>
      </c>
      <c r="K54" s="46">
        <f t="shared" si="9"/>
        <v>2.0600000000000005</v>
      </c>
      <c r="L54" s="63"/>
    </row>
    <row r="55" spans="2:12" x14ac:dyDescent="0.25">
      <c r="B55" s="284"/>
      <c r="C55" s="293"/>
      <c r="D55" s="19" t="s">
        <v>49</v>
      </c>
      <c r="E55" s="63">
        <v>4.9800000000000004E-2</v>
      </c>
      <c r="F55" s="63">
        <v>0.97129999999999994</v>
      </c>
      <c r="G55" s="63">
        <v>1.0004999999999999</v>
      </c>
      <c r="H55" s="63">
        <v>0.74549999999999994</v>
      </c>
      <c r="I55" s="63">
        <v>0.74930000000000008</v>
      </c>
      <c r="J55" s="62">
        <f t="shared" si="0"/>
        <v>5.0972501676729287E-3</v>
      </c>
      <c r="K55" s="46">
        <f t="shared" si="9"/>
        <v>0.38000000000001366</v>
      </c>
      <c r="L55" s="63"/>
    </row>
    <row r="56" spans="2:12" x14ac:dyDescent="0.25">
      <c r="B56" s="284"/>
      <c r="C56" s="293"/>
      <c r="D56" s="19" t="s">
        <v>50</v>
      </c>
      <c r="E56" s="63">
        <v>0.53280000000000005</v>
      </c>
      <c r="F56" s="63">
        <v>0.7229000000000001</v>
      </c>
      <c r="G56" s="63">
        <v>0.75970000000000004</v>
      </c>
      <c r="H56" s="63">
        <v>0.85219999999999996</v>
      </c>
      <c r="I56" s="63">
        <v>0.84770000000000001</v>
      </c>
      <c r="J56" s="62">
        <f t="shared" si="0"/>
        <v>-5.2804505984510586E-3</v>
      </c>
      <c r="K56" s="46">
        <f t="shared" si="9"/>
        <v>-0.44999999999999485</v>
      </c>
      <c r="L56" s="63"/>
    </row>
    <row r="57" spans="2:12" x14ac:dyDescent="0.25">
      <c r="B57" s="284"/>
      <c r="C57" s="293"/>
      <c r="D57" s="19" t="s">
        <v>51</v>
      </c>
      <c r="E57" s="63">
        <v>0.39350000000000002</v>
      </c>
      <c r="F57" s="63">
        <v>0.52110000000000001</v>
      </c>
      <c r="G57" s="63">
        <v>0.46679999999999999</v>
      </c>
      <c r="H57" s="63">
        <v>0.48599999999999999</v>
      </c>
      <c r="I57" s="63">
        <v>0.47909999999999997</v>
      </c>
      <c r="J57" s="62">
        <f t="shared" si="0"/>
        <v>-1.4197530864197616E-2</v>
      </c>
      <c r="K57" s="46">
        <f t="shared" si="9"/>
        <v>-0.69000000000000172</v>
      </c>
      <c r="L57" s="63"/>
    </row>
    <row r="58" spans="2:12" x14ac:dyDescent="0.25">
      <c r="B58" s="284"/>
      <c r="C58" s="293"/>
      <c r="D58" s="19" t="s">
        <v>52</v>
      </c>
      <c r="E58" s="63">
        <v>0.76500000000000001</v>
      </c>
      <c r="F58" s="63">
        <v>0.69299999999999995</v>
      </c>
      <c r="G58" s="63">
        <v>0.84819999999999995</v>
      </c>
      <c r="H58" s="63">
        <v>0.93140000000000001</v>
      </c>
      <c r="I58" s="63">
        <v>1.0691999999999999</v>
      </c>
      <c r="J58" s="62">
        <f t="shared" si="0"/>
        <v>0.14794932359888335</v>
      </c>
      <c r="K58" s="46">
        <f t="shared" si="9"/>
        <v>13.779999999999992</v>
      </c>
      <c r="L58" s="63"/>
    </row>
    <row r="59" spans="2:12" x14ac:dyDescent="0.25">
      <c r="B59" s="284"/>
      <c r="C59" s="293"/>
      <c r="D59" s="19" t="s">
        <v>53</v>
      </c>
      <c r="E59" s="63">
        <v>0.42359999999999998</v>
      </c>
      <c r="F59" s="63">
        <v>0.52890000000000004</v>
      </c>
      <c r="G59" s="63">
        <v>0.49259999999999998</v>
      </c>
      <c r="H59" s="63">
        <v>0.52629999999999999</v>
      </c>
      <c r="I59" s="63">
        <v>0.60099999999999998</v>
      </c>
      <c r="J59" s="62">
        <f t="shared" si="0"/>
        <v>0.14193425802774073</v>
      </c>
      <c r="K59" s="46">
        <f t="shared" si="9"/>
        <v>7.4699999999999989</v>
      </c>
      <c r="L59" s="63"/>
    </row>
    <row r="60" spans="2:12" x14ac:dyDescent="0.25">
      <c r="B60" s="284"/>
      <c r="C60" s="293"/>
      <c r="D60" s="19" t="s">
        <v>54</v>
      </c>
      <c r="E60" s="22">
        <v>0.39960000000000001</v>
      </c>
      <c r="F60" s="22">
        <v>0.80249999999999999</v>
      </c>
      <c r="G60" s="22">
        <v>0.83689999999999998</v>
      </c>
      <c r="H60" s="22">
        <v>0.87379999999999991</v>
      </c>
      <c r="I60" s="22">
        <v>0.91370000000000007</v>
      </c>
      <c r="J60" s="21">
        <f t="shared" si="0"/>
        <v>4.5662623025864324E-2</v>
      </c>
      <c r="K60" s="46">
        <f t="shared" si="9"/>
        <v>3.9900000000000158</v>
      </c>
      <c r="L60" s="22"/>
    </row>
    <row r="61" spans="2:12" x14ac:dyDescent="0.25">
      <c r="B61" s="284"/>
      <c r="C61" s="294"/>
      <c r="D61" s="23" t="s">
        <v>55</v>
      </c>
      <c r="E61" s="47">
        <v>0.24789999999999998</v>
      </c>
      <c r="F61" s="47">
        <v>0.50580000000000003</v>
      </c>
      <c r="G61" s="47">
        <v>0.60840000000000005</v>
      </c>
      <c r="H61" s="47">
        <v>0.6552</v>
      </c>
      <c r="I61" s="47">
        <v>0.58260000000000001</v>
      </c>
      <c r="J61" s="25">
        <f t="shared" si="0"/>
        <v>-0.11080586080586086</v>
      </c>
      <c r="K61" s="80">
        <f t="shared" si="9"/>
        <v>-7.26</v>
      </c>
      <c r="L61" s="47"/>
    </row>
    <row r="62" spans="2:12" x14ac:dyDescent="0.25">
      <c r="B62" s="284"/>
      <c r="C62" s="295" t="s">
        <v>56</v>
      </c>
      <c r="D62" s="67" t="s">
        <v>45</v>
      </c>
      <c r="E62" s="68">
        <v>94967</v>
      </c>
      <c r="F62" s="68">
        <v>124574</v>
      </c>
      <c r="G62" s="68">
        <v>123897</v>
      </c>
      <c r="H62" s="68">
        <v>127527</v>
      </c>
      <c r="I62" s="68">
        <v>124520</v>
      </c>
      <c r="J62" s="69">
        <f t="shared" si="0"/>
        <v>-2.3579320457628561E-2</v>
      </c>
      <c r="K62" s="68">
        <f t="shared" ref="K62:K63" si="10">I62-H62</f>
        <v>-3007</v>
      </c>
      <c r="L62" s="69">
        <f t="shared" ref="L62:L63" si="11">I62/$I$62</f>
        <v>1</v>
      </c>
    </row>
    <row r="63" spans="2:12" x14ac:dyDescent="0.25">
      <c r="B63" s="284"/>
      <c r="C63" s="297"/>
      <c r="D63" s="26" t="s">
        <v>46</v>
      </c>
      <c r="E63" s="27">
        <v>36110</v>
      </c>
      <c r="F63" s="27">
        <v>44069</v>
      </c>
      <c r="G63" s="27">
        <v>44891</v>
      </c>
      <c r="H63" s="27">
        <v>46362</v>
      </c>
      <c r="I63" s="27">
        <v>44311</v>
      </c>
      <c r="J63" s="36">
        <f t="shared" si="0"/>
        <v>-4.4238816271946813E-2</v>
      </c>
      <c r="K63" s="27">
        <f t="shared" si="10"/>
        <v>-2051</v>
      </c>
      <c r="L63" s="38">
        <f t="shared" si="11"/>
        <v>0.35585448120783808</v>
      </c>
    </row>
    <row r="64" spans="2:12" x14ac:dyDescent="0.25">
      <c r="B64" s="284"/>
      <c r="C64" s="297"/>
      <c r="D64" s="4" t="s">
        <v>47</v>
      </c>
      <c r="E64" s="29">
        <v>26368</v>
      </c>
      <c r="F64" s="29">
        <v>39041</v>
      </c>
      <c r="G64" s="29">
        <v>37104</v>
      </c>
      <c r="H64" s="29">
        <v>38072</v>
      </c>
      <c r="I64" s="29">
        <v>37015</v>
      </c>
      <c r="J64" s="76">
        <f>I64/H64-1</f>
        <v>-2.7763185543181357E-2</v>
      </c>
      <c r="K64" s="29">
        <f>I64-H64</f>
        <v>-1057</v>
      </c>
      <c r="L64" s="77">
        <f>I64/$I$62</f>
        <v>0.29726148409893993</v>
      </c>
    </row>
    <row r="65" spans="2:12" x14ac:dyDescent="0.25">
      <c r="B65" s="284"/>
      <c r="C65" s="297"/>
      <c r="D65" s="4" t="s">
        <v>48</v>
      </c>
      <c r="E65" s="29">
        <v>802</v>
      </c>
      <c r="F65" s="29">
        <v>844</v>
      </c>
      <c r="G65" s="29">
        <v>763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7.3562479922903955E-3</v>
      </c>
    </row>
    <row r="66" spans="2:12" x14ac:dyDescent="0.25">
      <c r="B66" s="284"/>
      <c r="C66" s="297"/>
      <c r="D66" s="4" t="s">
        <v>49</v>
      </c>
      <c r="E66" s="29">
        <v>4276</v>
      </c>
      <c r="F66" s="29">
        <v>4562</v>
      </c>
      <c r="G66" s="29">
        <v>4276</v>
      </c>
      <c r="H66" s="29">
        <v>4306</v>
      </c>
      <c r="I66" s="29">
        <v>4616</v>
      </c>
      <c r="J66" s="76">
        <f t="shared" si="12"/>
        <v>7.199256850905722E-2</v>
      </c>
      <c r="K66" s="29">
        <f t="shared" si="13"/>
        <v>310</v>
      </c>
      <c r="L66" s="77">
        <f t="shared" si="14"/>
        <v>3.7070350144555092E-2</v>
      </c>
    </row>
    <row r="67" spans="2:12" x14ac:dyDescent="0.25">
      <c r="B67" s="284"/>
      <c r="C67" s="297"/>
      <c r="D67" s="4" t="s">
        <v>50</v>
      </c>
      <c r="E67" s="29">
        <v>13664</v>
      </c>
      <c r="F67" s="29">
        <v>18637</v>
      </c>
      <c r="G67" s="29">
        <v>19295</v>
      </c>
      <c r="H67" s="29">
        <v>20140</v>
      </c>
      <c r="I67" s="29">
        <v>20107</v>
      </c>
      <c r="J67" s="76">
        <f t="shared" si="12"/>
        <v>-1.6385302879841079E-3</v>
      </c>
      <c r="K67" s="29">
        <f t="shared" si="13"/>
        <v>-33</v>
      </c>
      <c r="L67" s="77">
        <f t="shared" si="14"/>
        <v>0.1614760681015098</v>
      </c>
    </row>
    <row r="68" spans="2:12" x14ac:dyDescent="0.25">
      <c r="B68" s="284"/>
      <c r="C68" s="297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5.4047542563443627E-3</v>
      </c>
    </row>
    <row r="69" spans="2:12" x14ac:dyDescent="0.25">
      <c r="B69" s="284"/>
      <c r="C69" s="297"/>
      <c r="D69" s="4" t="s">
        <v>52</v>
      </c>
      <c r="E69" s="29">
        <v>3192</v>
      </c>
      <c r="F69" s="29">
        <v>4653</v>
      </c>
      <c r="G69" s="29">
        <v>4791</v>
      </c>
      <c r="H69" s="29">
        <v>4797</v>
      </c>
      <c r="I69" s="29">
        <v>4605</v>
      </c>
      <c r="J69" s="76">
        <f t="shared" si="12"/>
        <v>-4.0025015634771788E-2</v>
      </c>
      <c r="K69" s="29">
        <f t="shared" si="13"/>
        <v>-192</v>
      </c>
      <c r="L69" s="77">
        <f t="shared" si="14"/>
        <v>3.6982010921940249E-2</v>
      </c>
    </row>
    <row r="70" spans="2:12" x14ac:dyDescent="0.25">
      <c r="B70" s="284"/>
      <c r="C70" s="297"/>
      <c r="D70" s="4" t="s">
        <v>53</v>
      </c>
      <c r="E70" s="29">
        <v>2378</v>
      </c>
      <c r="F70" s="29">
        <v>2640</v>
      </c>
      <c r="G70" s="29">
        <v>2646</v>
      </c>
      <c r="H70" s="29">
        <v>2773</v>
      </c>
      <c r="I70" s="29">
        <v>2675</v>
      </c>
      <c r="J70" s="76">
        <f t="shared" si="12"/>
        <v>-3.5340786152181725E-2</v>
      </c>
      <c r="K70" s="29">
        <f t="shared" si="13"/>
        <v>-98</v>
      </c>
      <c r="L70" s="77">
        <f t="shared" si="14"/>
        <v>2.1482492772245423E-2</v>
      </c>
    </row>
    <row r="71" spans="2:12" x14ac:dyDescent="0.25">
      <c r="B71" s="284"/>
      <c r="C71" s="297"/>
      <c r="D71" s="4" t="s">
        <v>54</v>
      </c>
      <c r="E71" s="29">
        <v>4931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5.2176357211692899E-2</v>
      </c>
    </row>
    <row r="72" spans="2:12" x14ac:dyDescent="0.25">
      <c r="B72" s="285"/>
      <c r="C72" s="298"/>
      <c r="D72" s="32" t="s">
        <v>55</v>
      </c>
      <c r="E72" s="73">
        <v>2781</v>
      </c>
      <c r="F72" s="73">
        <v>3053</v>
      </c>
      <c r="G72" s="73">
        <v>3053</v>
      </c>
      <c r="H72" s="73">
        <v>3077</v>
      </c>
      <c r="I72" s="73">
        <v>3105</v>
      </c>
      <c r="J72" s="65">
        <f t="shared" si="12"/>
        <v>9.0997725056873868E-3</v>
      </c>
      <c r="K72" s="73">
        <f t="shared" si="13"/>
        <v>28</v>
      </c>
      <c r="L72" s="56">
        <f t="shared" si="14"/>
        <v>2.4935753292643751E-2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8"/>
    </row>
    <row r="74" spans="2:12" x14ac:dyDescent="0.25">
      <c r="B74" s="282" t="s">
        <v>57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7"/>
    </row>
    <row r="77" spans="2:12" ht="21.75" customHeight="1" thickBot="1" x14ac:dyDescent="0.3">
      <c r="B77" s="283" t="s">
        <v>58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45" x14ac:dyDescent="0.25">
      <c r="B79" s="4"/>
      <c r="C79" s="4"/>
      <c r="D79" s="4"/>
      <c r="E79" s="13" t="s">
        <v>233</v>
      </c>
      <c r="F79" s="13" t="s">
        <v>234</v>
      </c>
      <c r="G79" s="13" t="s">
        <v>235</v>
      </c>
      <c r="H79" s="13" t="s">
        <v>236</v>
      </c>
      <c r="I79" s="13" t="s">
        <v>237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julio 2025</v>
      </c>
    </row>
    <row r="80" spans="2:12" ht="15" customHeight="1" x14ac:dyDescent="0.25">
      <c r="B80" s="296" t="s">
        <v>44</v>
      </c>
      <c r="C80" s="291" t="s">
        <v>8</v>
      </c>
      <c r="D80" s="67" t="s">
        <v>45</v>
      </c>
      <c r="E80" s="68">
        <v>745750</v>
      </c>
      <c r="F80" s="68">
        <v>2658818</v>
      </c>
      <c r="G80" s="68">
        <v>2977282</v>
      </c>
      <c r="H80" s="68">
        <v>3166417</v>
      </c>
      <c r="I80" s="68">
        <v>3154023</v>
      </c>
      <c r="J80" s="69">
        <f t="shared" ref="J80:J81" si="15">I80/H80-1</f>
        <v>-3.9142033408738897E-3</v>
      </c>
      <c r="K80" s="68">
        <f t="shared" ref="K80:K81" si="16">I80-H80</f>
        <v>-12394</v>
      </c>
      <c r="L80" s="69">
        <f t="shared" ref="L80:L81" si="17">I80/$I$80</f>
        <v>1</v>
      </c>
    </row>
    <row r="81" spans="2:13" ht="15" customHeight="1" x14ac:dyDescent="0.25">
      <c r="B81" s="284"/>
      <c r="C81" s="286"/>
      <c r="D81" s="15" t="s">
        <v>46</v>
      </c>
      <c r="E81" s="16">
        <v>281997</v>
      </c>
      <c r="F81" s="16">
        <v>993053</v>
      </c>
      <c r="G81" s="16">
        <v>1080016</v>
      </c>
      <c r="H81" s="16">
        <v>1125712</v>
      </c>
      <c r="I81" s="16">
        <v>1072395</v>
      </c>
      <c r="J81" s="18">
        <f t="shared" si="15"/>
        <v>-4.736291342723542E-2</v>
      </c>
      <c r="K81" s="16">
        <f t="shared" si="16"/>
        <v>-53317</v>
      </c>
      <c r="L81" s="18">
        <f t="shared" si="17"/>
        <v>0.34000861756556627</v>
      </c>
      <c r="M81" s="81"/>
    </row>
    <row r="82" spans="2:13" x14ac:dyDescent="0.25">
      <c r="B82" s="284"/>
      <c r="C82" s="286"/>
      <c r="D82" s="19" t="s">
        <v>47</v>
      </c>
      <c r="E82" s="20">
        <v>123433</v>
      </c>
      <c r="F82" s="20">
        <v>692851</v>
      </c>
      <c r="G82" s="20">
        <v>750730</v>
      </c>
      <c r="H82" s="20">
        <v>796046</v>
      </c>
      <c r="I82" s="20">
        <v>823796</v>
      </c>
      <c r="J82" s="63">
        <f>I82/H82-1</f>
        <v>3.4859794534486621E-2</v>
      </c>
      <c r="K82" s="20">
        <f>I82-H82</f>
        <v>27750</v>
      </c>
      <c r="L82" s="63">
        <f>I82/$I$80</f>
        <v>0.26118896406272246</v>
      </c>
      <c r="M82" s="81"/>
    </row>
    <row r="83" spans="2:13" x14ac:dyDescent="0.25">
      <c r="B83" s="284"/>
      <c r="C83" s="286"/>
      <c r="D83" s="19" t="s">
        <v>48</v>
      </c>
      <c r="E83" s="20">
        <v>6896</v>
      </c>
      <c r="F83" s="20">
        <v>19165</v>
      </c>
      <c r="G83" s="20">
        <v>30246</v>
      </c>
      <c r="H83" s="20">
        <v>25739</v>
      </c>
      <c r="I83" s="20">
        <v>24470</v>
      </c>
      <c r="J83" s="63">
        <f t="shared" ref="J83:J136" si="18">I83/H83-1</f>
        <v>-4.9302614709196169E-2</v>
      </c>
      <c r="K83" s="20">
        <f t="shared" ref="K83:K112" si="19">I83-H83</f>
        <v>-1269</v>
      </c>
      <c r="L83" s="63">
        <f t="shared" ref="L83:L90" si="20">I83/$I$80</f>
        <v>7.7583454527757091E-3</v>
      </c>
      <c r="M83" s="81"/>
    </row>
    <row r="84" spans="2:13" x14ac:dyDescent="0.25">
      <c r="B84" s="284"/>
      <c r="C84" s="286"/>
      <c r="D84" s="19" t="s">
        <v>49</v>
      </c>
      <c r="E84" s="20">
        <v>19378</v>
      </c>
      <c r="F84" s="20">
        <v>91869</v>
      </c>
      <c r="G84" s="20">
        <v>109900</v>
      </c>
      <c r="H84" s="20">
        <v>133707</v>
      </c>
      <c r="I84" s="20">
        <v>111695</v>
      </c>
      <c r="J84" s="63">
        <f t="shared" si="18"/>
        <v>-0.16462862826927538</v>
      </c>
      <c r="K84" s="20">
        <f t="shared" si="19"/>
        <v>-22012</v>
      </c>
      <c r="L84" s="63">
        <f t="shared" si="20"/>
        <v>3.5413502057530973E-2</v>
      </c>
      <c r="M84" s="81"/>
    </row>
    <row r="85" spans="2:13" x14ac:dyDescent="0.25">
      <c r="B85" s="284"/>
      <c r="C85" s="286"/>
      <c r="D85" s="19" t="s">
        <v>50</v>
      </c>
      <c r="E85" s="20">
        <v>111657</v>
      </c>
      <c r="F85" s="20">
        <v>395281</v>
      </c>
      <c r="G85" s="20">
        <v>453294</v>
      </c>
      <c r="H85" s="20">
        <v>524679</v>
      </c>
      <c r="I85" s="20">
        <v>537199</v>
      </c>
      <c r="J85" s="63">
        <f t="shared" si="18"/>
        <v>2.3862209084030361E-2</v>
      </c>
      <c r="K85" s="20">
        <f t="shared" si="19"/>
        <v>12520</v>
      </c>
      <c r="L85" s="63">
        <f t="shared" si="20"/>
        <v>0.17032183975830234</v>
      </c>
      <c r="M85" s="81"/>
    </row>
    <row r="86" spans="2:13" x14ac:dyDescent="0.25">
      <c r="B86" s="284"/>
      <c r="C86" s="286"/>
      <c r="D86" s="19" t="s">
        <v>51</v>
      </c>
      <c r="E86" s="20">
        <v>14230</v>
      </c>
      <c r="F86" s="20">
        <v>28946</v>
      </c>
      <c r="G86" s="20">
        <v>35023</v>
      </c>
      <c r="H86" s="20">
        <v>33791</v>
      </c>
      <c r="I86" s="20">
        <v>31909</v>
      </c>
      <c r="J86" s="63">
        <f t="shared" si="18"/>
        <v>-5.5695303483175973E-2</v>
      </c>
      <c r="K86" s="20">
        <f t="shared" si="19"/>
        <v>-1882</v>
      </c>
      <c r="L86" s="63">
        <f t="shared" si="20"/>
        <v>1.0116920517066617E-2</v>
      </c>
      <c r="M86" s="81"/>
    </row>
    <row r="87" spans="2:13" x14ac:dyDescent="0.25">
      <c r="B87" s="284"/>
      <c r="C87" s="286"/>
      <c r="D87" s="19" t="s">
        <v>52</v>
      </c>
      <c r="E87" s="20">
        <v>43336</v>
      </c>
      <c r="F87" s="20">
        <v>107595</v>
      </c>
      <c r="G87" s="20">
        <v>148504</v>
      </c>
      <c r="H87" s="20">
        <v>138865</v>
      </c>
      <c r="I87" s="20">
        <v>154252</v>
      </c>
      <c r="J87" s="63">
        <f t="shared" si="18"/>
        <v>0.1108054585388687</v>
      </c>
      <c r="K87" s="20">
        <f t="shared" si="19"/>
        <v>15387</v>
      </c>
      <c r="L87" s="63">
        <f t="shared" si="20"/>
        <v>4.8906428393198149E-2</v>
      </c>
      <c r="M87" s="81"/>
    </row>
    <row r="88" spans="2:13" x14ac:dyDescent="0.25">
      <c r="B88" s="284"/>
      <c r="C88" s="286"/>
      <c r="D88" s="19" t="s">
        <v>53</v>
      </c>
      <c r="E88" s="20">
        <v>73201</v>
      </c>
      <c r="F88" s="20">
        <v>122504</v>
      </c>
      <c r="G88" s="20">
        <v>143386</v>
      </c>
      <c r="H88" s="20">
        <v>147042</v>
      </c>
      <c r="I88" s="20">
        <v>164634</v>
      </c>
      <c r="J88" s="63">
        <f t="shared" si="18"/>
        <v>0.11963928673440249</v>
      </c>
      <c r="K88" s="20">
        <f t="shared" si="19"/>
        <v>17592</v>
      </c>
      <c r="L88" s="63">
        <f t="shared" si="20"/>
        <v>5.2198097477412178E-2</v>
      </c>
      <c r="M88" s="81"/>
    </row>
    <row r="89" spans="2:13" ht="18" customHeight="1" x14ac:dyDescent="0.25">
      <c r="B89" s="284"/>
      <c r="C89" s="286"/>
      <c r="D89" s="19" t="s">
        <v>54</v>
      </c>
      <c r="E89" s="20">
        <v>44078</v>
      </c>
      <c r="F89" s="20">
        <v>145637</v>
      </c>
      <c r="G89" s="20">
        <v>157637</v>
      </c>
      <c r="H89" s="20">
        <v>167315</v>
      </c>
      <c r="I89" s="20">
        <v>162934</v>
      </c>
      <c r="J89" s="22">
        <f t="shared" si="18"/>
        <v>-2.6184143681080574E-2</v>
      </c>
      <c r="K89" s="20">
        <f t="shared" si="19"/>
        <v>-4381</v>
      </c>
      <c r="L89" s="22">
        <f t="shared" si="20"/>
        <v>5.1659103310280237E-2</v>
      </c>
      <c r="M89" s="81"/>
    </row>
    <row r="90" spans="2:13" x14ac:dyDescent="0.25">
      <c r="B90" s="284"/>
      <c r="C90" s="287"/>
      <c r="D90" s="23" t="s">
        <v>55</v>
      </c>
      <c r="E90" s="71">
        <v>27544</v>
      </c>
      <c r="F90" s="71">
        <v>61917</v>
      </c>
      <c r="G90" s="71">
        <v>68546</v>
      </c>
      <c r="H90" s="71">
        <v>73521</v>
      </c>
      <c r="I90" s="71">
        <v>70739</v>
      </c>
      <c r="J90" s="47">
        <f t="shared" si="18"/>
        <v>-3.7839528842099512E-2</v>
      </c>
      <c r="K90" s="71">
        <f t="shared" si="19"/>
        <v>-2782</v>
      </c>
      <c r="L90" s="47">
        <f t="shared" si="20"/>
        <v>2.242818140514511E-2</v>
      </c>
      <c r="M90" s="81"/>
    </row>
    <row r="91" spans="2:13" x14ac:dyDescent="0.25">
      <c r="B91" s="284"/>
      <c r="C91" s="288" t="s">
        <v>18</v>
      </c>
      <c r="D91" s="67" t="s">
        <v>45</v>
      </c>
      <c r="E91" s="68">
        <v>828020</v>
      </c>
      <c r="F91" s="68">
        <v>3127308</v>
      </c>
      <c r="G91" s="68">
        <v>3519163</v>
      </c>
      <c r="H91" s="68">
        <v>3743983</v>
      </c>
      <c r="I91" s="68">
        <v>3701970</v>
      </c>
      <c r="J91" s="69">
        <f t="shared" si="18"/>
        <v>-1.1221471892366996E-2</v>
      </c>
      <c r="K91" s="68">
        <f t="shared" si="19"/>
        <v>-42013</v>
      </c>
      <c r="L91" s="69">
        <f t="shared" ref="L91:L92" si="21">I91/$I$91</f>
        <v>1</v>
      </c>
    </row>
    <row r="92" spans="2:13" x14ac:dyDescent="0.25">
      <c r="B92" s="284"/>
      <c r="C92" s="289"/>
      <c r="D92" s="26" t="s">
        <v>46</v>
      </c>
      <c r="E92" s="27">
        <v>317821</v>
      </c>
      <c r="F92" s="27">
        <v>1189041</v>
      </c>
      <c r="G92" s="27">
        <v>1299694</v>
      </c>
      <c r="H92" s="27">
        <v>1355014</v>
      </c>
      <c r="I92" s="27">
        <v>1282726</v>
      </c>
      <c r="J92" s="82">
        <f t="shared" si="18"/>
        <v>-5.3348526288289233E-2</v>
      </c>
      <c r="K92" s="27">
        <f t="shared" si="19"/>
        <v>-72288</v>
      </c>
      <c r="L92" s="38">
        <f t="shared" si="21"/>
        <v>0.34649821581482293</v>
      </c>
    </row>
    <row r="93" spans="2:13" x14ac:dyDescent="0.25">
      <c r="B93" s="284"/>
      <c r="C93" s="289"/>
      <c r="D93" s="4" t="s">
        <v>47</v>
      </c>
      <c r="E93" s="29">
        <v>139606</v>
      </c>
      <c r="F93" s="29">
        <v>824563</v>
      </c>
      <c r="G93" s="29">
        <v>905307</v>
      </c>
      <c r="H93" s="29">
        <v>958144</v>
      </c>
      <c r="I93" s="29">
        <v>983095</v>
      </c>
      <c r="J93" s="83">
        <f t="shared" si="18"/>
        <v>2.6040970877028835E-2</v>
      </c>
      <c r="K93" s="29">
        <f t="shared" si="19"/>
        <v>24951</v>
      </c>
      <c r="L93" s="77">
        <f>I93/$I$91</f>
        <v>0.26555995861662846</v>
      </c>
    </row>
    <row r="94" spans="2:13" x14ac:dyDescent="0.25">
      <c r="B94" s="284"/>
      <c r="C94" s="289"/>
      <c r="D94" s="4" t="s">
        <v>48</v>
      </c>
      <c r="E94" s="29">
        <v>7616</v>
      </c>
      <c r="F94" s="29">
        <v>21504</v>
      </c>
      <c r="G94" s="29">
        <v>32605</v>
      </c>
      <c r="H94" s="29">
        <v>28406</v>
      </c>
      <c r="I94" s="29">
        <v>27330</v>
      </c>
      <c r="J94" s="83">
        <f t="shared" si="18"/>
        <v>-3.7879321270154143E-2</v>
      </c>
      <c r="K94" s="29">
        <f t="shared" si="19"/>
        <v>-1076</v>
      </c>
      <c r="L94" s="77">
        <f t="shared" ref="L94:L101" si="22">I94/$I$91</f>
        <v>7.3825557743579769E-3</v>
      </c>
    </row>
    <row r="95" spans="2:13" x14ac:dyDescent="0.25">
      <c r="B95" s="284"/>
      <c r="C95" s="289"/>
      <c r="D95" s="4" t="s">
        <v>49</v>
      </c>
      <c r="E95" s="29">
        <v>23661</v>
      </c>
      <c r="F95" s="29">
        <v>106766</v>
      </c>
      <c r="G95" s="29">
        <v>127703</v>
      </c>
      <c r="H95" s="29">
        <v>155107</v>
      </c>
      <c r="I95" s="29">
        <v>129030</v>
      </c>
      <c r="J95" s="83">
        <f t="shared" si="18"/>
        <v>-0.16812265081524369</v>
      </c>
      <c r="K95" s="29">
        <f t="shared" si="19"/>
        <v>-26077</v>
      </c>
      <c r="L95" s="77">
        <f t="shared" si="22"/>
        <v>3.4854415351826193E-2</v>
      </c>
    </row>
    <row r="96" spans="2:13" x14ac:dyDescent="0.25">
      <c r="B96" s="284"/>
      <c r="C96" s="289"/>
      <c r="D96" s="4" t="s">
        <v>50</v>
      </c>
      <c r="E96" s="29">
        <v>121455</v>
      </c>
      <c r="F96" s="29">
        <v>456752</v>
      </c>
      <c r="G96" s="29">
        <v>530374</v>
      </c>
      <c r="H96" s="29">
        <v>611065</v>
      </c>
      <c r="I96" s="29">
        <v>622231</v>
      </c>
      <c r="J96" s="83">
        <f t="shared" si="18"/>
        <v>1.8273015145688243E-2</v>
      </c>
      <c r="K96" s="29">
        <f t="shared" si="19"/>
        <v>11166</v>
      </c>
      <c r="L96" s="77">
        <f t="shared" si="22"/>
        <v>0.16808104873891469</v>
      </c>
    </row>
    <row r="97" spans="2:12" x14ac:dyDescent="0.25">
      <c r="B97" s="284"/>
      <c r="C97" s="289"/>
      <c r="D97" s="4" t="s">
        <v>51</v>
      </c>
      <c r="E97" s="29">
        <v>14777</v>
      </c>
      <c r="F97" s="29">
        <v>30304</v>
      </c>
      <c r="G97" s="29">
        <v>36788</v>
      </c>
      <c r="H97" s="29">
        <v>35530</v>
      </c>
      <c r="I97" s="29">
        <v>33664</v>
      </c>
      <c r="J97" s="83">
        <f t="shared" si="18"/>
        <v>-5.2518998029833952E-2</v>
      </c>
      <c r="K97" s="29">
        <f t="shared" si="19"/>
        <v>-1866</v>
      </c>
      <c r="L97" s="77">
        <f t="shared" si="22"/>
        <v>9.0935366845220252E-3</v>
      </c>
    </row>
    <row r="98" spans="2:12" x14ac:dyDescent="0.25">
      <c r="B98" s="284"/>
      <c r="C98" s="289"/>
      <c r="D98" s="4" t="s">
        <v>52</v>
      </c>
      <c r="E98" s="29">
        <v>49996</v>
      </c>
      <c r="F98" s="29">
        <v>127213</v>
      </c>
      <c r="G98" s="29">
        <v>167746</v>
      </c>
      <c r="H98" s="29">
        <v>161937</v>
      </c>
      <c r="I98" s="29">
        <v>176472</v>
      </c>
      <c r="J98" s="83">
        <f t="shared" si="18"/>
        <v>8.975712777191136E-2</v>
      </c>
      <c r="K98" s="29">
        <f t="shared" si="19"/>
        <v>14535</v>
      </c>
      <c r="L98" s="77">
        <f t="shared" si="22"/>
        <v>4.7669754211946615E-2</v>
      </c>
    </row>
    <row r="99" spans="2:12" x14ac:dyDescent="0.25">
      <c r="B99" s="284"/>
      <c r="C99" s="289"/>
      <c r="D99" s="4" t="s">
        <v>53</v>
      </c>
      <c r="E99" s="29">
        <v>75280</v>
      </c>
      <c r="F99" s="29">
        <v>128348</v>
      </c>
      <c r="G99" s="29">
        <v>149684</v>
      </c>
      <c r="H99" s="29">
        <v>153587</v>
      </c>
      <c r="I99" s="29">
        <v>171430</v>
      </c>
      <c r="J99" s="83">
        <f t="shared" si="18"/>
        <v>0.11617519711954793</v>
      </c>
      <c r="K99" s="29">
        <f t="shared" si="19"/>
        <v>17843</v>
      </c>
      <c r="L99" s="77">
        <f t="shared" si="22"/>
        <v>4.630777667025935E-2</v>
      </c>
    </row>
    <row r="100" spans="2:12" x14ac:dyDescent="0.25">
      <c r="B100" s="284"/>
      <c r="C100" s="289"/>
      <c r="D100" s="4" t="s">
        <v>54</v>
      </c>
      <c r="E100" s="29">
        <v>48429</v>
      </c>
      <c r="F100" s="29">
        <v>172180</v>
      </c>
      <c r="G100" s="29">
        <v>187556</v>
      </c>
      <c r="H100" s="29">
        <v>200403</v>
      </c>
      <c r="I100" s="29">
        <v>194366</v>
      </c>
      <c r="J100" s="31">
        <f t="shared" si="18"/>
        <v>-3.012429953643414E-2</v>
      </c>
      <c r="K100" s="29">
        <f t="shared" si="19"/>
        <v>-6037</v>
      </c>
      <c r="L100" s="42">
        <f t="shared" si="22"/>
        <v>5.2503396840060834E-2</v>
      </c>
    </row>
    <row r="101" spans="2:12" x14ac:dyDescent="0.25">
      <c r="B101" s="284"/>
      <c r="C101" s="290"/>
      <c r="D101" s="32" t="s">
        <v>55</v>
      </c>
      <c r="E101" s="73">
        <v>29379</v>
      </c>
      <c r="F101" s="73">
        <v>70637</v>
      </c>
      <c r="G101" s="73">
        <v>81706</v>
      </c>
      <c r="H101" s="73">
        <v>84790</v>
      </c>
      <c r="I101" s="73">
        <v>81626</v>
      </c>
      <c r="J101" s="74">
        <f t="shared" si="18"/>
        <v>-3.7315721193536988E-2</v>
      </c>
      <c r="K101" s="73">
        <f t="shared" si="19"/>
        <v>-3164</v>
      </c>
      <c r="L101" s="56">
        <f t="shared" si="22"/>
        <v>2.2049341296660967E-2</v>
      </c>
    </row>
    <row r="102" spans="2:12" x14ac:dyDescent="0.25">
      <c r="B102" s="284"/>
      <c r="C102" s="291" t="s">
        <v>21</v>
      </c>
      <c r="D102" s="67" t="s">
        <v>45</v>
      </c>
      <c r="E102" s="68">
        <v>3612090</v>
      </c>
      <c r="F102" s="68">
        <v>17324543</v>
      </c>
      <c r="G102" s="68">
        <v>19534206</v>
      </c>
      <c r="H102" s="68">
        <v>20749699</v>
      </c>
      <c r="I102" s="68">
        <v>20172892</v>
      </c>
      <c r="J102" s="69">
        <f t="shared" si="18"/>
        <v>-2.7798330954102002E-2</v>
      </c>
      <c r="K102" s="68">
        <f t="shared" si="19"/>
        <v>-576807</v>
      </c>
      <c r="L102" s="69">
        <f t="shared" ref="L102:L103" si="23">I102/$I$102</f>
        <v>1</v>
      </c>
    </row>
    <row r="103" spans="2:12" x14ac:dyDescent="0.25">
      <c r="B103" s="284"/>
      <c r="C103" s="286"/>
      <c r="D103" s="15" t="s">
        <v>46</v>
      </c>
      <c r="E103" s="16">
        <v>1495386</v>
      </c>
      <c r="F103" s="16">
        <v>7078492</v>
      </c>
      <c r="G103" s="16">
        <v>7702716</v>
      </c>
      <c r="H103" s="16">
        <v>7945412</v>
      </c>
      <c r="I103" s="16">
        <v>7529941</v>
      </c>
      <c r="J103" s="18">
        <f t="shared" si="18"/>
        <v>-5.229068045810592E-2</v>
      </c>
      <c r="K103" s="16">
        <f t="shared" si="19"/>
        <v>-415471</v>
      </c>
      <c r="L103" s="18">
        <f t="shared" si="23"/>
        <v>0.37327027775690269</v>
      </c>
    </row>
    <row r="104" spans="2:12" x14ac:dyDescent="0.25">
      <c r="B104" s="284"/>
      <c r="C104" s="286"/>
      <c r="D104" s="19" t="s">
        <v>47</v>
      </c>
      <c r="E104" s="20">
        <v>689636</v>
      </c>
      <c r="F104" s="20">
        <v>4842970</v>
      </c>
      <c r="G104" s="20">
        <v>5449273</v>
      </c>
      <c r="H104" s="20">
        <v>5748289</v>
      </c>
      <c r="I104" s="20">
        <v>5752748</v>
      </c>
      <c r="J104" s="63">
        <f t="shared" si="18"/>
        <v>7.7570908491209067E-4</v>
      </c>
      <c r="K104" s="20">
        <f t="shared" si="19"/>
        <v>4459</v>
      </c>
      <c r="L104" s="63">
        <f>I104/$I$102</f>
        <v>0.2851722003964528</v>
      </c>
    </row>
    <row r="105" spans="2:12" x14ac:dyDescent="0.25">
      <c r="B105" s="284"/>
      <c r="C105" s="286"/>
      <c r="D105" s="19" t="s">
        <v>48</v>
      </c>
      <c r="E105" s="20">
        <v>30230</v>
      </c>
      <c r="F105" s="20">
        <v>90655</v>
      </c>
      <c r="G105" s="20">
        <v>97937</v>
      </c>
      <c r="H105" s="20">
        <v>107952</v>
      </c>
      <c r="I105" s="20">
        <v>111349</v>
      </c>
      <c r="J105" s="63">
        <f t="shared" si="18"/>
        <v>3.146768934341182E-2</v>
      </c>
      <c r="K105" s="20">
        <f t="shared" si="19"/>
        <v>3397</v>
      </c>
      <c r="L105" s="63">
        <f t="shared" ref="L105:L112" si="24">I105/$I$102</f>
        <v>5.5197341065425821E-3</v>
      </c>
    </row>
    <row r="106" spans="2:12" x14ac:dyDescent="0.25">
      <c r="B106" s="284"/>
      <c r="C106" s="286"/>
      <c r="D106" s="19" t="s">
        <v>49</v>
      </c>
      <c r="E106" s="20">
        <v>126687</v>
      </c>
      <c r="F106" s="20">
        <v>528576</v>
      </c>
      <c r="G106" s="20">
        <v>651133</v>
      </c>
      <c r="H106" s="20">
        <v>789627</v>
      </c>
      <c r="I106" s="20">
        <v>648050</v>
      </c>
      <c r="J106" s="63">
        <f t="shared" si="18"/>
        <v>-0.17929604737426663</v>
      </c>
      <c r="K106" s="20">
        <f t="shared" si="19"/>
        <v>-141577</v>
      </c>
      <c r="L106" s="63">
        <f t="shared" si="24"/>
        <v>3.2124794005737999E-2</v>
      </c>
    </row>
    <row r="107" spans="2:12" x14ac:dyDescent="0.25">
      <c r="B107" s="284"/>
      <c r="C107" s="286"/>
      <c r="D107" s="19" t="s">
        <v>50</v>
      </c>
      <c r="E107" s="20">
        <v>527002</v>
      </c>
      <c r="F107" s="20">
        <v>2370169</v>
      </c>
      <c r="G107" s="20">
        <v>2875439</v>
      </c>
      <c r="H107" s="20">
        <v>3267951</v>
      </c>
      <c r="I107" s="20">
        <v>3257587</v>
      </c>
      <c r="J107" s="63">
        <f t="shared" si="18"/>
        <v>-3.1714061808147953E-3</v>
      </c>
      <c r="K107" s="20">
        <f t="shared" si="19"/>
        <v>-10364</v>
      </c>
      <c r="L107" s="63">
        <f t="shared" si="24"/>
        <v>0.16148339068091971</v>
      </c>
    </row>
    <row r="108" spans="2:12" x14ac:dyDescent="0.25">
      <c r="B108" s="284"/>
      <c r="C108" s="286"/>
      <c r="D108" s="19" t="s">
        <v>51</v>
      </c>
      <c r="E108" s="20">
        <v>31710</v>
      </c>
      <c r="F108" s="20">
        <v>79758</v>
      </c>
      <c r="G108" s="20">
        <v>89670</v>
      </c>
      <c r="H108" s="20">
        <v>91218</v>
      </c>
      <c r="I108" s="20">
        <v>88503</v>
      </c>
      <c r="J108" s="63">
        <f t="shared" si="18"/>
        <v>-2.9763862395579821E-2</v>
      </c>
      <c r="K108" s="20">
        <f t="shared" si="19"/>
        <v>-2715</v>
      </c>
      <c r="L108" s="63">
        <f t="shared" si="24"/>
        <v>4.387224201666276E-3</v>
      </c>
    </row>
    <row r="109" spans="2:12" x14ac:dyDescent="0.25">
      <c r="B109" s="284"/>
      <c r="C109" s="286"/>
      <c r="D109" s="19" t="s">
        <v>52</v>
      </c>
      <c r="E109" s="20">
        <v>272756</v>
      </c>
      <c r="F109" s="20">
        <v>716456</v>
      </c>
      <c r="G109" s="20">
        <v>803223</v>
      </c>
      <c r="H109" s="20">
        <v>845212</v>
      </c>
      <c r="I109" s="20">
        <v>862102</v>
      </c>
      <c r="J109" s="63">
        <f t="shared" si="18"/>
        <v>1.9983152155908845E-2</v>
      </c>
      <c r="K109" s="20">
        <f t="shared" si="19"/>
        <v>16890</v>
      </c>
      <c r="L109" s="63">
        <f t="shared" si="24"/>
        <v>4.2735667250883014E-2</v>
      </c>
    </row>
    <row r="110" spans="2:12" x14ac:dyDescent="0.25">
      <c r="B110" s="284"/>
      <c r="C110" s="286"/>
      <c r="D110" s="19" t="s">
        <v>53</v>
      </c>
      <c r="E110" s="20">
        <v>148140</v>
      </c>
      <c r="F110" s="20">
        <v>301230</v>
      </c>
      <c r="G110" s="20">
        <v>334500</v>
      </c>
      <c r="H110" s="20">
        <v>347016</v>
      </c>
      <c r="I110" s="20">
        <v>351506</v>
      </c>
      <c r="J110" s="63">
        <f t="shared" si="18"/>
        <v>1.293888466237858E-2</v>
      </c>
      <c r="K110" s="20">
        <f t="shared" si="19"/>
        <v>4490</v>
      </c>
      <c r="L110" s="63">
        <f t="shared" si="24"/>
        <v>1.7424670691738201E-2</v>
      </c>
    </row>
    <row r="111" spans="2:12" x14ac:dyDescent="0.25">
      <c r="B111" s="284"/>
      <c r="C111" s="286"/>
      <c r="D111" s="19" t="s">
        <v>54</v>
      </c>
      <c r="E111" s="20">
        <v>193247</v>
      </c>
      <c r="F111" s="20">
        <v>975225</v>
      </c>
      <c r="G111" s="20">
        <v>1060434</v>
      </c>
      <c r="H111" s="20">
        <v>1162503</v>
      </c>
      <c r="I111" s="20">
        <v>1148016</v>
      </c>
      <c r="J111" s="22">
        <f t="shared" si="18"/>
        <v>-1.2461903324120449E-2</v>
      </c>
      <c r="K111" s="20">
        <f t="shared" si="19"/>
        <v>-14487</v>
      </c>
      <c r="L111" s="22">
        <f t="shared" si="24"/>
        <v>5.6908845791669334E-2</v>
      </c>
    </row>
    <row r="112" spans="2:12" x14ac:dyDescent="0.25">
      <c r="B112" s="284"/>
      <c r="C112" s="287"/>
      <c r="D112" s="23" t="s">
        <v>55</v>
      </c>
      <c r="E112" s="71">
        <v>97296</v>
      </c>
      <c r="F112" s="71">
        <v>341012</v>
      </c>
      <c r="G112" s="71">
        <v>469881</v>
      </c>
      <c r="H112" s="71">
        <v>444519</v>
      </c>
      <c r="I112" s="71">
        <v>423090</v>
      </c>
      <c r="J112" s="47">
        <f t="shared" si="18"/>
        <v>-4.8207163248365048E-2</v>
      </c>
      <c r="K112" s="71">
        <f t="shared" si="19"/>
        <v>-21429</v>
      </c>
      <c r="L112" s="47">
        <f t="shared" si="24"/>
        <v>2.0973195117487367E-2</v>
      </c>
    </row>
    <row r="113" spans="2:12" x14ac:dyDescent="0.25">
      <c r="B113" s="284"/>
      <c r="C113" s="288" t="s">
        <v>22</v>
      </c>
      <c r="D113" s="67" t="s">
        <v>45</v>
      </c>
      <c r="E113" s="75">
        <f t="shared" ref="E113:I114" si="25">E102/E80</f>
        <v>4.8435668789808917</v>
      </c>
      <c r="F113" s="75">
        <f t="shared" si="25"/>
        <v>6.5158814932048754</v>
      </c>
      <c r="G113" s="75">
        <f t="shared" si="25"/>
        <v>6.5610869242483583</v>
      </c>
      <c r="H113" s="75">
        <f t="shared" si="25"/>
        <v>6.553053182824625</v>
      </c>
      <c r="I113" s="75">
        <f t="shared" si="25"/>
        <v>6.3959241895192269</v>
      </c>
      <c r="J113" s="69">
        <f t="shared" si="18"/>
        <v>-2.3977982311700008E-2</v>
      </c>
      <c r="K113" s="75">
        <f t="shared" ref="K113:K114" si="26">(I113-H113)</f>
        <v>-0.15712899330539809</v>
      </c>
      <c r="L113" s="69"/>
    </row>
    <row r="114" spans="2:12" x14ac:dyDescent="0.25">
      <c r="B114" s="284"/>
      <c r="C114" s="289"/>
      <c r="D114" s="26" t="s">
        <v>46</v>
      </c>
      <c r="E114" s="37">
        <f t="shared" si="25"/>
        <v>5.3028436472728435</v>
      </c>
      <c r="F114" s="37">
        <f t="shared" si="25"/>
        <v>7.1280102874670339</v>
      </c>
      <c r="G114" s="37">
        <f t="shared" si="25"/>
        <v>7.1320387846105984</v>
      </c>
      <c r="H114" s="37">
        <f t="shared" si="25"/>
        <v>7.0581214378100263</v>
      </c>
      <c r="I114" s="37">
        <f t="shared" si="25"/>
        <v>7.0216114398146203</v>
      </c>
      <c r="J114" s="82">
        <f t="shared" si="18"/>
        <v>-5.1727642145434904E-3</v>
      </c>
      <c r="K114" s="37">
        <f t="shared" si="26"/>
        <v>-3.6509997995405996E-2</v>
      </c>
      <c r="L114" s="38"/>
    </row>
    <row r="115" spans="2:12" x14ac:dyDescent="0.25">
      <c r="B115" s="284"/>
      <c r="C115" s="289"/>
      <c r="D115" s="4" t="s">
        <v>47</v>
      </c>
      <c r="E115" s="41">
        <f>E104/E82</f>
        <v>5.587128239611773</v>
      </c>
      <c r="F115" s="41">
        <f>F104/F82</f>
        <v>6.9899155806948388</v>
      </c>
      <c r="G115" s="41">
        <f>G104/G82</f>
        <v>7.2586322645957937</v>
      </c>
      <c r="H115" s="41">
        <f>H104/H82</f>
        <v>7.2210512960306312</v>
      </c>
      <c r="I115" s="41">
        <f>I104/I82</f>
        <v>6.9832191464877225</v>
      </c>
      <c r="J115" s="83">
        <f t="shared" si="18"/>
        <v>-3.2935945168211633E-2</v>
      </c>
      <c r="K115" s="41">
        <f>(I115-H115)</f>
        <v>-0.23783214954290877</v>
      </c>
      <c r="L115" s="77"/>
    </row>
    <row r="116" spans="2:12" x14ac:dyDescent="0.25">
      <c r="B116" s="284"/>
      <c r="C116" s="289"/>
      <c r="D116" s="4" t="s">
        <v>48</v>
      </c>
      <c r="E116" s="41">
        <f t="shared" ref="E116:I123" si="27">E105/E83</f>
        <v>4.3837006960556844</v>
      </c>
      <c r="F116" s="41">
        <f t="shared" si="27"/>
        <v>4.730237411948865</v>
      </c>
      <c r="G116" s="41">
        <f t="shared" si="27"/>
        <v>3.2380149441248429</v>
      </c>
      <c r="H116" s="41">
        <f t="shared" si="27"/>
        <v>4.1941023349780489</v>
      </c>
      <c r="I116" s="41">
        <f t="shared" si="27"/>
        <v>4.5504290968532901</v>
      </c>
      <c r="J116" s="83">
        <f t="shared" si="18"/>
        <v>8.4959005149574107E-2</v>
      </c>
      <c r="K116" s="41">
        <f t="shared" ref="K116:K123" si="28">(I116-H116)</f>
        <v>0.35632676187524126</v>
      </c>
      <c r="L116" s="77"/>
    </row>
    <row r="117" spans="2:12" x14ac:dyDescent="0.25">
      <c r="B117" s="284"/>
      <c r="C117" s="289"/>
      <c r="D117" s="4" t="s">
        <v>49</v>
      </c>
      <c r="E117" s="41">
        <f t="shared" si="27"/>
        <v>6.5376715863350192</v>
      </c>
      <c r="F117" s="41">
        <f t="shared" si="27"/>
        <v>5.7535839075204915</v>
      </c>
      <c r="G117" s="41">
        <f t="shared" si="27"/>
        <v>5.9247770700636941</v>
      </c>
      <c r="H117" s="41">
        <f t="shared" si="27"/>
        <v>5.9056519105207652</v>
      </c>
      <c r="I117" s="41">
        <f t="shared" si="27"/>
        <v>5.8019606965396839</v>
      </c>
      <c r="J117" s="83">
        <f t="shared" si="18"/>
        <v>-1.7557962364215585E-2</v>
      </c>
      <c r="K117" s="41">
        <f t="shared" si="28"/>
        <v>-0.10369121398108128</v>
      </c>
      <c r="L117" s="77"/>
    </row>
    <row r="118" spans="2:12" x14ac:dyDescent="0.25">
      <c r="B118" s="284"/>
      <c r="C118" s="289"/>
      <c r="D118" s="4" t="s">
        <v>50</v>
      </c>
      <c r="E118" s="41">
        <f t="shared" si="27"/>
        <v>4.7198294777756882</v>
      </c>
      <c r="F118" s="41">
        <f t="shared" si="27"/>
        <v>5.996162223835702</v>
      </c>
      <c r="G118" s="41">
        <f t="shared" si="27"/>
        <v>6.3434305329432998</v>
      </c>
      <c r="H118" s="41">
        <f t="shared" si="27"/>
        <v>6.2284768401251052</v>
      </c>
      <c r="I118" s="41">
        <f t="shared" si="27"/>
        <v>6.0640228295287217</v>
      </c>
      <c r="J118" s="83">
        <f t="shared" si="18"/>
        <v>-2.6403567809217376E-2</v>
      </c>
      <c r="K118" s="41">
        <f t="shared" si="28"/>
        <v>-0.16445401059638343</v>
      </c>
      <c r="L118" s="77"/>
    </row>
    <row r="119" spans="2:12" x14ac:dyDescent="0.25">
      <c r="B119" s="284"/>
      <c r="C119" s="289"/>
      <c r="D119" s="4" t="s">
        <v>51</v>
      </c>
      <c r="E119" s="41">
        <f t="shared" si="27"/>
        <v>2.2283907238229093</v>
      </c>
      <c r="F119" s="41">
        <f t="shared" si="27"/>
        <v>2.7554066192219997</v>
      </c>
      <c r="G119" s="41">
        <f t="shared" si="27"/>
        <v>2.5603175056391514</v>
      </c>
      <c r="H119" s="41">
        <f t="shared" si="27"/>
        <v>2.6994761918854131</v>
      </c>
      <c r="I119" s="41">
        <f t="shared" si="27"/>
        <v>2.7736061926102353</v>
      </c>
      <c r="J119" s="83">
        <f t="shared" si="18"/>
        <v>2.7460883317902862E-2</v>
      </c>
      <c r="K119" s="41">
        <f t="shared" si="28"/>
        <v>7.4130000724822231E-2</v>
      </c>
      <c r="L119" s="77"/>
    </row>
    <row r="120" spans="2:12" x14ac:dyDescent="0.25">
      <c r="B120" s="284"/>
      <c r="C120" s="289"/>
      <c r="D120" s="4" t="s">
        <v>52</v>
      </c>
      <c r="E120" s="41">
        <f t="shared" si="27"/>
        <v>6.2939819088056117</v>
      </c>
      <c r="F120" s="41">
        <f t="shared" si="27"/>
        <v>6.658822435986802</v>
      </c>
      <c r="G120" s="41">
        <f t="shared" si="27"/>
        <v>5.4087634003124494</v>
      </c>
      <c r="H120" s="41">
        <f t="shared" si="27"/>
        <v>6.0865732906059842</v>
      </c>
      <c r="I120" s="41">
        <f t="shared" si="27"/>
        <v>5.5889194305422292</v>
      </c>
      <c r="J120" s="83">
        <f t="shared" si="18"/>
        <v>-8.1762567589851232E-2</v>
      </c>
      <c r="K120" s="41">
        <f t="shared" si="28"/>
        <v>-0.497653860063755</v>
      </c>
      <c r="L120" s="77"/>
    </row>
    <row r="121" spans="2:12" x14ac:dyDescent="0.25">
      <c r="B121" s="284"/>
      <c r="C121" s="289"/>
      <c r="D121" s="4" t="s">
        <v>53</v>
      </c>
      <c r="E121" s="41">
        <f t="shared" si="27"/>
        <v>2.0237428450431003</v>
      </c>
      <c r="F121" s="41">
        <f t="shared" si="27"/>
        <v>2.4589401162411022</v>
      </c>
      <c r="G121" s="41">
        <f t="shared" si="27"/>
        <v>2.3328637384402939</v>
      </c>
      <c r="H121" s="41">
        <f t="shared" si="27"/>
        <v>2.3599787815726119</v>
      </c>
      <c r="I121" s="41">
        <f t="shared" si="27"/>
        <v>2.1350753793262629</v>
      </c>
      <c r="J121" s="83">
        <f t="shared" si="18"/>
        <v>-9.5298908618356659E-2</v>
      </c>
      <c r="K121" s="41">
        <f t="shared" si="28"/>
        <v>-0.22490340224634897</v>
      </c>
      <c r="L121" s="77"/>
    </row>
    <row r="122" spans="2:12" x14ac:dyDescent="0.25">
      <c r="B122" s="284"/>
      <c r="C122" s="289"/>
      <c r="D122" s="4" t="s">
        <v>54</v>
      </c>
      <c r="E122" s="41">
        <f t="shared" si="27"/>
        <v>4.3842052724715277</v>
      </c>
      <c r="F122" s="41">
        <f t="shared" si="27"/>
        <v>6.6962722385108178</v>
      </c>
      <c r="G122" s="41">
        <f t="shared" si="27"/>
        <v>6.7270628088583262</v>
      </c>
      <c r="H122" s="41">
        <f t="shared" si="27"/>
        <v>6.9479903176642859</v>
      </c>
      <c r="I122" s="41">
        <f t="shared" si="27"/>
        <v>7.0458958842230599</v>
      </c>
      <c r="J122" s="31">
        <f t="shared" si="18"/>
        <v>1.40912065334724E-2</v>
      </c>
      <c r="K122" s="41">
        <f t="shared" si="28"/>
        <v>9.7905566558774026E-2</v>
      </c>
      <c r="L122" s="42"/>
    </row>
    <row r="123" spans="2:12" x14ac:dyDescent="0.25">
      <c r="B123" s="284"/>
      <c r="C123" s="290"/>
      <c r="D123" s="32" t="s">
        <v>55</v>
      </c>
      <c r="E123" s="79">
        <f t="shared" si="27"/>
        <v>3.5323845483589893</v>
      </c>
      <c r="F123" s="79">
        <f t="shared" si="27"/>
        <v>5.507566581068204</v>
      </c>
      <c r="G123" s="79">
        <f t="shared" si="27"/>
        <v>6.8549733025997144</v>
      </c>
      <c r="H123" s="79">
        <f t="shared" si="27"/>
        <v>6.0461500795691023</v>
      </c>
      <c r="I123" s="79">
        <f t="shared" si="27"/>
        <v>5.9810005795954142</v>
      </c>
      <c r="J123" s="74">
        <f t="shared" si="18"/>
        <v>-1.0775369303821725E-2</v>
      </c>
      <c r="K123" s="79">
        <f t="shared" si="28"/>
        <v>-6.514949997368813E-2</v>
      </c>
      <c r="L123" s="56"/>
    </row>
    <row r="124" spans="2:12" x14ac:dyDescent="0.25">
      <c r="B124" s="284"/>
      <c r="C124" s="292" t="s">
        <v>36</v>
      </c>
      <c r="D124" s="67" t="s">
        <v>45</v>
      </c>
      <c r="E124" s="69">
        <v>0.27516832309502104</v>
      </c>
      <c r="F124" s="69">
        <v>0.66625956780707296</v>
      </c>
      <c r="G124" s="69">
        <v>0.73649695669425463</v>
      </c>
      <c r="H124" s="69">
        <v>0.76712282731489323</v>
      </c>
      <c r="I124" s="69">
        <v>0.76028557161867749</v>
      </c>
      <c r="J124" s="69">
        <f t="shared" si="18"/>
        <v>-8.9128565240950142E-3</v>
      </c>
      <c r="K124" s="75">
        <f t="shared" ref="K124:K125" si="29">(I124-H124)*100</f>
        <v>-0.68372556962157383</v>
      </c>
      <c r="L124" s="69"/>
    </row>
    <row r="125" spans="2:12" x14ac:dyDescent="0.25">
      <c r="B125" s="284"/>
      <c r="C125" s="293"/>
      <c r="D125" s="15" t="s">
        <v>46</v>
      </c>
      <c r="E125" s="18">
        <v>0.31746401747108693</v>
      </c>
      <c r="F125" s="18">
        <v>0.75866325066858042</v>
      </c>
      <c r="G125" s="18">
        <v>0.79494879806389862</v>
      </c>
      <c r="H125" s="18">
        <v>0.80472483180148136</v>
      </c>
      <c r="I125" s="18">
        <v>0.79729998016793413</v>
      </c>
      <c r="J125" s="18">
        <f t="shared" si="18"/>
        <v>-9.2265720406884411E-3</v>
      </c>
      <c r="K125" s="44">
        <f t="shared" si="29"/>
        <v>-0.74248516335472248</v>
      </c>
      <c r="L125" s="18"/>
    </row>
    <row r="126" spans="2:12" x14ac:dyDescent="0.25">
      <c r="B126" s="284"/>
      <c r="C126" s="293"/>
      <c r="D126" s="19" t="s">
        <v>47</v>
      </c>
      <c r="E126" s="63">
        <v>0.18941136952707033</v>
      </c>
      <c r="F126" s="63">
        <v>0.60684885109631315</v>
      </c>
      <c r="G126" s="63">
        <v>0.687485018396778</v>
      </c>
      <c r="H126" s="63">
        <v>0.71706247198725714</v>
      </c>
      <c r="I126" s="63">
        <v>0.72623621473093236</v>
      </c>
      <c r="J126" s="63">
        <f t="shared" si="18"/>
        <v>1.2793505589898224E-2</v>
      </c>
      <c r="K126" s="46">
        <f>(I126-H126)*100</f>
        <v>0.91737427436752172</v>
      </c>
      <c r="L126" s="63"/>
    </row>
    <row r="127" spans="2:12" x14ac:dyDescent="0.25">
      <c r="B127" s="284"/>
      <c r="C127" s="293"/>
      <c r="D127" s="19" t="s">
        <v>48</v>
      </c>
      <c r="E127" s="63">
        <v>0.24838953526589103</v>
      </c>
      <c r="F127" s="63">
        <v>0.51377160668744681</v>
      </c>
      <c r="G127" s="63">
        <v>0.51894025698768054</v>
      </c>
      <c r="H127" s="63">
        <v>0.56880907970029404</v>
      </c>
      <c r="I127" s="63">
        <v>0.57376280479007358</v>
      </c>
      <c r="J127" s="63">
        <f t="shared" si="18"/>
        <v>8.7089416582268875E-3</v>
      </c>
      <c r="K127" s="46">
        <f t="shared" ref="K127:K134" si="30">(I127-H127)*100</f>
        <v>0.49537250897795371</v>
      </c>
      <c r="L127" s="63"/>
    </row>
    <row r="128" spans="2:12" x14ac:dyDescent="0.25">
      <c r="B128" s="284"/>
      <c r="C128" s="293"/>
      <c r="D128" s="19" t="s">
        <v>49</v>
      </c>
      <c r="E128" s="63">
        <v>0.15964227388201138</v>
      </c>
      <c r="F128" s="63">
        <v>0.5465328844515398</v>
      </c>
      <c r="G128" s="63">
        <v>0.69208211455392676</v>
      </c>
      <c r="H128" s="63">
        <v>0.84663971865417198</v>
      </c>
      <c r="I128" s="63">
        <v>0.662226954645041</v>
      </c>
      <c r="J128" s="63">
        <f t="shared" si="18"/>
        <v>-0.21781728395907951</v>
      </c>
      <c r="K128" s="46">
        <f t="shared" si="30"/>
        <v>-18.441276400913097</v>
      </c>
      <c r="L128" s="63"/>
    </row>
    <row r="129" spans="2:12" x14ac:dyDescent="0.25">
      <c r="B129" s="284"/>
      <c r="C129" s="293"/>
      <c r="D129" s="19" t="s">
        <v>50</v>
      </c>
      <c r="E129" s="63">
        <v>0.33446980707448559</v>
      </c>
      <c r="F129" s="63">
        <v>0.60935386615172649</v>
      </c>
      <c r="G129" s="63">
        <v>0.71209590702710301</v>
      </c>
      <c r="H129" s="63">
        <v>0.76776192633133977</v>
      </c>
      <c r="I129" s="63">
        <v>0.76955479225528456</v>
      </c>
      <c r="J129" s="63">
        <f t="shared" si="18"/>
        <v>2.3351847264838632E-3</v>
      </c>
      <c r="K129" s="46">
        <f t="shared" si="30"/>
        <v>0.17928659239447864</v>
      </c>
      <c r="L129" s="63"/>
    </row>
    <row r="130" spans="2:12" x14ac:dyDescent="0.25">
      <c r="B130" s="284"/>
      <c r="C130" s="293"/>
      <c r="D130" s="19" t="s">
        <v>51</v>
      </c>
      <c r="E130" s="63">
        <v>0.32166768107121119</v>
      </c>
      <c r="F130" s="63">
        <v>0.58159782989149456</v>
      </c>
      <c r="G130" s="63">
        <v>0.63796636216170066</v>
      </c>
      <c r="H130" s="63">
        <v>0.6363350982567022</v>
      </c>
      <c r="I130" s="63">
        <v>0.62030754997336623</v>
      </c>
      <c r="J130" s="63">
        <f t="shared" si="18"/>
        <v>-2.5187276840841988E-2</v>
      </c>
      <c r="K130" s="46">
        <f t="shared" si="30"/>
        <v>-1.6027548283335968</v>
      </c>
      <c r="L130" s="63"/>
    </row>
    <row r="131" spans="2:12" x14ac:dyDescent="0.25">
      <c r="B131" s="284"/>
      <c r="C131" s="293"/>
      <c r="D131" s="19" t="s">
        <v>52</v>
      </c>
      <c r="E131" s="63">
        <v>0.58036895972083324</v>
      </c>
      <c r="F131" s="63">
        <v>0.78821510297482833</v>
      </c>
      <c r="G131" s="63">
        <v>0.79081355371510265</v>
      </c>
      <c r="H131" s="63">
        <v>0.82721106012071322</v>
      </c>
      <c r="I131" s="63">
        <v>0.84917919107029227</v>
      </c>
      <c r="J131" s="63">
        <f t="shared" si="18"/>
        <v>2.6556863186008695E-2</v>
      </c>
      <c r="K131" s="46">
        <f t="shared" si="30"/>
        <v>2.1968130949579057</v>
      </c>
      <c r="L131" s="63"/>
    </row>
    <row r="132" spans="2:12" x14ac:dyDescent="0.25">
      <c r="B132" s="284"/>
      <c r="C132" s="293"/>
      <c r="D132" s="19" t="s">
        <v>53</v>
      </c>
      <c r="E132" s="63">
        <v>0.32454743225450267</v>
      </c>
      <c r="F132" s="63">
        <v>0.54580441057363549</v>
      </c>
      <c r="G132" s="63">
        <v>0.56318440795765257</v>
      </c>
      <c r="H132" s="63">
        <v>0.58773237222914743</v>
      </c>
      <c r="I132" s="63">
        <v>0.61904040688664097</v>
      </c>
      <c r="J132" s="63">
        <f t="shared" si="18"/>
        <v>5.3269202339065735E-2</v>
      </c>
      <c r="K132" s="46">
        <f t="shared" si="30"/>
        <v>3.1308034657493544</v>
      </c>
      <c r="L132" s="63"/>
    </row>
    <row r="133" spans="2:12" x14ac:dyDescent="0.25">
      <c r="B133" s="284"/>
      <c r="C133" s="293"/>
      <c r="D133" s="19" t="s">
        <v>54</v>
      </c>
      <c r="E133" s="63">
        <v>0.27499896829315845</v>
      </c>
      <c r="F133" s="63">
        <v>0.71742325710048371</v>
      </c>
      <c r="G133" s="63">
        <v>0.79236088176089159</v>
      </c>
      <c r="H133" s="63">
        <v>0.85078106989560121</v>
      </c>
      <c r="I133" s="63">
        <v>0.83348773454221248</v>
      </c>
      <c r="J133" s="63">
        <f t="shared" si="18"/>
        <v>-2.0326422349184137E-2</v>
      </c>
      <c r="K133" s="46">
        <f t="shared" si="30"/>
        <v>-1.7293335353388728</v>
      </c>
      <c r="L133" s="22"/>
    </row>
    <row r="134" spans="2:12" x14ac:dyDescent="0.25">
      <c r="B134" s="284"/>
      <c r="C134" s="294"/>
      <c r="D134" s="23" t="s">
        <v>55</v>
      </c>
      <c r="E134" s="63">
        <v>0.17472317897920117</v>
      </c>
      <c r="F134" s="63">
        <v>0.48620287491195902</v>
      </c>
      <c r="G134" s="63">
        <v>0.72166812060746055</v>
      </c>
      <c r="H134" s="63">
        <v>0.67557003059312359</v>
      </c>
      <c r="I134" s="63">
        <v>0.64214683366015646</v>
      </c>
      <c r="J134" s="63">
        <f t="shared" si="18"/>
        <v>-4.9474066964786623E-2</v>
      </c>
      <c r="K134" s="46">
        <f t="shared" si="30"/>
        <v>-3.3423196932967136</v>
      </c>
      <c r="L134" s="47"/>
    </row>
    <row r="135" spans="2:12" x14ac:dyDescent="0.25">
      <c r="B135" s="284"/>
      <c r="C135" s="295" t="s">
        <v>39</v>
      </c>
      <c r="D135" s="67" t="s">
        <v>45</v>
      </c>
      <c r="E135" s="68">
        <v>61738.428571428572</v>
      </c>
      <c r="F135" s="68">
        <v>122631.42857142857</v>
      </c>
      <c r="G135" s="68">
        <v>125112.42857142857</v>
      </c>
      <c r="H135" s="68">
        <v>126990.85714285714</v>
      </c>
      <c r="I135" s="68">
        <v>125168.85714285714</v>
      </c>
      <c r="J135" s="69">
        <f t="shared" si="18"/>
        <v>-1.4347489583052098E-2</v>
      </c>
      <c r="K135" s="68">
        <f t="shared" ref="K135:K136" si="31">I135-H135</f>
        <v>-1822</v>
      </c>
      <c r="L135" s="69">
        <f>I135/$I$135</f>
        <v>1</v>
      </c>
    </row>
    <row r="136" spans="2:12" x14ac:dyDescent="0.25">
      <c r="B136" s="284"/>
      <c r="C136" s="289"/>
      <c r="D136" s="26" t="s">
        <v>46</v>
      </c>
      <c r="E136" s="27">
        <v>22136.857142857141</v>
      </c>
      <c r="F136" s="27">
        <v>44006.428571428572</v>
      </c>
      <c r="G136" s="27">
        <v>45709.428571428572</v>
      </c>
      <c r="H136" s="27">
        <v>46354</v>
      </c>
      <c r="I136" s="27">
        <v>44549.285714285717</v>
      </c>
      <c r="J136" s="36">
        <f t="shared" si="18"/>
        <v>-3.8933302103686507E-2</v>
      </c>
      <c r="K136" s="27">
        <f t="shared" si="31"/>
        <v>-1804.7142857142826</v>
      </c>
      <c r="L136" s="38">
        <f t="shared" ref="L136:L145" si="32">I136/$I$135</f>
        <v>0.35591349742405121</v>
      </c>
    </row>
    <row r="137" spans="2:12" x14ac:dyDescent="0.25">
      <c r="B137" s="284"/>
      <c r="C137" s="289"/>
      <c r="D137" s="4" t="s">
        <v>47</v>
      </c>
      <c r="E137" s="29">
        <v>17129.571428571428</v>
      </c>
      <c r="F137" s="29">
        <v>37622.857142857145</v>
      </c>
      <c r="G137" s="29">
        <v>37383.714285714283</v>
      </c>
      <c r="H137" s="29">
        <v>37637.142857142855</v>
      </c>
      <c r="I137" s="29">
        <v>37371.857142857145</v>
      </c>
      <c r="J137" s="76">
        <f>I137/H137-1</f>
        <v>-7.0485083124571801E-3</v>
      </c>
      <c r="K137" s="29">
        <f>I137-H137</f>
        <v>-265.28571428571013</v>
      </c>
      <c r="L137" s="77">
        <f t="shared" si="32"/>
        <v>0.29857152965936301</v>
      </c>
    </row>
    <row r="138" spans="2:12" x14ac:dyDescent="0.25">
      <c r="B138" s="284"/>
      <c r="C138" s="289"/>
      <c r="D138" s="4" t="s">
        <v>48</v>
      </c>
      <c r="E138" s="29">
        <v>573.42857142857144</v>
      </c>
      <c r="F138" s="29">
        <v>832</v>
      </c>
      <c r="G138" s="29">
        <v>890.71428571428567</v>
      </c>
      <c r="H138" s="29">
        <v>890.71428571428567</v>
      </c>
      <c r="I138" s="29">
        <v>915.42857142857144</v>
      </c>
      <c r="J138" s="76">
        <f t="shared" ref="J138:J145" si="33">I138/H138-1</f>
        <v>2.7746591820368982E-2</v>
      </c>
      <c r="K138" s="29">
        <f t="shared" ref="K138:K145" si="34">I138-H138</f>
        <v>24.714285714285779</v>
      </c>
      <c r="L138" s="77">
        <f t="shared" si="32"/>
        <v>7.3135490115067417E-3</v>
      </c>
    </row>
    <row r="139" spans="2:12" x14ac:dyDescent="0.25">
      <c r="B139" s="284"/>
      <c r="C139" s="289"/>
      <c r="D139" s="4" t="s">
        <v>49</v>
      </c>
      <c r="E139" s="29">
        <v>3741.1428571428573</v>
      </c>
      <c r="F139" s="29">
        <v>4562</v>
      </c>
      <c r="G139" s="29">
        <v>4439.4285714285716</v>
      </c>
      <c r="H139" s="29">
        <v>4379.7142857142853</v>
      </c>
      <c r="I139" s="29">
        <v>4616</v>
      </c>
      <c r="J139" s="76">
        <f t="shared" si="33"/>
        <v>5.3950029356122586E-2</v>
      </c>
      <c r="K139" s="29">
        <f t="shared" si="34"/>
        <v>236.28571428571468</v>
      </c>
      <c r="L139" s="77">
        <f t="shared" si="32"/>
        <v>3.6878182843290551E-2</v>
      </c>
    </row>
    <row r="140" spans="2:12" x14ac:dyDescent="0.25">
      <c r="B140" s="284"/>
      <c r="C140" s="289"/>
      <c r="D140" s="4" t="s">
        <v>50</v>
      </c>
      <c r="E140" s="29">
        <v>7405.7142857142853</v>
      </c>
      <c r="F140" s="29">
        <v>18349.571428571428</v>
      </c>
      <c r="G140" s="29">
        <v>19048.857142857141</v>
      </c>
      <c r="H140" s="29">
        <v>19982.857142857141</v>
      </c>
      <c r="I140" s="29">
        <v>19970.714285714286</v>
      </c>
      <c r="J140" s="76">
        <f t="shared" si="33"/>
        <v>-6.0766371175280387E-4</v>
      </c>
      <c r="K140" s="29">
        <f t="shared" si="34"/>
        <v>-12.142857142855064</v>
      </c>
      <c r="L140" s="77">
        <f t="shared" si="32"/>
        <v>0.15955018477896146</v>
      </c>
    </row>
    <row r="141" spans="2:12" x14ac:dyDescent="0.25">
      <c r="B141" s="284"/>
      <c r="C141" s="289"/>
      <c r="D141" s="4" t="s">
        <v>51</v>
      </c>
      <c r="E141" s="29">
        <v>465</v>
      </c>
      <c r="F141" s="29">
        <v>646.71428571428567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5.3767367966929243E-3</v>
      </c>
    </row>
    <row r="142" spans="2:12" x14ac:dyDescent="0.25">
      <c r="B142" s="284"/>
      <c r="C142" s="289"/>
      <c r="D142" s="4" t="s">
        <v>52</v>
      </c>
      <c r="E142" s="29">
        <v>2206.5714285714284</v>
      </c>
      <c r="F142" s="29">
        <v>4286.7142857142853</v>
      </c>
      <c r="G142" s="29">
        <v>4791</v>
      </c>
      <c r="H142" s="29">
        <v>4797</v>
      </c>
      <c r="I142" s="29">
        <v>4789.2857142857147</v>
      </c>
      <c r="J142" s="76">
        <f t="shared" si="33"/>
        <v>-1.6081479496112827E-3</v>
      </c>
      <c r="K142" s="29">
        <f t="shared" si="34"/>
        <v>-7.7142857142853245</v>
      </c>
      <c r="L142" s="77">
        <f t="shared" si="32"/>
        <v>3.8262598409919406E-2</v>
      </c>
    </row>
    <row r="143" spans="2:12" x14ac:dyDescent="0.25">
      <c r="B143" s="284"/>
      <c r="C143" s="289"/>
      <c r="D143" s="4" t="s">
        <v>53</v>
      </c>
      <c r="E143" s="29">
        <v>2148.2857142857142</v>
      </c>
      <c r="F143" s="29">
        <v>2602.4285714285716</v>
      </c>
      <c r="G143" s="29">
        <v>2802</v>
      </c>
      <c r="H143" s="29">
        <v>2772</v>
      </c>
      <c r="I143" s="29">
        <v>2678.4285714285716</v>
      </c>
      <c r="J143" s="76">
        <f t="shared" si="33"/>
        <v>-3.3755926613069476E-2</v>
      </c>
      <c r="K143" s="29">
        <f t="shared" si="34"/>
        <v>-93.571428571428442</v>
      </c>
      <c r="L143" s="77">
        <f t="shared" si="32"/>
        <v>2.1398522224834567E-2</v>
      </c>
    </row>
    <row r="144" spans="2:12" x14ac:dyDescent="0.25">
      <c r="B144" s="284"/>
      <c r="C144" s="289"/>
      <c r="D144" s="4" t="s">
        <v>54</v>
      </c>
      <c r="E144" s="29">
        <v>3304.5714285714284</v>
      </c>
      <c r="F144" s="29">
        <v>6412</v>
      </c>
      <c r="G144" s="29">
        <v>6313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5.1905882567777013E-2</v>
      </c>
    </row>
    <row r="145" spans="2:12" x14ac:dyDescent="0.25">
      <c r="B145" s="285"/>
      <c r="C145" s="290"/>
      <c r="D145" s="32" t="s">
        <v>55</v>
      </c>
      <c r="E145" s="73">
        <v>2627.2857142857142</v>
      </c>
      <c r="F145" s="73">
        <v>3310.7142857142858</v>
      </c>
      <c r="G145" s="73">
        <v>3071.2857142857142</v>
      </c>
      <c r="H145" s="73">
        <v>3089.4285714285716</v>
      </c>
      <c r="I145" s="73">
        <v>3107.8571428571427</v>
      </c>
      <c r="J145" s="65">
        <f t="shared" si="33"/>
        <v>5.965042078978966E-3</v>
      </c>
      <c r="K145" s="73">
        <f t="shared" si="34"/>
        <v>18.428571428571104</v>
      </c>
      <c r="L145" s="56">
        <f t="shared" si="32"/>
        <v>2.4829316283603176E-2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8"/>
    </row>
    <row r="147" spans="2:12" x14ac:dyDescent="0.25">
      <c r="B147" s="282" t="s">
        <v>57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4"/>
    </row>
    <row r="150" spans="2:12" ht="21.75" thickBot="1" x14ac:dyDescent="0.3">
      <c r="B150" s="283" t="s">
        <v>58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6" t="s">
        <v>44</v>
      </c>
      <c r="C153" s="291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4"/>
      <c r="C154" s="286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4"/>
      <c r="C155" s="286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4"/>
      <c r="C156" s="286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4"/>
      <c r="C157" s="286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4"/>
      <c r="C158" s="286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4"/>
      <c r="C159" s="286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4"/>
      <c r="C160" s="286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4"/>
      <c r="C161" s="286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4"/>
      <c r="C162" s="286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4"/>
      <c r="C163" s="287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4"/>
      <c r="C164" s="288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4"/>
      <c r="C165" s="289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4"/>
      <c r="C166" s="289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4"/>
      <c r="C167" s="289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4"/>
      <c r="C168" s="289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4"/>
      <c r="C169" s="289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4"/>
      <c r="C170" s="289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4"/>
      <c r="C171" s="289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4"/>
      <c r="C172" s="289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4"/>
      <c r="C173" s="289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4"/>
      <c r="C174" s="290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4"/>
      <c r="C175" s="291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4"/>
      <c r="C176" s="286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4"/>
      <c r="C177" s="286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4"/>
      <c r="C178" s="286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4"/>
      <c r="C179" s="286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4"/>
      <c r="C180" s="286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4"/>
      <c r="C181" s="286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4"/>
      <c r="C182" s="286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4"/>
      <c r="C183" s="286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4"/>
      <c r="C184" s="286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4"/>
      <c r="C185" s="287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4"/>
      <c r="C186" s="288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4"/>
      <c r="C187" s="289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4"/>
      <c r="C188" s="289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4"/>
      <c r="C189" s="289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4"/>
      <c r="C190" s="289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4"/>
      <c r="C191" s="289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4"/>
      <c r="C192" s="289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4"/>
      <c r="C193" s="289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4"/>
      <c r="C194" s="289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4"/>
      <c r="C195" s="289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4"/>
      <c r="C196" s="290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4"/>
      <c r="C197" s="292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4"/>
      <c r="C198" s="293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4"/>
      <c r="C199" s="293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4"/>
      <c r="C200" s="293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4"/>
      <c r="C201" s="293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4"/>
      <c r="C202" s="293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4"/>
      <c r="C203" s="293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4"/>
      <c r="C204" s="293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4"/>
      <c r="C205" s="293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4"/>
      <c r="C206" s="293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4"/>
      <c r="C207" s="294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4"/>
      <c r="C208" s="295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4"/>
      <c r="C209" s="289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4"/>
      <c r="C210" s="289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4"/>
      <c r="C211" s="289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4"/>
      <c r="C212" s="289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4"/>
      <c r="C213" s="289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4"/>
      <c r="C214" s="289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4"/>
      <c r="C215" s="289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4"/>
      <c r="C216" s="289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4"/>
      <c r="C217" s="289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5"/>
      <c r="C218" s="290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8"/>
    </row>
    <row r="220" spans="2:12" x14ac:dyDescent="0.25">
      <c r="B220" s="282" t="s">
        <v>57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8C5B4-92D1-4D07-9EE5-A63C550D0993}">
  <sheetPr>
    <tabColor theme="4" tint="0.79998168889431442"/>
  </sheetPr>
  <dimension ref="A1:O290"/>
  <sheetViews>
    <sheetView showGridLines="0" topLeftCell="G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252</v>
      </c>
      <c r="E1" t="s">
        <v>252</v>
      </c>
      <c r="G1" t="s">
        <v>252</v>
      </c>
    </row>
    <row r="4" spans="1:15" ht="48.75" customHeight="1" thickBot="1" x14ac:dyDescent="0.3">
      <c r="B4" s="283" t="s">
        <v>292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8.049077653275921</v>
      </c>
      <c r="D9" s="190">
        <v>-0.46923937694151263</v>
      </c>
      <c r="E9" s="189">
        <v>6.4407994786009128</v>
      </c>
      <c r="F9" s="190">
        <f t="shared" ref="F9:J21" si="0">IFERROR(E9-C9,"-")</f>
        <v>-1.6082781746750081</v>
      </c>
      <c r="G9" s="189">
        <v>7.2707658219083227</v>
      </c>
      <c r="H9" s="190">
        <f t="shared" si="0"/>
        <v>0.82996634330740982</v>
      </c>
      <c r="I9" s="189">
        <v>7.6495140460657698</v>
      </c>
      <c r="J9" s="190">
        <f t="shared" si="0"/>
        <v>0.37874822415744713</v>
      </c>
      <c r="K9" s="189">
        <v>7.4799863525689734</v>
      </c>
      <c r="L9" s="190">
        <f t="shared" ref="L9:L21" si="1">IFERROR(K9-I9,"-")</f>
        <v>-0.16952769349679642</v>
      </c>
      <c r="M9" s="189">
        <v>7.5668246445497633</v>
      </c>
      <c r="N9" s="190">
        <f t="shared" ref="N9:N15" si="2">IFERROR(M9-K9,"-")</f>
        <v>8.6838291980789961E-2</v>
      </c>
    </row>
    <row r="10" spans="1:15" x14ac:dyDescent="0.25">
      <c r="A10" s="1" t="s">
        <v>74</v>
      </c>
      <c r="B10" s="119" t="s">
        <v>75</v>
      </c>
      <c r="C10" s="189">
        <v>7.4743507451034814</v>
      </c>
      <c r="D10" s="190">
        <v>-0.73241368877153423</v>
      </c>
      <c r="E10" s="189">
        <v>4.1890667960536954</v>
      </c>
      <c r="F10" s="190">
        <f t="shared" si="0"/>
        <v>-3.285283949049786</v>
      </c>
      <c r="G10" s="189">
        <v>5.9475019322618365</v>
      </c>
      <c r="H10" s="190">
        <f t="shared" si="0"/>
        <v>1.7584351362081412</v>
      </c>
      <c r="I10" s="189">
        <v>7.1207352712306973</v>
      </c>
      <c r="J10" s="190">
        <f t="shared" si="0"/>
        <v>1.1732333389688607</v>
      </c>
      <c r="K10" s="189">
        <v>7.130149994765886</v>
      </c>
      <c r="L10" s="190">
        <f t="shared" si="1"/>
        <v>9.4147235351886849E-3</v>
      </c>
      <c r="M10" s="189">
        <v>6.9672563150615128</v>
      </c>
      <c r="N10" s="190">
        <f t="shared" si="2"/>
        <v>-0.16289367970437318</v>
      </c>
    </row>
    <row r="11" spans="1:15" x14ac:dyDescent="0.25">
      <c r="A11" s="1" t="s">
        <v>76</v>
      </c>
      <c r="B11" s="119" t="s">
        <v>77</v>
      </c>
      <c r="C11" s="189">
        <v>9.3527138440398492</v>
      </c>
      <c r="D11" s="190">
        <v>2.4588482731563737</v>
      </c>
      <c r="E11" s="189">
        <v>4.3917310759416024</v>
      </c>
      <c r="F11" s="190">
        <f t="shared" si="0"/>
        <v>-4.9609827680982468</v>
      </c>
      <c r="G11" s="189">
        <v>6.4008498583569402</v>
      </c>
      <c r="H11" s="190">
        <f t="shared" si="0"/>
        <v>2.0091187824153378</v>
      </c>
      <c r="I11" s="189">
        <v>6.5608761101911783</v>
      </c>
      <c r="J11" s="190">
        <f t="shared" si="0"/>
        <v>0.16002625183423813</v>
      </c>
      <c r="K11" s="189">
        <v>6.5438265292744955</v>
      </c>
      <c r="L11" s="190">
        <f t="shared" si="1"/>
        <v>-1.7049580916682849E-2</v>
      </c>
      <c r="M11" s="189">
        <v>6.312627201132643</v>
      </c>
      <c r="N11" s="190">
        <f t="shared" si="2"/>
        <v>-0.23119932814185251</v>
      </c>
    </row>
    <row r="12" spans="1:15" x14ac:dyDescent="0.25">
      <c r="A12" s="1" t="s">
        <v>78</v>
      </c>
      <c r="B12" s="119" t="s">
        <v>79</v>
      </c>
      <c r="C12" s="189" t="s">
        <v>252</v>
      </c>
      <c r="D12" s="190" t="s">
        <v>252</v>
      </c>
      <c r="E12" s="189">
        <v>4.1749260355029589</v>
      </c>
      <c r="F12" s="190" t="str">
        <f t="shared" si="0"/>
        <v>-</v>
      </c>
      <c r="G12" s="189">
        <v>5.741822968081606</v>
      </c>
      <c r="H12" s="190">
        <f t="shared" si="0"/>
        <v>1.566896932578647</v>
      </c>
      <c r="I12" s="189">
        <v>5.8235402468226196</v>
      </c>
      <c r="J12" s="190">
        <f t="shared" si="0"/>
        <v>8.1717278741013644E-2</v>
      </c>
      <c r="K12" s="189">
        <v>6.1835149147193631</v>
      </c>
      <c r="L12" s="190">
        <f t="shared" si="1"/>
        <v>0.35997466789674348</v>
      </c>
      <c r="M12" s="189">
        <v>5.5082925680801527</v>
      </c>
      <c r="N12" s="190">
        <f t="shared" si="2"/>
        <v>-0.67522234663921044</v>
      </c>
    </row>
    <row r="13" spans="1:15" x14ac:dyDescent="0.25">
      <c r="A13" s="1" t="s">
        <v>80</v>
      </c>
      <c r="B13" s="119" t="s">
        <v>81</v>
      </c>
      <c r="C13" s="189" t="s">
        <v>252</v>
      </c>
      <c r="D13" s="190" t="s">
        <v>252</v>
      </c>
      <c r="E13" s="189">
        <v>3.6363131593559133</v>
      </c>
      <c r="F13" s="190" t="str">
        <f t="shared" si="0"/>
        <v>-</v>
      </c>
      <c r="G13" s="189">
        <v>5.7990297602388283</v>
      </c>
      <c r="H13" s="190">
        <f t="shared" si="0"/>
        <v>2.1627166008829151</v>
      </c>
      <c r="I13" s="189">
        <v>5.8624737512478911</v>
      </c>
      <c r="J13" s="190">
        <f t="shared" si="0"/>
        <v>6.3443991009062728E-2</v>
      </c>
      <c r="K13" s="189">
        <v>5.2644131577239994</v>
      </c>
      <c r="L13" s="190">
        <f t="shared" si="1"/>
        <v>-0.59806059352389163</v>
      </c>
      <c r="M13" s="189">
        <v>5.2597598182408305</v>
      </c>
      <c r="N13" s="190">
        <f t="shared" si="2"/>
        <v>-4.6533394831689279E-3</v>
      </c>
    </row>
    <row r="14" spans="1:15" x14ac:dyDescent="0.25">
      <c r="A14" s="1" t="s">
        <v>82</v>
      </c>
      <c r="B14" s="119" t="s">
        <v>83</v>
      </c>
      <c r="C14" s="189" t="s">
        <v>252</v>
      </c>
      <c r="D14" s="190" t="s">
        <v>252</v>
      </c>
      <c r="E14" s="189">
        <v>4.4208528154098232</v>
      </c>
      <c r="F14" s="190" t="str">
        <f t="shared" si="0"/>
        <v>-</v>
      </c>
      <c r="G14" s="189">
        <v>5.7599316531396836</v>
      </c>
      <c r="H14" s="190">
        <f t="shared" si="0"/>
        <v>1.3390788377298604</v>
      </c>
      <c r="I14" s="189">
        <v>5.5192868356133662</v>
      </c>
      <c r="J14" s="190">
        <f t="shared" si="0"/>
        <v>-0.24064481752631739</v>
      </c>
      <c r="K14" s="189">
        <v>5.5214346527886038</v>
      </c>
      <c r="L14" s="190">
        <f t="shared" si="1"/>
        <v>2.1478171752375985E-3</v>
      </c>
      <c r="M14" s="189">
        <v>5.5668871429126163</v>
      </c>
      <c r="N14" s="190">
        <f t="shared" si="2"/>
        <v>4.5452490124012535E-2</v>
      </c>
    </row>
    <row r="15" spans="1:15" x14ac:dyDescent="0.25">
      <c r="A15" s="1" t="s">
        <v>84</v>
      </c>
      <c r="B15" s="119" t="s">
        <v>85</v>
      </c>
      <c r="C15" s="189" t="s">
        <v>252</v>
      </c>
      <c r="D15" s="190" t="s">
        <v>252</v>
      </c>
      <c r="E15" s="189">
        <v>5.4281900180396869</v>
      </c>
      <c r="F15" s="190" t="str">
        <f t="shared" si="0"/>
        <v>-</v>
      </c>
      <c r="G15" s="189">
        <v>5.6479330349294781</v>
      </c>
      <c r="H15" s="190">
        <f t="shared" si="0"/>
        <v>0.21974301688979114</v>
      </c>
      <c r="I15" s="189">
        <v>6.1112336431001788</v>
      </c>
      <c r="J15" s="190">
        <f t="shared" si="0"/>
        <v>0.46330060817070073</v>
      </c>
      <c r="K15" s="189">
        <v>5.9086820362473347</v>
      </c>
      <c r="L15" s="190">
        <f t="shared" si="1"/>
        <v>-0.20255160685284412</v>
      </c>
      <c r="M15" s="189">
        <v>5.6655729619026172</v>
      </c>
      <c r="N15" s="190">
        <f t="shared" si="2"/>
        <v>-0.24310907434471751</v>
      </c>
    </row>
    <row r="16" spans="1:15" x14ac:dyDescent="0.25">
      <c r="A16" s="1" t="s">
        <v>86</v>
      </c>
      <c r="B16" s="119" t="s">
        <v>87</v>
      </c>
      <c r="C16" s="189">
        <v>5.3355448053443908</v>
      </c>
      <c r="D16" s="190">
        <v>-1.4035250476934404</v>
      </c>
      <c r="E16" s="189">
        <v>5.6756335438484289</v>
      </c>
      <c r="F16" s="190">
        <f t="shared" si="0"/>
        <v>0.34008873850403809</v>
      </c>
      <c r="G16" s="189">
        <v>6.327599318610452</v>
      </c>
      <c r="H16" s="190">
        <f t="shared" si="0"/>
        <v>0.65196577476202311</v>
      </c>
      <c r="I16" s="189">
        <v>6.5705482072584172</v>
      </c>
      <c r="J16" s="190">
        <f t="shared" si="0"/>
        <v>0.24294888864796516</v>
      </c>
      <c r="K16" s="189">
        <v>6.1984073500011228</v>
      </c>
      <c r="L16" s="190">
        <f t="shared" si="1"/>
        <v>-0.3721408572572944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4.5957519503445132</v>
      </c>
      <c r="D17" s="190">
        <v>-2.2245685801087749</v>
      </c>
      <c r="E17" s="189">
        <v>5.8120697473102769</v>
      </c>
      <c r="F17" s="190">
        <f t="shared" si="0"/>
        <v>1.2163177969657637</v>
      </c>
      <c r="G17" s="189">
        <v>6.0842648738198255</v>
      </c>
      <c r="H17" s="190">
        <f t="shared" si="0"/>
        <v>0.27219512650954858</v>
      </c>
      <c r="I17" s="189">
        <v>6.1392882492936769</v>
      </c>
      <c r="J17" s="190">
        <f t="shared" si="0"/>
        <v>5.5023375473851388E-2</v>
      </c>
      <c r="K17" s="189">
        <v>6.305475355743452</v>
      </c>
      <c r="L17" s="190">
        <f t="shared" si="1"/>
        <v>0.16618710644977508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3.774981495188749</v>
      </c>
      <c r="D18" s="190">
        <v>-2.4913677158993073</v>
      </c>
      <c r="E18" s="189">
        <v>5.4833505174323136</v>
      </c>
      <c r="F18" s="190">
        <f t="shared" si="0"/>
        <v>1.7083690222435646</v>
      </c>
      <c r="G18" s="189">
        <v>5.8589082295741068</v>
      </c>
      <c r="H18" s="190">
        <f t="shared" si="0"/>
        <v>0.37555771214179323</v>
      </c>
      <c r="I18" s="189">
        <v>6.0482481494536486</v>
      </c>
      <c r="J18" s="190">
        <f t="shared" si="0"/>
        <v>0.1893399198795418</v>
      </c>
      <c r="K18" s="189">
        <v>5.9983995699607835</v>
      </c>
      <c r="L18" s="190">
        <f t="shared" si="1"/>
        <v>-4.9848579492865142E-2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5.968881685575365</v>
      </c>
      <c r="D19" s="190">
        <v>-0.9826427320880935</v>
      </c>
      <c r="E19" s="189">
        <v>6.385712479986517</v>
      </c>
      <c r="F19" s="190">
        <f t="shared" si="0"/>
        <v>0.41683079441115201</v>
      </c>
      <c r="G19" s="189">
        <v>6.5084693613162328</v>
      </c>
      <c r="H19" s="190">
        <f t="shared" si="0"/>
        <v>0.12275688132971574</v>
      </c>
      <c r="I19" s="189">
        <v>6.9049731284535616</v>
      </c>
      <c r="J19" s="190">
        <f t="shared" si="0"/>
        <v>0.39650376713732882</v>
      </c>
      <c r="K19" s="189">
        <v>6.5895340110527396</v>
      </c>
      <c r="L19" s="190">
        <f t="shared" si="1"/>
        <v>-0.31543911740082198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5.0320915619389588</v>
      </c>
      <c r="D20" s="190">
        <v>-2.4022549671265896</v>
      </c>
      <c r="E20" s="189">
        <v>6.4343276482978871</v>
      </c>
      <c r="F20" s="190">
        <f t="shared" si="0"/>
        <v>1.4022360863589283</v>
      </c>
      <c r="G20" s="189">
        <v>6.7109165302782321</v>
      </c>
      <c r="H20" s="190">
        <f t="shared" si="0"/>
        <v>0.27658888198034504</v>
      </c>
      <c r="I20" s="189">
        <v>7.0489614480564127</v>
      </c>
      <c r="J20" s="190">
        <f t="shared" si="0"/>
        <v>0.33804491777818058</v>
      </c>
      <c r="K20" s="189">
        <v>6.903225806451613</v>
      </c>
      <c r="L20" s="190">
        <f t="shared" si="1"/>
        <v>-0.14573564160479968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6.8485442911860428</v>
      </c>
      <c r="D21" s="192">
        <v>-8.8938736294597476E-2</v>
      </c>
      <c r="E21" s="191">
        <v>5.5543189800228117</v>
      </c>
      <c r="F21" s="192">
        <f t="shared" si="0"/>
        <v>-1.2942253111632311</v>
      </c>
      <c r="G21" s="191">
        <v>6.1281889542046537</v>
      </c>
      <c r="H21" s="192">
        <f t="shared" si="0"/>
        <v>0.57386997418184205</v>
      </c>
      <c r="I21" s="191">
        <v>6.4214324031645127</v>
      </c>
      <c r="J21" s="192">
        <f t="shared" si="0"/>
        <v>0.29324344895985899</v>
      </c>
      <c r="K21" s="191">
        <v>6.2905465704823937</v>
      </c>
      <c r="L21" s="192">
        <f t="shared" si="1"/>
        <v>-0.13088583268211895</v>
      </c>
      <c r="M21" s="191">
        <v>6.0640228295287217</v>
      </c>
      <c r="N21" s="192">
        <v>-0.16445401059638343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3" t="s">
        <v>293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5.4739395758303324</v>
      </c>
      <c r="D31" s="190">
        <v>-0.42080077481295763</v>
      </c>
      <c r="E31" s="189">
        <v>3.4723782771535578</v>
      </c>
      <c r="F31" s="190">
        <f t="shared" ref="F31:J43" si="3">IFERROR(E31-C31,"-")</f>
        <v>-2.0015612986767746</v>
      </c>
      <c r="G31" s="189">
        <v>4.8944480309877338</v>
      </c>
      <c r="H31" s="190">
        <f t="shared" si="3"/>
        <v>1.422069753834176</v>
      </c>
      <c r="I31" s="189">
        <v>5.7280874899973329</v>
      </c>
      <c r="J31" s="190">
        <f t="shared" si="3"/>
        <v>0.83363945900959902</v>
      </c>
      <c r="K31" s="189">
        <v>4.8973180522427135</v>
      </c>
      <c r="L31" s="190">
        <f t="shared" ref="L31:N43" si="4">IFERROR(K31-I31,"-")</f>
        <v>-0.83076943775461931</v>
      </c>
      <c r="M31" s="189">
        <v>4.7021208053691277</v>
      </c>
      <c r="N31" s="190">
        <f t="shared" si="4"/>
        <v>-0.19519724687358586</v>
      </c>
    </row>
    <row r="32" spans="1:15" x14ac:dyDescent="0.25">
      <c r="B32" s="119" t="s">
        <v>75</v>
      </c>
      <c r="C32" s="189">
        <v>5.024451507074021</v>
      </c>
      <c r="D32" s="190">
        <v>-0.3528986506546854</v>
      </c>
      <c r="E32" s="189">
        <v>2.488191632928475</v>
      </c>
      <c r="F32" s="190">
        <f t="shared" si="3"/>
        <v>-2.536259874145546</v>
      </c>
      <c r="G32" s="189">
        <v>4.4331975662493086</v>
      </c>
      <c r="H32" s="190">
        <f t="shared" si="3"/>
        <v>1.9450059333208336</v>
      </c>
      <c r="I32" s="189">
        <v>5.1648424179088055</v>
      </c>
      <c r="J32" s="190">
        <f t="shared" si="3"/>
        <v>0.73164485165949689</v>
      </c>
      <c r="K32" s="189">
        <v>4.4075798940099569</v>
      </c>
      <c r="L32" s="190">
        <f t="shared" si="4"/>
        <v>-0.75726252389884863</v>
      </c>
      <c r="M32" s="189">
        <v>4.334629123765497</v>
      </c>
      <c r="N32" s="190">
        <f t="shared" si="4"/>
        <v>-7.2950770244459839E-2</v>
      </c>
    </row>
    <row r="33" spans="2:15" x14ac:dyDescent="0.25">
      <c r="B33" s="119" t="s">
        <v>77</v>
      </c>
      <c r="C33" s="189">
        <v>5.9779100529100528</v>
      </c>
      <c r="D33" s="190">
        <v>1.1937905296600952</v>
      </c>
      <c r="E33" s="189">
        <v>2.9100028661507595</v>
      </c>
      <c r="F33" s="190">
        <f t="shared" si="3"/>
        <v>-3.0679071867592933</v>
      </c>
      <c r="G33" s="189">
        <v>5.2166392844103688</v>
      </c>
      <c r="H33" s="190">
        <f t="shared" si="3"/>
        <v>2.3066364182596093</v>
      </c>
      <c r="I33" s="189">
        <v>4.8057324840764331</v>
      </c>
      <c r="J33" s="190">
        <f t="shared" si="3"/>
        <v>-0.41090680033393578</v>
      </c>
      <c r="K33" s="189">
        <v>4.4979477983662086</v>
      </c>
      <c r="L33" s="190">
        <f t="shared" si="4"/>
        <v>-0.30778468571022444</v>
      </c>
      <c r="M33" s="189">
        <v>4.2489102357119792</v>
      </c>
      <c r="N33" s="190">
        <f t="shared" si="4"/>
        <v>-0.24903756265422938</v>
      </c>
    </row>
    <row r="34" spans="2:15" x14ac:dyDescent="0.25">
      <c r="B34" s="119" t="s">
        <v>79</v>
      </c>
      <c r="C34" s="189" t="s">
        <v>252</v>
      </c>
      <c r="D34" s="190" t="s">
        <v>252</v>
      </c>
      <c r="E34" s="189">
        <v>3.0249394673123486</v>
      </c>
      <c r="F34" s="190" t="str">
        <f>IFERROR(E34-C34,"-")</f>
        <v>-</v>
      </c>
      <c r="G34" s="189">
        <v>4.3756004165127136</v>
      </c>
      <c r="H34" s="190">
        <f>IFERROR(G34-E34,"-")</f>
        <v>1.3506609492003649</v>
      </c>
      <c r="I34" s="189">
        <v>4.627993543499028</v>
      </c>
      <c r="J34" s="190">
        <f>IFERROR(I34-G34,"-")</f>
        <v>0.25239312698631444</v>
      </c>
      <c r="K34" s="189">
        <v>4.3052337329920514</v>
      </c>
      <c r="L34" s="190">
        <f>IFERROR(K34-I34,"-")</f>
        <v>-0.32275981050697666</v>
      </c>
      <c r="M34" s="189">
        <v>3.9724943164276292</v>
      </c>
      <c r="N34" s="190">
        <f t="shared" si="4"/>
        <v>-0.33273941656442219</v>
      </c>
    </row>
    <row r="35" spans="2:15" x14ac:dyDescent="0.25">
      <c r="B35" s="119" t="s">
        <v>81</v>
      </c>
      <c r="C35" s="189" t="s">
        <v>252</v>
      </c>
      <c r="D35" s="190" t="s">
        <v>252</v>
      </c>
      <c r="E35" s="189">
        <v>2.9146412037037037</v>
      </c>
      <c r="F35" s="190" t="str">
        <f t="shared" si="3"/>
        <v>-</v>
      </c>
      <c r="G35" s="189">
        <v>5.0685692273121248</v>
      </c>
      <c r="H35" s="190">
        <f t="shared" si="3"/>
        <v>2.1539280236084211</v>
      </c>
      <c r="I35" s="189">
        <v>4.7284747061829329</v>
      </c>
      <c r="J35" s="190">
        <f t="shared" si="3"/>
        <v>-0.34009452112919192</v>
      </c>
      <c r="K35" s="189">
        <v>3.8798555087296811</v>
      </c>
      <c r="L35" s="190">
        <f t="shared" si="4"/>
        <v>-0.84861919745325176</v>
      </c>
      <c r="M35" s="189">
        <v>4.0481245069210354</v>
      </c>
      <c r="N35" s="190">
        <f t="shared" si="4"/>
        <v>0.16826899819135432</v>
      </c>
    </row>
    <row r="36" spans="2:15" x14ac:dyDescent="0.25">
      <c r="B36" s="119" t="s">
        <v>83</v>
      </c>
      <c r="C36" s="189" t="s">
        <v>252</v>
      </c>
      <c r="D36" s="190" t="s">
        <v>252</v>
      </c>
      <c r="E36" s="189">
        <v>3.6037055458841083</v>
      </c>
      <c r="F36" s="190" t="str">
        <f t="shared" si="3"/>
        <v>-</v>
      </c>
      <c r="G36" s="189">
        <v>4.9961056730870439</v>
      </c>
      <c r="H36" s="190">
        <f t="shared" si="3"/>
        <v>1.3924001272029356</v>
      </c>
      <c r="I36" s="189">
        <v>4.4609144365774629</v>
      </c>
      <c r="J36" s="190">
        <f t="shared" si="3"/>
        <v>-0.535191236509581</v>
      </c>
      <c r="K36" s="189">
        <v>4.1407330029115643</v>
      </c>
      <c r="L36" s="190">
        <f t="shared" si="4"/>
        <v>-0.32018143366589857</v>
      </c>
      <c r="M36" s="189">
        <v>4.4572676534821642</v>
      </c>
      <c r="N36" s="190">
        <f t="shared" si="4"/>
        <v>0.31653465057059993</v>
      </c>
    </row>
    <row r="37" spans="2:15" x14ac:dyDescent="0.25">
      <c r="B37" s="119" t="s">
        <v>85</v>
      </c>
      <c r="C37" s="189" t="s">
        <v>252</v>
      </c>
      <c r="D37" s="190" t="s">
        <v>252</v>
      </c>
      <c r="E37" s="189">
        <v>4.6267460747157552</v>
      </c>
      <c r="F37" s="190" t="str">
        <f t="shared" si="3"/>
        <v>-</v>
      </c>
      <c r="G37" s="189">
        <v>4.5895429000477801</v>
      </c>
      <c r="H37" s="190">
        <f t="shared" si="3"/>
        <v>-3.720317466797507E-2</v>
      </c>
      <c r="I37" s="189">
        <v>4.9790247888858623</v>
      </c>
      <c r="J37" s="190">
        <f t="shared" si="3"/>
        <v>0.38948188883808221</v>
      </c>
      <c r="K37" s="189">
        <v>4.4755482786849932</v>
      </c>
      <c r="L37" s="190">
        <f t="shared" si="4"/>
        <v>-0.50347651020086914</v>
      </c>
      <c r="M37" s="189">
        <v>4.4920977850441828</v>
      </c>
      <c r="N37" s="190">
        <f t="shared" si="4"/>
        <v>1.6549506359189614E-2</v>
      </c>
    </row>
    <row r="38" spans="2:15" x14ac:dyDescent="0.25">
      <c r="B38" s="119" t="s">
        <v>87</v>
      </c>
      <c r="C38" s="189">
        <v>4.5545680033071516</v>
      </c>
      <c r="D38" s="190">
        <v>-0.89435920161366056</v>
      </c>
      <c r="E38" s="189">
        <v>4.9319738243798508</v>
      </c>
      <c r="F38" s="190">
        <f t="shared" si="3"/>
        <v>0.37740582107269915</v>
      </c>
      <c r="G38" s="189">
        <v>5.2425426702823419</v>
      </c>
      <c r="H38" s="190">
        <f t="shared" si="3"/>
        <v>0.31056884590249112</v>
      </c>
      <c r="I38" s="189">
        <v>5.4587207891970566</v>
      </c>
      <c r="J38" s="190">
        <f t="shared" si="3"/>
        <v>0.21617811891471472</v>
      </c>
      <c r="K38" s="189">
        <v>4.8243098561981732</v>
      </c>
      <c r="L38" s="190">
        <f t="shared" si="4"/>
        <v>-0.6344109329988834</v>
      </c>
      <c r="M38" s="189"/>
      <c r="N38" s="190"/>
    </row>
    <row r="39" spans="2:15" x14ac:dyDescent="0.25">
      <c r="B39" s="119" t="s">
        <v>89</v>
      </c>
      <c r="C39" s="189">
        <v>3.8732029049948125</v>
      </c>
      <c r="D39" s="190">
        <v>-1.4111616744790672</v>
      </c>
      <c r="E39" s="189">
        <v>4.798402462260003</v>
      </c>
      <c r="F39" s="190">
        <f t="shared" si="3"/>
        <v>0.92519955726519054</v>
      </c>
      <c r="G39" s="189">
        <v>4.8405082669932638</v>
      </c>
      <c r="H39" s="190">
        <f t="shared" si="3"/>
        <v>4.2105804733260754E-2</v>
      </c>
      <c r="I39" s="189">
        <v>4.589631135637525</v>
      </c>
      <c r="J39" s="190">
        <f t="shared" si="3"/>
        <v>-0.25087713135573875</v>
      </c>
      <c r="K39" s="189">
        <v>4.6177703269069577</v>
      </c>
      <c r="L39" s="190">
        <f t="shared" si="4"/>
        <v>2.8139191269432651E-2</v>
      </c>
      <c r="M39" s="189"/>
      <c r="N39" s="190"/>
    </row>
    <row r="40" spans="2:15" x14ac:dyDescent="0.25">
      <c r="B40" s="119" t="s">
        <v>91</v>
      </c>
      <c r="C40" s="189">
        <v>3.3712446351931331</v>
      </c>
      <c r="D40" s="190">
        <v>-1.0553686888632243</v>
      </c>
      <c r="E40" s="189">
        <v>3.9725920447074294</v>
      </c>
      <c r="F40" s="190">
        <f t="shared" si="3"/>
        <v>0.60134740951429633</v>
      </c>
      <c r="G40" s="189">
        <v>4.6055787364063479</v>
      </c>
      <c r="H40" s="190">
        <f t="shared" si="3"/>
        <v>0.63298669169891841</v>
      </c>
      <c r="I40" s="189">
        <v>4.3497144962239824</v>
      </c>
      <c r="J40" s="190">
        <f t="shared" si="3"/>
        <v>-0.25586424018236542</v>
      </c>
      <c r="K40" s="189">
        <v>4.2488214401033257</v>
      </c>
      <c r="L40" s="190">
        <f t="shared" si="4"/>
        <v>-0.10089305612065669</v>
      </c>
      <c r="M40" s="189"/>
      <c r="N40" s="190"/>
    </row>
    <row r="41" spans="2:15" x14ac:dyDescent="0.25">
      <c r="B41" s="119" t="s">
        <v>93</v>
      </c>
      <c r="C41" s="189">
        <v>4.3412578994884141</v>
      </c>
      <c r="D41" s="190">
        <v>-0.7254743920500788</v>
      </c>
      <c r="E41" s="189">
        <v>4.2890680747823602</v>
      </c>
      <c r="F41" s="190">
        <f t="shared" si="3"/>
        <v>-5.2189824706053933E-2</v>
      </c>
      <c r="G41" s="189">
        <v>4.9321918120132979</v>
      </c>
      <c r="H41" s="190">
        <f t="shared" si="3"/>
        <v>0.64312373723093774</v>
      </c>
      <c r="I41" s="189">
        <v>4.389671618880544</v>
      </c>
      <c r="J41" s="190">
        <f t="shared" si="3"/>
        <v>-0.5425201931327539</v>
      </c>
      <c r="K41" s="189">
        <v>4.2966355962715523</v>
      </c>
      <c r="L41" s="190">
        <f t="shared" si="4"/>
        <v>-9.3036022608991686E-2</v>
      </c>
      <c r="M41" s="189"/>
      <c r="N41" s="190"/>
    </row>
    <row r="42" spans="2:15" x14ac:dyDescent="0.25">
      <c r="B42" s="119" t="s">
        <v>95</v>
      </c>
      <c r="C42" s="189">
        <v>2.8936170212765959</v>
      </c>
      <c r="D42" s="190">
        <v>-1.9914096009475499</v>
      </c>
      <c r="E42" s="189">
        <v>3.7914828431372549</v>
      </c>
      <c r="F42" s="190">
        <f t="shared" si="3"/>
        <v>0.897865821860659</v>
      </c>
      <c r="G42" s="189">
        <v>4.8552090245520905</v>
      </c>
      <c r="H42" s="190">
        <f t="shared" si="3"/>
        <v>1.0637261814148355</v>
      </c>
      <c r="I42" s="189">
        <v>4.4141855027279817</v>
      </c>
      <c r="J42" s="190">
        <f t="shared" si="3"/>
        <v>-0.44102352182410876</v>
      </c>
      <c r="K42" s="189">
        <v>4.3754952311078501</v>
      </c>
      <c r="L42" s="190">
        <f t="shared" si="4"/>
        <v>-3.8690271620131611E-2</v>
      </c>
      <c r="M42" s="189"/>
      <c r="N42" s="190"/>
    </row>
    <row r="43" spans="2:15" ht="15.75" x14ac:dyDescent="0.25">
      <c r="B43" s="122" t="s">
        <v>32</v>
      </c>
      <c r="C43" s="191">
        <v>4.5783308931185944</v>
      </c>
      <c r="D43" s="192">
        <v>-0.6743081606673007</v>
      </c>
      <c r="E43" s="191">
        <v>4.2129416102986905</v>
      </c>
      <c r="F43" s="192">
        <f t="shared" si="3"/>
        <v>-0.3653892828199039</v>
      </c>
      <c r="G43" s="191">
        <v>4.838387231519266</v>
      </c>
      <c r="H43" s="192">
        <f t="shared" si="3"/>
        <v>0.62544562122057545</v>
      </c>
      <c r="I43" s="191">
        <v>4.7996420246663725</v>
      </c>
      <c r="J43" s="192">
        <f t="shared" si="3"/>
        <v>-3.874520685289351E-2</v>
      </c>
      <c r="K43" s="191">
        <v>4.3962227623176195</v>
      </c>
      <c r="L43" s="192">
        <f t="shared" si="4"/>
        <v>-0.40341926234875292</v>
      </c>
      <c r="M43" s="191">
        <v>4.3044265602216072</v>
      </c>
      <c r="N43" s="192">
        <v>2.3993541671618601E-4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294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6.1083348531825639</v>
      </c>
      <c r="D53" s="190">
        <v>-0.31327854103357033</v>
      </c>
      <c r="E53" s="189">
        <v>3.663768115942029</v>
      </c>
      <c r="F53" s="190">
        <f t="shared" ref="F53:J65" si="5">IFERROR(E53-C53,"-")</f>
        <v>-2.4445667372405349</v>
      </c>
      <c r="G53" s="189">
        <v>5.6583729987018607</v>
      </c>
      <c r="H53" s="190">
        <f t="shared" si="5"/>
        <v>1.9946048827598317</v>
      </c>
      <c r="I53" s="189">
        <v>6.2374595201903373</v>
      </c>
      <c r="J53" s="190">
        <f t="shared" si="5"/>
        <v>0.57908652148847661</v>
      </c>
      <c r="K53" s="189">
        <v>5.4880858109567345</v>
      </c>
      <c r="L53" s="190">
        <f t="shared" ref="L53:N65" si="6">IFERROR(K53-I53,"-")</f>
        <v>-0.7493737092336028</v>
      </c>
      <c r="M53" s="189">
        <v>5.2001080205238992</v>
      </c>
      <c r="N53" s="190">
        <f t="shared" si="6"/>
        <v>-0.28797779043283533</v>
      </c>
    </row>
    <row r="54" spans="1:15" x14ac:dyDescent="0.25">
      <c r="A54" s="1">
        <v>2</v>
      </c>
      <c r="B54" s="119" t="s">
        <v>75</v>
      </c>
      <c r="C54" s="189">
        <v>5.8070107610026422</v>
      </c>
      <c r="D54" s="190">
        <v>-3.9318468363522818E-2</v>
      </c>
      <c r="E54" s="189">
        <v>3.2065894924309886</v>
      </c>
      <c r="F54" s="190">
        <f t="shared" si="5"/>
        <v>-2.6004212685716537</v>
      </c>
      <c r="G54" s="189">
        <v>5.3711325473383349</v>
      </c>
      <c r="H54" s="190">
        <f t="shared" si="5"/>
        <v>2.1645430549073463</v>
      </c>
      <c r="I54" s="189">
        <v>5.6372102238953836</v>
      </c>
      <c r="J54" s="190">
        <f t="shared" si="5"/>
        <v>0.26607767655704873</v>
      </c>
      <c r="K54" s="189">
        <v>4.8943406194281183</v>
      </c>
      <c r="L54" s="190">
        <f t="shared" si="6"/>
        <v>-0.74286960446726535</v>
      </c>
      <c r="M54" s="189">
        <v>4.8194248298883045</v>
      </c>
      <c r="N54" s="190">
        <f t="shared" si="6"/>
        <v>-7.4915789539813815E-2</v>
      </c>
    </row>
    <row r="55" spans="1:15" x14ac:dyDescent="0.25">
      <c r="A55" s="1">
        <v>3</v>
      </c>
      <c r="B55" s="119" t="s">
        <v>77</v>
      </c>
      <c r="C55" s="189">
        <v>6.3170347003154577</v>
      </c>
      <c r="D55" s="190">
        <v>1.1054991348317973</v>
      </c>
      <c r="E55" s="189">
        <v>3.3458049886621315</v>
      </c>
      <c r="F55" s="190">
        <f t="shared" si="5"/>
        <v>-2.9712297116533262</v>
      </c>
      <c r="G55" s="189">
        <v>6.1517091436163787</v>
      </c>
      <c r="H55" s="190">
        <f t="shared" si="5"/>
        <v>2.8059041549542472</v>
      </c>
      <c r="I55" s="189">
        <v>5.3723351015914327</v>
      </c>
      <c r="J55" s="190">
        <f t="shared" si="5"/>
        <v>-0.77937404202494598</v>
      </c>
      <c r="K55" s="189">
        <v>5.1427301720081564</v>
      </c>
      <c r="L55" s="190">
        <f t="shared" si="6"/>
        <v>-0.22960492958327627</v>
      </c>
      <c r="M55" s="189">
        <v>4.7134794658604182</v>
      </c>
      <c r="N55" s="190">
        <f t="shared" si="6"/>
        <v>-0.42925070614773819</v>
      </c>
    </row>
    <row r="56" spans="1:15" x14ac:dyDescent="0.25">
      <c r="A56" s="1">
        <v>4</v>
      </c>
      <c r="B56" s="119" t="s">
        <v>79</v>
      </c>
      <c r="C56" s="189" t="s">
        <v>252</v>
      </c>
      <c r="D56" s="190" t="s">
        <v>252</v>
      </c>
      <c r="E56" s="189">
        <v>3.1482662415304903</v>
      </c>
      <c r="F56" s="190" t="str">
        <f>IFERROR(E56-C56,"-")</f>
        <v>-</v>
      </c>
      <c r="G56" s="189">
        <v>5.4527805864509604</v>
      </c>
      <c r="H56" s="190">
        <f>IFERROR(G56-E56,"-")</f>
        <v>2.3045143449204701</v>
      </c>
      <c r="I56" s="189">
        <v>5.3310610690611631</v>
      </c>
      <c r="J56" s="190">
        <f>IFERROR(I56-G56,"-")</f>
        <v>-0.12171951738979736</v>
      </c>
      <c r="K56" s="189">
        <v>5.0093518219929054</v>
      </c>
      <c r="L56" s="190">
        <f>IFERROR(K56-I56,"-")</f>
        <v>-0.32170924706825765</v>
      </c>
      <c r="M56" s="189">
        <v>4.4740068927988395</v>
      </c>
      <c r="N56" s="190">
        <f t="shared" si="6"/>
        <v>-0.53534492919406595</v>
      </c>
    </row>
    <row r="57" spans="1:15" x14ac:dyDescent="0.25">
      <c r="A57" s="1">
        <v>5</v>
      </c>
      <c r="B57" s="119" t="s">
        <v>81</v>
      </c>
      <c r="C57" s="189" t="s">
        <v>252</v>
      </c>
      <c r="D57" s="190" t="s">
        <v>252</v>
      </c>
      <c r="E57" s="189">
        <v>3.5667828106852495</v>
      </c>
      <c r="F57" s="190" t="str">
        <f t="shared" si="5"/>
        <v>-</v>
      </c>
      <c r="G57" s="189">
        <v>6.1356766100793401</v>
      </c>
      <c r="H57" s="190">
        <f t="shared" si="5"/>
        <v>2.5688937993940906</v>
      </c>
      <c r="I57" s="189">
        <v>5.4834025823169368</v>
      </c>
      <c r="J57" s="190">
        <f t="shared" si="5"/>
        <v>-0.65227402776240329</v>
      </c>
      <c r="K57" s="189">
        <v>4.6308490942752387</v>
      </c>
      <c r="L57" s="190">
        <f t="shared" si="6"/>
        <v>-0.85255348804169806</v>
      </c>
      <c r="M57" s="189">
        <v>4.749269243260799</v>
      </c>
      <c r="N57" s="190">
        <f t="shared" si="6"/>
        <v>0.1184201489855603</v>
      </c>
    </row>
    <row r="58" spans="1:15" x14ac:dyDescent="0.25">
      <c r="A58" s="1">
        <v>6</v>
      </c>
      <c r="B58" s="119" t="s">
        <v>83</v>
      </c>
      <c r="C58" s="189" t="s">
        <v>252</v>
      </c>
      <c r="D58" s="190" t="s">
        <v>252</v>
      </c>
      <c r="E58" s="189">
        <v>4.3549618320610683</v>
      </c>
      <c r="F58" s="190" t="str">
        <f t="shared" si="5"/>
        <v>-</v>
      </c>
      <c r="G58" s="189">
        <v>5.7055414580618615</v>
      </c>
      <c r="H58" s="190">
        <f t="shared" si="5"/>
        <v>1.3505796260007932</v>
      </c>
      <c r="I58" s="189">
        <v>5.2554716587215982</v>
      </c>
      <c r="J58" s="190">
        <f t="shared" si="5"/>
        <v>-0.45006979934026337</v>
      </c>
      <c r="K58" s="189">
        <v>4.9124615540609051</v>
      </c>
      <c r="L58" s="190">
        <f t="shared" si="6"/>
        <v>-0.34301010466069304</v>
      </c>
      <c r="M58" s="189">
        <v>5.0789356702864037</v>
      </c>
      <c r="N58" s="190">
        <f t="shared" si="6"/>
        <v>0.16647411622549857</v>
      </c>
    </row>
    <row r="59" spans="1:15" x14ac:dyDescent="0.25">
      <c r="A59" s="1">
        <v>7</v>
      </c>
      <c r="B59" s="119" t="s">
        <v>85</v>
      </c>
      <c r="C59" s="189" t="s">
        <v>252</v>
      </c>
      <c r="D59" s="190" t="s">
        <v>252</v>
      </c>
      <c r="E59" s="189">
        <v>5.4743217595176956</v>
      </c>
      <c r="F59" s="190" t="str">
        <f t="shared" si="5"/>
        <v>-</v>
      </c>
      <c r="G59" s="189">
        <v>5.5952645341548157</v>
      </c>
      <c r="H59" s="190">
        <f t="shared" si="5"/>
        <v>0.12094277463712011</v>
      </c>
      <c r="I59" s="189">
        <v>5.9278456402919923</v>
      </c>
      <c r="J59" s="190">
        <f t="shared" si="5"/>
        <v>0.33258110613717662</v>
      </c>
      <c r="K59" s="189">
        <v>5.2138678430996448</v>
      </c>
      <c r="L59" s="190">
        <f t="shared" si="6"/>
        <v>-0.71397779719234755</v>
      </c>
      <c r="M59" s="189">
        <v>5.2725197400225596</v>
      </c>
      <c r="N59" s="190">
        <f t="shared" si="6"/>
        <v>5.8651896922914837E-2</v>
      </c>
    </row>
    <row r="60" spans="1:15" x14ac:dyDescent="0.25">
      <c r="A60" s="1">
        <v>8</v>
      </c>
      <c r="B60" s="119" t="s">
        <v>87</v>
      </c>
      <c r="C60" s="189">
        <v>5.2078397380333241</v>
      </c>
      <c r="D60" s="190">
        <v>-1.0317183408373216</v>
      </c>
      <c r="E60" s="189">
        <v>5.6290259655815165</v>
      </c>
      <c r="F60" s="190">
        <f t="shared" si="5"/>
        <v>0.42118622754819235</v>
      </c>
      <c r="G60" s="189">
        <v>6.177176185759877</v>
      </c>
      <c r="H60" s="190">
        <f t="shared" si="5"/>
        <v>0.54815022017836057</v>
      </c>
      <c r="I60" s="189">
        <v>6.3328700238782565</v>
      </c>
      <c r="J60" s="190">
        <f t="shared" si="5"/>
        <v>0.15569383811837945</v>
      </c>
      <c r="K60" s="189">
        <v>5.4583598772224473</v>
      </c>
      <c r="L60" s="190">
        <f t="shared" si="6"/>
        <v>-0.87451014665580917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4.3924625098658252</v>
      </c>
      <c r="D61" s="190">
        <v>-1.5357306611743269</v>
      </c>
      <c r="E61" s="189">
        <v>5.7059638650535627</v>
      </c>
      <c r="F61" s="190">
        <f t="shared" si="5"/>
        <v>1.3135013551877375</v>
      </c>
      <c r="G61" s="189">
        <v>5.623027303338878</v>
      </c>
      <c r="H61" s="190">
        <f t="shared" si="5"/>
        <v>-8.2936561714684665E-2</v>
      </c>
      <c r="I61" s="189">
        <v>5.4833519745332531</v>
      </c>
      <c r="J61" s="190">
        <f t="shared" si="5"/>
        <v>-0.13967532880562494</v>
      </c>
      <c r="K61" s="189">
        <v>5.1576278825208446</v>
      </c>
      <c r="L61" s="190">
        <f t="shared" si="6"/>
        <v>-0.32572409201240848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4.20913576317046</v>
      </c>
      <c r="D62" s="190">
        <v>-0.8276401685762842</v>
      </c>
      <c r="E62" s="189">
        <v>5.0291377740421659</v>
      </c>
      <c r="F62" s="190">
        <f t="shared" si="5"/>
        <v>0.82000201087170588</v>
      </c>
      <c r="G62" s="189">
        <v>5.7005808131383935</v>
      </c>
      <c r="H62" s="190">
        <f t="shared" si="5"/>
        <v>0.6714430390962276</v>
      </c>
      <c r="I62" s="189">
        <v>5.0361657474742545</v>
      </c>
      <c r="J62" s="190">
        <f t="shared" si="5"/>
        <v>-0.66441506566413899</v>
      </c>
      <c r="K62" s="189">
        <v>4.7908964073944889</v>
      </c>
      <c r="L62" s="190">
        <f t="shared" si="6"/>
        <v>-0.24526934007976564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6.0644346178142765</v>
      </c>
      <c r="D63" s="190">
        <v>0.38829914099205087</v>
      </c>
      <c r="E63" s="189">
        <v>5.1465581051073279</v>
      </c>
      <c r="F63" s="190">
        <f t="shared" si="5"/>
        <v>-0.91787651270694859</v>
      </c>
      <c r="G63" s="189">
        <v>5.5842795787491912</v>
      </c>
      <c r="H63" s="190">
        <f t="shared" si="5"/>
        <v>0.43772147364186331</v>
      </c>
      <c r="I63" s="189">
        <v>5.0292923433874712</v>
      </c>
      <c r="J63" s="190">
        <f t="shared" si="5"/>
        <v>-0.55498723536172001</v>
      </c>
      <c r="K63" s="189">
        <v>4.8597580732260504</v>
      </c>
      <c r="L63" s="190">
        <f t="shared" si="6"/>
        <v>-0.16953427016142086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3.5715015321756893</v>
      </c>
      <c r="D64" s="190">
        <v>0.64593848885044114</v>
      </c>
      <c r="E64" s="189">
        <v>4.657102587335145</v>
      </c>
      <c r="F64" s="190">
        <f t="shared" si="5"/>
        <v>1.0856010551594557</v>
      </c>
      <c r="G64" s="189">
        <v>5.6213217845277645</v>
      </c>
      <c r="H64" s="190">
        <f t="shared" si="5"/>
        <v>0.9642191971926195</v>
      </c>
      <c r="I64" s="189">
        <v>5.014239843640933</v>
      </c>
      <c r="J64" s="190">
        <f t="shared" si="5"/>
        <v>-0.60708194088683154</v>
      </c>
      <c r="K64" s="189">
        <v>4.9085414452709886</v>
      </c>
      <c r="L64" s="190">
        <f t="shared" si="6"/>
        <v>-0.10569839836994444</v>
      </c>
      <c r="M64" s="189"/>
      <c r="N64" s="190"/>
    </row>
    <row r="65" spans="1:15" ht="15.75" x14ac:dyDescent="0.25">
      <c r="B65" s="122" t="s">
        <v>32</v>
      </c>
      <c r="C65" s="191">
        <v>5.355219012738428</v>
      </c>
      <c r="D65" s="192">
        <v>-0.49726797792722088</v>
      </c>
      <c r="E65" s="191">
        <v>5.0874598967777933</v>
      </c>
      <c r="F65" s="192">
        <f t="shared" si="5"/>
        <v>-0.26775911596063473</v>
      </c>
      <c r="G65" s="191">
        <v>5.7510246905516187</v>
      </c>
      <c r="H65" s="192">
        <f t="shared" si="5"/>
        <v>0.66356479377382538</v>
      </c>
      <c r="I65" s="191">
        <v>5.5455688095428712</v>
      </c>
      <c r="J65" s="192">
        <f t="shared" si="5"/>
        <v>-0.20545588100874745</v>
      </c>
      <c r="K65" s="191">
        <v>5.0481966131913767</v>
      </c>
      <c r="L65" s="192">
        <f t="shared" si="6"/>
        <v>-0.49737219635149454</v>
      </c>
      <c r="M65" s="191">
        <v>4.9147238295040552</v>
      </c>
      <c r="N65" s="192">
        <v>-9.8189749338903454E-2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295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2.528648038385549</v>
      </c>
      <c r="D75" s="190">
        <v>-0.75411606010531695</v>
      </c>
      <c r="E75" s="189">
        <v>3.2924613987284288</v>
      </c>
      <c r="F75" s="190">
        <f t="shared" ref="F75:J77" si="7">IFERROR(E75-C75,"-")</f>
        <v>0.76381336034287983</v>
      </c>
      <c r="G75" s="189">
        <v>2.6512071156289707</v>
      </c>
      <c r="H75" s="190">
        <f t="shared" si="7"/>
        <v>-0.64125428309945809</v>
      </c>
      <c r="I75" s="189">
        <v>3.5954620918649693</v>
      </c>
      <c r="J75" s="190">
        <f t="shared" si="7"/>
        <v>0.94425497623599863</v>
      </c>
      <c r="K75" s="189">
        <v>2.4090357792601576</v>
      </c>
      <c r="L75" s="190">
        <f t="shared" ref="L75:L77" si="8">IFERROR(K75-I75,"-")</f>
        <v>-1.1864263126048118</v>
      </c>
      <c r="M75" s="189">
        <v>2.7676370312090217</v>
      </c>
      <c r="N75" s="190">
        <f t="shared" ref="N75:N81" si="9">IFERROR(M75-K75,"-")</f>
        <v>0.35860125194886416</v>
      </c>
    </row>
    <row r="76" spans="1:15" x14ac:dyDescent="0.25">
      <c r="A76" s="1">
        <v>2</v>
      </c>
      <c r="B76" s="119" t="s">
        <v>75</v>
      </c>
      <c r="C76" s="189">
        <v>1.9799448483329156</v>
      </c>
      <c r="D76" s="190">
        <v>-1.1051220164516313</v>
      </c>
      <c r="E76" s="189">
        <v>2.0499728408473654</v>
      </c>
      <c r="F76" s="190">
        <f t="shared" si="7"/>
        <v>7.0027992514449799E-2</v>
      </c>
      <c r="G76" s="189">
        <v>2.2053632043448745</v>
      </c>
      <c r="H76" s="190">
        <f t="shared" si="7"/>
        <v>0.15539036349750912</v>
      </c>
      <c r="I76" s="189">
        <v>2.8121710526315788</v>
      </c>
      <c r="J76" s="190">
        <f t="shared" si="7"/>
        <v>0.60680784828670431</v>
      </c>
      <c r="K76" s="189">
        <v>2.3241944601469755</v>
      </c>
      <c r="L76" s="190">
        <f t="shared" si="8"/>
        <v>-0.48797659248460334</v>
      </c>
      <c r="M76" s="189">
        <v>2.1506651243493349</v>
      </c>
      <c r="N76" s="190">
        <f t="shared" si="9"/>
        <v>-0.17352933579764063</v>
      </c>
    </row>
    <row r="77" spans="1:15" x14ac:dyDescent="0.25">
      <c r="A77" s="1">
        <v>3</v>
      </c>
      <c r="B77" s="119" t="s">
        <v>77</v>
      </c>
      <c r="C77" s="189">
        <v>4.2155737704918037</v>
      </c>
      <c r="D77" s="190">
        <v>1.6107618943720188</v>
      </c>
      <c r="E77" s="189">
        <v>2.4643478260869567</v>
      </c>
      <c r="F77" s="190">
        <f t="shared" si="7"/>
        <v>-1.751225944404847</v>
      </c>
      <c r="G77" s="189">
        <v>2.324803884945835</v>
      </c>
      <c r="H77" s="190">
        <f t="shared" si="7"/>
        <v>-0.13954394114112167</v>
      </c>
      <c r="I77" s="189">
        <v>2.6021798365122617</v>
      </c>
      <c r="J77" s="190">
        <f t="shared" si="7"/>
        <v>0.27737595156642669</v>
      </c>
      <c r="K77" s="189">
        <v>2.4314678284182305</v>
      </c>
      <c r="L77" s="190">
        <f t="shared" si="8"/>
        <v>-0.1707120080940312</v>
      </c>
      <c r="M77" s="189">
        <v>2.379233421212736</v>
      </c>
      <c r="N77" s="190">
        <f t="shared" si="9"/>
        <v>-5.2234407205494549E-2</v>
      </c>
    </row>
    <row r="78" spans="1:15" x14ac:dyDescent="0.25">
      <c r="A78" s="1">
        <v>4</v>
      </c>
      <c r="B78" s="119" t="s">
        <v>79</v>
      </c>
      <c r="C78" s="189" t="s">
        <v>252</v>
      </c>
      <c r="D78" s="190" t="s">
        <v>252</v>
      </c>
      <c r="E78" s="189">
        <v>2.8340530536705737</v>
      </c>
      <c r="F78" s="190" t="str">
        <f>IFERROR(E78-C78,"-")</f>
        <v>-</v>
      </c>
      <c r="G78" s="189">
        <v>2.2430187168451607</v>
      </c>
      <c r="H78" s="190">
        <f>IFERROR(G78-E78,"-")</f>
        <v>-0.59103433682541295</v>
      </c>
      <c r="I78" s="189">
        <v>2.982060312568787</v>
      </c>
      <c r="J78" s="190">
        <f>IFERROR(I78-G78,"-")</f>
        <v>0.73904159572362627</v>
      </c>
      <c r="K78" s="189">
        <v>2.3911083281152159</v>
      </c>
      <c r="L78" s="190">
        <f>IFERROR(K78-I78,"-")</f>
        <v>-0.59095198445357111</v>
      </c>
      <c r="M78" s="189">
        <v>2.2581845238095237</v>
      </c>
      <c r="N78" s="190">
        <f t="shared" si="9"/>
        <v>-0.13292380430569217</v>
      </c>
    </row>
    <row r="79" spans="1:15" x14ac:dyDescent="0.25">
      <c r="A79" s="1">
        <v>5</v>
      </c>
      <c r="B79" s="119" t="s">
        <v>81</v>
      </c>
      <c r="C79" s="189" t="s">
        <v>252</v>
      </c>
      <c r="D79" s="190" t="s">
        <v>252</v>
      </c>
      <c r="E79" s="189">
        <v>2.2670126874279122</v>
      </c>
      <c r="F79" s="190" t="str">
        <f t="shared" ref="F79:J87" si="10">IFERROR(E79-C79,"-")</f>
        <v>-</v>
      </c>
      <c r="G79" s="189">
        <v>2.2658905704307335</v>
      </c>
      <c r="H79" s="190">
        <f t="shared" si="10"/>
        <v>-1.1221169971786793E-3</v>
      </c>
      <c r="I79" s="189">
        <v>2.8360398700862359</v>
      </c>
      <c r="J79" s="190">
        <f t="shared" si="10"/>
        <v>0.57014929965550243</v>
      </c>
      <c r="K79" s="189">
        <v>2.3998426098154244</v>
      </c>
      <c r="L79" s="190">
        <f t="shared" ref="L79:L87" si="11">IFERROR(K79-I79,"-")</f>
        <v>-0.43619726027081152</v>
      </c>
      <c r="M79" s="189">
        <v>2.0924902617990759</v>
      </c>
      <c r="N79" s="190">
        <f t="shared" si="9"/>
        <v>-0.30735234801634848</v>
      </c>
    </row>
    <row r="80" spans="1:15" x14ac:dyDescent="0.25">
      <c r="A80" s="1">
        <v>6</v>
      </c>
      <c r="B80" s="119" t="s">
        <v>83</v>
      </c>
      <c r="C80" s="189" t="s">
        <v>252</v>
      </c>
      <c r="D80" s="190" t="s">
        <v>252</v>
      </c>
      <c r="E80" s="189">
        <v>2.4640062597809078</v>
      </c>
      <c r="F80" s="190" t="str">
        <f t="shared" si="10"/>
        <v>-</v>
      </c>
      <c r="G80" s="189">
        <v>2.6562994797557113</v>
      </c>
      <c r="H80" s="190">
        <f t="shared" si="10"/>
        <v>0.19229321997480353</v>
      </c>
      <c r="I80" s="189">
        <v>2.6943369952034657</v>
      </c>
      <c r="J80" s="190">
        <f t="shared" si="10"/>
        <v>3.8037515447754355E-2</v>
      </c>
      <c r="K80" s="189">
        <v>2.658639491107361</v>
      </c>
      <c r="L80" s="190">
        <f t="shared" si="11"/>
        <v>-3.5697504096104726E-2</v>
      </c>
      <c r="M80" s="189">
        <v>2.442157266364759</v>
      </c>
      <c r="N80" s="190">
        <f t="shared" si="9"/>
        <v>-0.21648222474260193</v>
      </c>
    </row>
    <row r="81" spans="1:15" x14ac:dyDescent="0.25">
      <c r="A81" s="1">
        <v>7</v>
      </c>
      <c r="B81" s="119" t="s">
        <v>85</v>
      </c>
      <c r="C81" s="189" t="s">
        <v>252</v>
      </c>
      <c r="D81" s="190" t="s">
        <v>252</v>
      </c>
      <c r="E81" s="189">
        <v>3.0759881523848431</v>
      </c>
      <c r="F81" s="190" t="str">
        <f t="shared" si="10"/>
        <v>-</v>
      </c>
      <c r="G81" s="189">
        <v>2.8384682549582139</v>
      </c>
      <c r="H81" s="190">
        <f t="shared" si="10"/>
        <v>-0.23751989742662927</v>
      </c>
      <c r="I81" s="189">
        <v>3.0075457317073169</v>
      </c>
      <c r="J81" s="190">
        <f t="shared" si="10"/>
        <v>0.16907747674910301</v>
      </c>
      <c r="K81" s="189">
        <v>2.9497919006408138</v>
      </c>
      <c r="L81" s="190">
        <f t="shared" si="11"/>
        <v>-5.7753831066503114E-2</v>
      </c>
      <c r="M81" s="189">
        <v>2.4376414027149322</v>
      </c>
      <c r="N81" s="190">
        <f t="shared" si="9"/>
        <v>-0.51215049792588152</v>
      </c>
    </row>
    <row r="82" spans="1:15" x14ac:dyDescent="0.25">
      <c r="A82" s="1">
        <v>8</v>
      </c>
      <c r="B82" s="119" t="s">
        <v>87</v>
      </c>
      <c r="C82" s="189">
        <v>2.9126119583635925</v>
      </c>
      <c r="D82" s="190">
        <v>0.42185526988041433</v>
      </c>
      <c r="E82" s="189">
        <v>3.288779889638259</v>
      </c>
      <c r="F82" s="190">
        <f t="shared" si="10"/>
        <v>0.37616793127466641</v>
      </c>
      <c r="G82" s="189">
        <v>2.7815126050420167</v>
      </c>
      <c r="H82" s="190">
        <f t="shared" si="10"/>
        <v>-0.50726728459624226</v>
      </c>
      <c r="I82" s="189">
        <v>2.7460738774607387</v>
      </c>
      <c r="J82" s="190">
        <f t="shared" si="10"/>
        <v>-3.5438727581277973E-2</v>
      </c>
      <c r="K82" s="189">
        <v>3.1529654224868331</v>
      </c>
      <c r="L82" s="190">
        <f t="shared" si="11"/>
        <v>0.40689154502609437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2.3058368076235856</v>
      </c>
      <c r="D83" s="190">
        <v>-0.67877640525049676</v>
      </c>
      <c r="E83" s="189">
        <v>2.8018525032242936</v>
      </c>
      <c r="F83" s="190">
        <f t="shared" si="10"/>
        <v>0.49601569560070802</v>
      </c>
      <c r="G83" s="189">
        <v>2.4327799275995505</v>
      </c>
      <c r="H83" s="190">
        <f t="shared" si="10"/>
        <v>-0.36907257562474305</v>
      </c>
      <c r="I83" s="189">
        <v>2.7320278969957084</v>
      </c>
      <c r="J83" s="190">
        <f t="shared" si="10"/>
        <v>0.29924796939615783</v>
      </c>
      <c r="K83" s="189">
        <v>2.8144523899134364</v>
      </c>
      <c r="L83" s="190">
        <f t="shared" si="11"/>
        <v>8.2424492917728021E-2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2.1842164599774523</v>
      </c>
      <c r="D84" s="190">
        <v>-0.14381442805343569</v>
      </c>
      <c r="E84" s="189">
        <v>2.4730092454518342</v>
      </c>
      <c r="F84" s="190">
        <f t="shared" si="10"/>
        <v>0.28879278547438192</v>
      </c>
      <c r="G84" s="189">
        <v>2.5158146201624461</v>
      </c>
      <c r="H84" s="190">
        <f t="shared" si="10"/>
        <v>4.2805374710611854E-2</v>
      </c>
      <c r="I84" s="189">
        <v>2.2366286057692308</v>
      </c>
      <c r="J84" s="190">
        <f t="shared" si="10"/>
        <v>-0.27918601439321522</v>
      </c>
      <c r="K84" s="189">
        <v>2.7012696041822255</v>
      </c>
      <c r="L84" s="190">
        <f t="shared" si="11"/>
        <v>0.46464099841299467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2.7735632183908048</v>
      </c>
      <c r="D85" s="190">
        <v>-2.3142207965784589E-2</v>
      </c>
      <c r="E85" s="189">
        <v>2.5095457537853849</v>
      </c>
      <c r="F85" s="190">
        <f t="shared" si="10"/>
        <v>-0.26401746460541986</v>
      </c>
      <c r="G85" s="189">
        <v>2.6985086658605399</v>
      </c>
      <c r="H85" s="190">
        <f t="shared" si="10"/>
        <v>0.18896291207515503</v>
      </c>
      <c r="I85" s="189">
        <v>2.4068329961789168</v>
      </c>
      <c r="J85" s="190">
        <f t="shared" si="10"/>
        <v>-0.29167566968162317</v>
      </c>
      <c r="K85" s="189">
        <v>2.6871430776354375</v>
      </c>
      <c r="L85" s="190">
        <f t="shared" si="11"/>
        <v>0.2803100814565207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2.4477662075915352</v>
      </c>
      <c r="D86" s="190">
        <v>0.25954012152537942</v>
      </c>
      <c r="E86" s="189">
        <v>2.4452794739314232</v>
      </c>
      <c r="F86" s="190">
        <f t="shared" si="10"/>
        <v>-2.4867336601119838E-3</v>
      </c>
      <c r="G86" s="189">
        <v>2.6089754739954776</v>
      </c>
      <c r="H86" s="190">
        <f t="shared" si="10"/>
        <v>0.16369600006405438</v>
      </c>
      <c r="I86" s="189">
        <v>2.6665989022158976</v>
      </c>
      <c r="J86" s="190">
        <f t="shared" si="10"/>
        <v>5.7623428220419992E-2</v>
      </c>
      <c r="K86" s="189">
        <v>2.8862497680460195</v>
      </c>
      <c r="L86" s="190">
        <f t="shared" si="11"/>
        <v>0.21965086583012194</v>
      </c>
      <c r="M86" s="189"/>
      <c r="N86" s="190"/>
    </row>
    <row r="87" spans="1:15" ht="15.75" x14ac:dyDescent="0.25">
      <c r="B87" s="122" t="s">
        <v>32</v>
      </c>
      <c r="C87" s="191">
        <v>2.5260240112994352</v>
      </c>
      <c r="D87" s="192">
        <v>-0.36082656596521856</v>
      </c>
      <c r="E87" s="191">
        <v>2.7155204585827524</v>
      </c>
      <c r="F87" s="192">
        <f t="shared" si="10"/>
        <v>0.18949644728331716</v>
      </c>
      <c r="G87" s="191">
        <v>2.5429762503722109</v>
      </c>
      <c r="H87" s="192">
        <f t="shared" si="10"/>
        <v>-0.17254420821054151</v>
      </c>
      <c r="I87" s="191">
        <v>2.7763916484805056</v>
      </c>
      <c r="J87" s="192">
        <f t="shared" si="10"/>
        <v>0.2334153981082947</v>
      </c>
      <c r="K87" s="191">
        <v>2.7034548944337811</v>
      </c>
      <c r="L87" s="192">
        <f t="shared" si="11"/>
        <v>-7.2936754046724506E-2</v>
      </c>
      <c r="M87" s="191">
        <v>2.3427354300734162</v>
      </c>
      <c r="N87" s="192">
        <v>-0.24380568154808113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296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9.2950458626781867</v>
      </c>
      <c r="D97" s="190">
        <v>-0.15258105585782289</v>
      </c>
      <c r="E97" s="189">
        <v>9.0109444669639238</v>
      </c>
      <c r="F97" s="190">
        <f t="shared" ref="F97:J99" si="12">IFERROR(E97-C97,"-")</f>
        <v>-0.28410139571426285</v>
      </c>
      <c r="G97" s="189">
        <v>8.512588031881247</v>
      </c>
      <c r="H97" s="190">
        <f t="shared" si="12"/>
        <v>-0.4983564350826768</v>
      </c>
      <c r="I97" s="189">
        <v>8.5206927412137485</v>
      </c>
      <c r="J97" s="190">
        <f t="shared" si="12"/>
        <v>8.104709332501514E-3</v>
      </c>
      <c r="K97" s="189">
        <v>8.4186966083058437</v>
      </c>
      <c r="L97" s="190">
        <f t="shared" ref="L97:L99" si="13">IFERROR(K97-I97,"-")</f>
        <v>-0.10199613290790488</v>
      </c>
      <c r="M97" s="189">
        <v>8.7072565993373949</v>
      </c>
      <c r="N97" s="190">
        <f t="shared" ref="N97:N103" si="14">IFERROR(M97-K97,"-")</f>
        <v>0.28855999103155128</v>
      </c>
    </row>
    <row r="98" spans="2:14" x14ac:dyDescent="0.25">
      <c r="B98" s="119" t="s">
        <v>75</v>
      </c>
      <c r="C98" s="189">
        <v>8.7275993182116167</v>
      </c>
      <c r="D98" s="190">
        <v>-0.68688375614273056</v>
      </c>
      <c r="E98" s="189">
        <v>5.75520347934141</v>
      </c>
      <c r="F98" s="190">
        <f t="shared" si="12"/>
        <v>-2.9723958388702068</v>
      </c>
      <c r="G98" s="189">
        <v>6.9325526625670548</v>
      </c>
      <c r="H98" s="190">
        <f t="shared" si="12"/>
        <v>1.1773491832256449</v>
      </c>
      <c r="I98" s="189">
        <v>8.0176301452784511</v>
      </c>
      <c r="J98" s="190">
        <f t="shared" si="12"/>
        <v>1.0850774827113963</v>
      </c>
      <c r="K98" s="189">
        <v>8.1856063750311279</v>
      </c>
      <c r="L98" s="190">
        <f t="shared" si="13"/>
        <v>0.16797622975267679</v>
      </c>
      <c r="M98" s="189">
        <v>7.9766359846119759</v>
      </c>
      <c r="N98" s="190">
        <f t="shared" si="14"/>
        <v>-0.208970390419152</v>
      </c>
    </row>
    <row r="99" spans="2:14" x14ac:dyDescent="0.25">
      <c r="B99" s="119" t="s">
        <v>77</v>
      </c>
      <c r="C99" s="189">
        <v>10.97488555442523</v>
      </c>
      <c r="D99" s="190">
        <v>2.9465410879150298</v>
      </c>
      <c r="E99" s="189">
        <v>5.500643500643501</v>
      </c>
      <c r="F99" s="190">
        <f t="shared" si="12"/>
        <v>-5.4742420537817287</v>
      </c>
      <c r="G99" s="189">
        <v>7.1364744571072176</v>
      </c>
      <c r="H99" s="190">
        <f t="shared" si="12"/>
        <v>1.6358309564637166</v>
      </c>
      <c r="I99" s="189">
        <v>7.6281529895908982</v>
      </c>
      <c r="J99" s="190">
        <f t="shared" si="12"/>
        <v>0.49167853248368054</v>
      </c>
      <c r="K99" s="189">
        <v>7.5469198757399916</v>
      </c>
      <c r="L99" s="190">
        <f t="shared" si="13"/>
        <v>-8.1233113850906591E-2</v>
      </c>
      <c r="M99" s="189">
        <v>7.2537225525022544</v>
      </c>
      <c r="N99" s="190">
        <f t="shared" si="14"/>
        <v>-0.29319732323773717</v>
      </c>
    </row>
    <row r="100" spans="2:14" x14ac:dyDescent="0.25">
      <c r="B100" s="119" t="s">
        <v>79</v>
      </c>
      <c r="C100" s="189" t="s">
        <v>252</v>
      </c>
      <c r="D100" s="190" t="s">
        <v>252</v>
      </c>
      <c r="E100" s="189">
        <v>5.3676544450025112</v>
      </c>
      <c r="F100" s="190" t="str">
        <f>IFERROR(E100-C100,"-")</f>
        <v>-</v>
      </c>
      <c r="G100" s="189">
        <v>7.0535005966009869</v>
      </c>
      <c r="H100" s="190">
        <f>IFERROR(G100-E100,"-")</f>
        <v>1.6858461515984757</v>
      </c>
      <c r="I100" s="189">
        <v>6.86671840418499</v>
      </c>
      <c r="J100" s="190">
        <f>IFERROR(I100-G100,"-")</f>
        <v>-0.18678219241599692</v>
      </c>
      <c r="K100" s="189">
        <v>7.6968225110574444</v>
      </c>
      <c r="L100" s="190">
        <f>IFERROR(K100-I100,"-")</f>
        <v>0.83010410687245439</v>
      </c>
      <c r="M100" s="189">
        <v>6.8486221677893449</v>
      </c>
      <c r="N100" s="190">
        <f t="shared" si="14"/>
        <v>-0.84820034326809957</v>
      </c>
    </row>
    <row r="101" spans="2:14" x14ac:dyDescent="0.25">
      <c r="B101" s="119" t="s">
        <v>81</v>
      </c>
      <c r="C101" s="189" t="s">
        <v>252</v>
      </c>
      <c r="D101" s="190" t="s">
        <v>252</v>
      </c>
      <c r="E101" s="189">
        <v>4.6154148128762102</v>
      </c>
      <c r="F101" s="190" t="str">
        <f t="shared" ref="F101:J109" si="15">IFERROR(E101-C101,"-")</f>
        <v>-</v>
      </c>
      <c r="G101" s="189">
        <v>6.8128675815362678</v>
      </c>
      <c r="H101" s="190">
        <f t="shared" si="15"/>
        <v>2.1974527686600576</v>
      </c>
      <c r="I101" s="189">
        <v>7.1880833271111779</v>
      </c>
      <c r="J101" s="190">
        <f t="shared" si="15"/>
        <v>0.37521574557491011</v>
      </c>
      <c r="K101" s="189">
        <v>6.8821328081035453</v>
      </c>
      <c r="L101" s="190">
        <f t="shared" ref="L101:L109" si="16">IFERROR(K101-I101,"-")</f>
        <v>-0.30595051900763259</v>
      </c>
      <c r="M101" s="189">
        <v>6.6997386066598477</v>
      </c>
      <c r="N101" s="190">
        <f t="shared" si="14"/>
        <v>-0.18239420144369767</v>
      </c>
    </row>
    <row r="102" spans="2:14" x14ac:dyDescent="0.25">
      <c r="B102" s="119" t="s">
        <v>83</v>
      </c>
      <c r="C102" s="189" t="s">
        <v>252</v>
      </c>
      <c r="D102" s="190" t="s">
        <v>252</v>
      </c>
      <c r="E102" s="189">
        <v>5.8911511354737662</v>
      </c>
      <c r="F102" s="190" t="str">
        <f t="shared" si="15"/>
        <v>-</v>
      </c>
      <c r="G102" s="189">
        <v>6.9117168591040752</v>
      </c>
      <c r="H102" s="190">
        <f t="shared" si="15"/>
        <v>1.020565723630309</v>
      </c>
      <c r="I102" s="189">
        <v>7.0050877724990732</v>
      </c>
      <c r="J102" s="190">
        <f t="shared" si="15"/>
        <v>9.3370913394998034E-2</v>
      </c>
      <c r="K102" s="189">
        <v>7.1391927083333337</v>
      </c>
      <c r="L102" s="190">
        <f t="shared" si="16"/>
        <v>0.13410493583426053</v>
      </c>
      <c r="M102" s="189">
        <v>6.8354370682719781</v>
      </c>
      <c r="N102" s="190">
        <f t="shared" si="14"/>
        <v>-0.30375564006135569</v>
      </c>
    </row>
    <row r="103" spans="2:14" x14ac:dyDescent="0.25">
      <c r="B103" s="119" t="s">
        <v>85</v>
      </c>
      <c r="C103" s="189" t="s">
        <v>252</v>
      </c>
      <c r="D103" s="190" t="s">
        <v>252</v>
      </c>
      <c r="E103" s="189">
        <v>7.0290555155010814</v>
      </c>
      <c r="F103" s="190" t="str">
        <f t="shared" si="15"/>
        <v>-</v>
      </c>
      <c r="G103" s="189">
        <v>7.1986132408827253</v>
      </c>
      <c r="H103" s="190">
        <f t="shared" si="15"/>
        <v>0.16955772538164382</v>
      </c>
      <c r="I103" s="189">
        <v>7.4568813279962329</v>
      </c>
      <c r="J103" s="190">
        <f t="shared" si="15"/>
        <v>0.25826808711350768</v>
      </c>
      <c r="K103" s="189">
        <v>7.4333944533577814</v>
      </c>
      <c r="L103" s="190">
        <f t="shared" si="16"/>
        <v>-2.348687463845156E-2</v>
      </c>
      <c r="M103" s="189">
        <v>7.105078432777022</v>
      </c>
      <c r="N103" s="190">
        <f t="shared" si="14"/>
        <v>-0.32831602058075937</v>
      </c>
    </row>
    <row r="104" spans="2:14" x14ac:dyDescent="0.25">
      <c r="B104" s="119" t="s">
        <v>87</v>
      </c>
      <c r="C104" s="189">
        <v>6.9118342372409955</v>
      </c>
      <c r="D104" s="190">
        <v>-1.3590110761575094</v>
      </c>
      <c r="E104" s="189">
        <v>7.0977242302543511</v>
      </c>
      <c r="F104" s="190">
        <f t="shared" si="15"/>
        <v>0.18588999301335551</v>
      </c>
      <c r="G104" s="189">
        <v>7.778275396317623</v>
      </c>
      <c r="H104" s="190">
        <f t="shared" si="15"/>
        <v>0.68055116606327193</v>
      </c>
      <c r="I104" s="189">
        <v>7.7137433140259954</v>
      </c>
      <c r="J104" s="190">
        <f t="shared" si="15"/>
        <v>-6.4532082291627546E-2</v>
      </c>
      <c r="K104" s="189">
        <v>7.7794874272325423</v>
      </c>
      <c r="L104" s="190">
        <f t="shared" si="16"/>
        <v>6.5744113206546828E-2</v>
      </c>
      <c r="M104" s="189"/>
      <c r="N104" s="190"/>
    </row>
    <row r="105" spans="2:14" x14ac:dyDescent="0.25">
      <c r="B105" s="119" t="s">
        <v>89</v>
      </c>
      <c r="C105" s="189">
        <v>6.9931153184165229</v>
      </c>
      <c r="D105" s="190">
        <v>-1.1832510438568864</v>
      </c>
      <c r="E105" s="189">
        <v>7.1154244794120416</v>
      </c>
      <c r="F105" s="190">
        <f t="shared" si="15"/>
        <v>0.1223091609955187</v>
      </c>
      <c r="G105" s="189">
        <v>7.4606444617626133</v>
      </c>
      <c r="H105" s="190">
        <f t="shared" si="15"/>
        <v>0.34521998235057172</v>
      </c>
      <c r="I105" s="189">
        <v>7.5650837764891374</v>
      </c>
      <c r="J105" s="190">
        <f t="shared" si="15"/>
        <v>0.10443931472652412</v>
      </c>
      <c r="K105" s="189">
        <v>7.6637820736501734</v>
      </c>
      <c r="L105" s="190">
        <f t="shared" si="16"/>
        <v>9.8698297161035953E-2</v>
      </c>
      <c r="M105" s="189"/>
      <c r="N105" s="190"/>
    </row>
    <row r="106" spans="2:14" x14ac:dyDescent="0.25">
      <c r="B106" s="119" t="s">
        <v>91</v>
      </c>
      <c r="C106" s="189">
        <v>4.8194545015689112</v>
      </c>
      <c r="D106" s="190">
        <v>-2.8296068381790365</v>
      </c>
      <c r="E106" s="189">
        <v>6.7946358513446041</v>
      </c>
      <c r="F106" s="190">
        <f t="shared" si="15"/>
        <v>1.9751813497756929</v>
      </c>
      <c r="G106" s="189">
        <v>6.9897432857058162</v>
      </c>
      <c r="H106" s="190">
        <f t="shared" si="15"/>
        <v>0.19510743436121203</v>
      </c>
      <c r="I106" s="189">
        <v>7.1013933302878023</v>
      </c>
      <c r="J106" s="190">
        <f t="shared" si="15"/>
        <v>0.11165004458198613</v>
      </c>
      <c r="K106" s="189">
        <v>7.0632824322465266</v>
      </c>
      <c r="L106" s="190">
        <f t="shared" si="16"/>
        <v>-3.8110898041275654E-2</v>
      </c>
      <c r="M106" s="189"/>
      <c r="N106" s="190"/>
    </row>
    <row r="107" spans="2:14" x14ac:dyDescent="0.25">
      <c r="B107" s="119" t="s">
        <v>93</v>
      </c>
      <c r="C107" s="189">
        <v>7.8686336494555675</v>
      </c>
      <c r="D107" s="190">
        <v>-0.16840601227405294</v>
      </c>
      <c r="E107" s="189">
        <v>7.2640043044180072</v>
      </c>
      <c r="F107" s="190">
        <f t="shared" si="15"/>
        <v>-0.60462934503756038</v>
      </c>
      <c r="G107" s="189">
        <v>7.3783077425677881</v>
      </c>
      <c r="H107" s="190">
        <f t="shared" si="15"/>
        <v>0.11430343814978094</v>
      </c>
      <c r="I107" s="189">
        <v>7.8645584975111893</v>
      </c>
      <c r="J107" s="190">
        <f t="shared" si="15"/>
        <v>0.4862507549434012</v>
      </c>
      <c r="K107" s="189">
        <v>7.7764869118621602</v>
      </c>
      <c r="L107" s="190">
        <f t="shared" si="16"/>
        <v>-8.8071585649029061E-2</v>
      </c>
      <c r="M107" s="189"/>
      <c r="N107" s="190"/>
    </row>
    <row r="108" spans="2:14" x14ac:dyDescent="0.25">
      <c r="B108" s="119" t="s">
        <v>95</v>
      </c>
      <c r="C108" s="189">
        <v>7.6856927332159923</v>
      </c>
      <c r="D108" s="190">
        <v>-1.2620381605497482</v>
      </c>
      <c r="E108" s="189">
        <v>7.9840824979339589</v>
      </c>
      <c r="F108" s="190">
        <f t="shared" si="15"/>
        <v>0.29838976471796652</v>
      </c>
      <c r="G108" s="189">
        <v>7.8006234575918949</v>
      </c>
      <c r="H108" s="190">
        <f t="shared" si="15"/>
        <v>-0.18345904034206395</v>
      </c>
      <c r="I108" s="189">
        <v>8.2201690765464033</v>
      </c>
      <c r="J108" s="190">
        <f t="shared" si="15"/>
        <v>0.41954561895450837</v>
      </c>
      <c r="K108" s="189">
        <v>7.9917642598365486</v>
      </c>
      <c r="L108" s="190">
        <f t="shared" si="16"/>
        <v>-0.22840481670985469</v>
      </c>
      <c r="M108" s="189"/>
      <c r="N108" s="190"/>
    </row>
    <row r="109" spans="2:14" ht="15.75" x14ac:dyDescent="0.25">
      <c r="B109" s="122" t="s">
        <v>32</v>
      </c>
      <c r="C109" s="191">
        <v>8.7566950823947458</v>
      </c>
      <c r="D109" s="192">
        <v>0.44064319900376958</v>
      </c>
      <c r="E109" s="191">
        <v>6.9670919535565847</v>
      </c>
      <c r="F109" s="192">
        <f t="shared" si="15"/>
        <v>-1.7896031288381611</v>
      </c>
      <c r="G109" s="191">
        <v>7.3284504270391047</v>
      </c>
      <c r="H109" s="192">
        <f t="shared" si="15"/>
        <v>0.36135847348251993</v>
      </c>
      <c r="I109" s="191">
        <v>7.6377013763228598</v>
      </c>
      <c r="J109" s="192">
        <f t="shared" si="15"/>
        <v>0.30925094928375518</v>
      </c>
      <c r="K109" s="191">
        <v>7.6512960446817351</v>
      </c>
      <c r="L109" s="192">
        <f t="shared" si="16"/>
        <v>1.3594668358875239E-2</v>
      </c>
      <c r="M109" s="191">
        <v>7.4065063862744323</v>
      </c>
      <c r="N109" s="192">
        <v>-0.25099014295641897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297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7.9339108565041219</v>
      </c>
      <c r="D119" s="190">
        <v>-0.53819282612587571</v>
      </c>
      <c r="E119" s="189">
        <v>17.864253393665159</v>
      </c>
      <c r="F119" s="190">
        <f t="shared" ref="F119:J121" si="17">IFERROR(E119-C119,"-")</f>
        <v>9.930342537161037</v>
      </c>
      <c r="G119" s="189">
        <v>7.5997924593566237</v>
      </c>
      <c r="H119" s="190">
        <f t="shared" si="17"/>
        <v>-10.264460934308534</v>
      </c>
      <c r="I119" s="189">
        <v>7.4245295975827492</v>
      </c>
      <c r="J119" s="190">
        <f t="shared" si="17"/>
        <v>-0.17526286177387451</v>
      </c>
      <c r="K119" s="189">
        <v>7.6996077576814121</v>
      </c>
      <c r="L119" s="190">
        <f t="shared" ref="L119:L121" si="18">IFERROR(K119-I119,"-")</f>
        <v>0.27507816009866293</v>
      </c>
      <c r="M119" s="189">
        <v>7.7130570758405002</v>
      </c>
      <c r="N119" s="190">
        <f t="shared" ref="N119:N125" si="19">IFERROR(M119-K119,"-")</f>
        <v>1.3449318159088008E-2</v>
      </c>
    </row>
    <row r="120" spans="1:15" x14ac:dyDescent="0.25">
      <c r="B120" s="119" t="s">
        <v>75</v>
      </c>
      <c r="C120" s="189">
        <v>7.1286418646346927</v>
      </c>
      <c r="D120" s="190">
        <v>-1.303539837220713</v>
      </c>
      <c r="E120" s="189">
        <v>11.735751295336788</v>
      </c>
      <c r="F120" s="190">
        <f t="shared" si="17"/>
        <v>4.6071094307020957</v>
      </c>
      <c r="G120" s="189">
        <v>6.5968031968031964</v>
      </c>
      <c r="H120" s="190">
        <f t="shared" si="17"/>
        <v>-5.138948098533592</v>
      </c>
      <c r="I120" s="189">
        <v>6.6255956432947585</v>
      </c>
      <c r="J120" s="190">
        <f t="shared" si="17"/>
        <v>2.8792446491562096E-2</v>
      </c>
      <c r="K120" s="189">
        <v>7.0288492360294903</v>
      </c>
      <c r="L120" s="190">
        <f t="shared" si="18"/>
        <v>0.40325359273473182</v>
      </c>
      <c r="M120" s="189">
        <v>6.7095845331139445</v>
      </c>
      <c r="N120" s="190">
        <f t="shared" si="19"/>
        <v>-0.31926470291554576</v>
      </c>
    </row>
    <row r="121" spans="1:15" x14ac:dyDescent="0.25">
      <c r="B121" s="119" t="s">
        <v>77</v>
      </c>
      <c r="C121" s="189">
        <v>9.3786440677966105</v>
      </c>
      <c r="D121" s="190">
        <v>2.0832270880821104</v>
      </c>
      <c r="E121" s="189">
        <v>8.6459854014598534</v>
      </c>
      <c r="F121" s="190">
        <f t="shared" si="17"/>
        <v>-0.73265866633675714</v>
      </c>
      <c r="G121" s="189">
        <v>7.11755751014885</v>
      </c>
      <c r="H121" s="190">
        <f t="shared" si="17"/>
        <v>-1.5284278913110034</v>
      </c>
      <c r="I121" s="189">
        <v>6.6871994801819366</v>
      </c>
      <c r="J121" s="190">
        <f t="shared" si="17"/>
        <v>-0.43035802996691341</v>
      </c>
      <c r="K121" s="189">
        <v>6.9662029881504379</v>
      </c>
      <c r="L121" s="190">
        <f t="shared" si="18"/>
        <v>0.27900350796850137</v>
      </c>
      <c r="M121" s="189">
        <v>6.2966065747614</v>
      </c>
      <c r="N121" s="190">
        <f t="shared" si="19"/>
        <v>-0.66959641338903797</v>
      </c>
    </row>
    <row r="122" spans="1:15" x14ac:dyDescent="0.25">
      <c r="B122" s="119" t="s">
        <v>79</v>
      </c>
      <c r="C122" s="189" t="s">
        <v>252</v>
      </c>
      <c r="D122" s="190" t="s">
        <v>252</v>
      </c>
      <c r="E122" s="189">
        <v>2.8295964125560538</v>
      </c>
      <c r="F122" s="190" t="str">
        <f>IFERROR(E122-C122,"-")</f>
        <v>-</v>
      </c>
      <c r="G122" s="189">
        <v>6.9245819397993307</v>
      </c>
      <c r="H122" s="190">
        <f>IFERROR(G122-E122,"-")</f>
        <v>4.0949855272432769</v>
      </c>
      <c r="I122" s="189">
        <v>6.5770206022187008</v>
      </c>
      <c r="J122" s="190">
        <f>IFERROR(I122-G122,"-")</f>
        <v>-0.3475613375806299</v>
      </c>
      <c r="K122" s="189">
        <v>7.1351310407514017</v>
      </c>
      <c r="L122" s="190">
        <f>IFERROR(K122-I122,"-")</f>
        <v>0.55811043853270093</v>
      </c>
      <c r="M122" s="189">
        <v>6.2585340037046837</v>
      </c>
      <c r="N122" s="190">
        <f t="shared" si="19"/>
        <v>-0.87659703704671799</v>
      </c>
    </row>
    <row r="123" spans="1:15" x14ac:dyDescent="0.25">
      <c r="B123" s="119" t="s">
        <v>81</v>
      </c>
      <c r="C123" s="189" t="s">
        <v>252</v>
      </c>
      <c r="D123" s="190" t="s">
        <v>252</v>
      </c>
      <c r="E123" s="189">
        <v>3.0382293762575454</v>
      </c>
      <c r="F123" s="190" t="str">
        <f t="shared" ref="F123:J131" si="20">IFERROR(E123-C123,"-")</f>
        <v>-</v>
      </c>
      <c r="G123" s="189">
        <v>6.689313517338995</v>
      </c>
      <c r="H123" s="190">
        <f t="shared" si="20"/>
        <v>3.6510841410814496</v>
      </c>
      <c r="I123" s="189">
        <v>6.697749196141479</v>
      </c>
      <c r="J123" s="190">
        <f t="shared" si="20"/>
        <v>8.4356788024839702E-3</v>
      </c>
      <c r="K123" s="189">
        <v>6.6414432121297207</v>
      </c>
      <c r="L123" s="190">
        <f t="shared" ref="L123:L131" si="21">IFERROR(K123-I123,"-")</f>
        <v>-5.6305984011758348E-2</v>
      </c>
      <c r="M123" s="189">
        <v>6.1644515846356072</v>
      </c>
      <c r="N123" s="190">
        <f t="shared" si="19"/>
        <v>-0.4769916274941135</v>
      </c>
    </row>
    <row r="124" spans="1:15" x14ac:dyDescent="0.25">
      <c r="B124" s="119" t="s">
        <v>83</v>
      </c>
      <c r="C124" s="189" t="s">
        <v>252</v>
      </c>
      <c r="D124" s="190" t="s">
        <v>252</v>
      </c>
      <c r="E124" s="189">
        <v>3.3338345864661654</v>
      </c>
      <c r="F124" s="190" t="str">
        <f t="shared" si="20"/>
        <v>-</v>
      </c>
      <c r="G124" s="189">
        <v>6.5790438114276197</v>
      </c>
      <c r="H124" s="190">
        <f t="shared" si="20"/>
        <v>3.2452092249614544</v>
      </c>
      <c r="I124" s="189">
        <v>6.8809303758471962</v>
      </c>
      <c r="J124" s="190">
        <f t="shared" si="20"/>
        <v>0.30188656441957651</v>
      </c>
      <c r="K124" s="189">
        <v>6.686951631046119</v>
      </c>
      <c r="L124" s="190">
        <f t="shared" si="21"/>
        <v>-0.19397874480107724</v>
      </c>
      <c r="M124" s="189">
        <v>6.1712112346401407</v>
      </c>
      <c r="N124" s="190">
        <f t="shared" si="19"/>
        <v>-0.51574039640597835</v>
      </c>
    </row>
    <row r="125" spans="1:15" x14ac:dyDescent="0.25">
      <c r="B125" s="119" t="s">
        <v>85</v>
      </c>
      <c r="C125" s="189" t="s">
        <v>252</v>
      </c>
      <c r="D125" s="190" t="s">
        <v>252</v>
      </c>
      <c r="E125" s="189">
        <v>7.0270270270270272</v>
      </c>
      <c r="F125" s="190" t="str">
        <f t="shared" si="20"/>
        <v>-</v>
      </c>
      <c r="G125" s="189">
        <v>7.0274575832146091</v>
      </c>
      <c r="H125" s="190">
        <f t="shared" si="20"/>
        <v>4.3055618758192082E-4</v>
      </c>
      <c r="I125" s="189">
        <v>7.4940490648530487</v>
      </c>
      <c r="J125" s="190">
        <f t="shared" si="20"/>
        <v>0.46659148163843955</v>
      </c>
      <c r="K125" s="189">
        <v>7.0650243483242621</v>
      </c>
      <c r="L125" s="190">
        <f t="shared" si="21"/>
        <v>-0.4290247165287866</v>
      </c>
      <c r="M125" s="189">
        <v>6.4553042121684872</v>
      </c>
      <c r="N125" s="190">
        <f t="shared" si="19"/>
        <v>-0.60972013615577492</v>
      </c>
    </row>
    <row r="126" spans="1:15" x14ac:dyDescent="0.25">
      <c r="B126" s="119" t="s">
        <v>87</v>
      </c>
      <c r="C126" s="189">
        <v>6.3769470404984423</v>
      </c>
      <c r="D126" s="190">
        <v>-1.0206395446762953</v>
      </c>
      <c r="E126" s="189">
        <v>5.8403361344537812</v>
      </c>
      <c r="F126" s="190">
        <f t="shared" si="20"/>
        <v>-0.53661090604466111</v>
      </c>
      <c r="G126" s="189">
        <v>7.5700397097083387</v>
      </c>
      <c r="H126" s="190">
        <f t="shared" si="20"/>
        <v>1.7297035752545575</v>
      </c>
      <c r="I126" s="189">
        <v>7.5153215849141315</v>
      </c>
      <c r="J126" s="190">
        <f t="shared" si="20"/>
        <v>-5.4718124794207235E-2</v>
      </c>
      <c r="K126" s="189">
        <v>7.5282225780624499</v>
      </c>
      <c r="L126" s="190">
        <f t="shared" si="21"/>
        <v>1.2900993148318385E-2</v>
      </c>
      <c r="M126" s="189"/>
      <c r="N126" s="190"/>
    </row>
    <row r="127" spans="1:15" x14ac:dyDescent="0.25">
      <c r="B127" s="119" t="s">
        <v>89</v>
      </c>
      <c r="C127" s="189">
        <v>6.0221914008321775</v>
      </c>
      <c r="D127" s="190">
        <v>-1.7173625596907653</v>
      </c>
      <c r="E127" s="189">
        <v>6.9028243178554334</v>
      </c>
      <c r="F127" s="190">
        <f t="shared" si="20"/>
        <v>0.88063291702325586</v>
      </c>
      <c r="G127" s="189">
        <v>7.6120493666774927</v>
      </c>
      <c r="H127" s="190">
        <f t="shared" si="20"/>
        <v>0.70922504882205928</v>
      </c>
      <c r="I127" s="189">
        <v>7.4808184143222505</v>
      </c>
      <c r="J127" s="190">
        <f t="shared" si="20"/>
        <v>-0.13123095235524218</v>
      </c>
      <c r="K127" s="189">
        <v>7.3459357277882802</v>
      </c>
      <c r="L127" s="190">
        <f t="shared" si="21"/>
        <v>-0.13488268653397029</v>
      </c>
      <c r="M127" s="189"/>
      <c r="N127" s="190"/>
    </row>
    <row r="128" spans="1:15" x14ac:dyDescent="0.25">
      <c r="A128" s="125"/>
      <c r="B128" s="119" t="s">
        <v>91</v>
      </c>
      <c r="C128" s="189">
        <v>4.5007385524372232</v>
      </c>
      <c r="D128" s="190">
        <v>-3.2602724964503205</v>
      </c>
      <c r="E128" s="189">
        <v>6.6572815533980583</v>
      </c>
      <c r="F128" s="190">
        <f t="shared" si="20"/>
        <v>2.1565430009608351</v>
      </c>
      <c r="G128" s="189">
        <v>6.9833285010147872</v>
      </c>
      <c r="H128" s="190">
        <f t="shared" si="20"/>
        <v>0.32604694761672892</v>
      </c>
      <c r="I128" s="189">
        <v>6.9262397991211548</v>
      </c>
      <c r="J128" s="190">
        <f t="shared" si="20"/>
        <v>-5.7088701893632354E-2</v>
      </c>
      <c r="K128" s="189">
        <v>6.9094631059830647</v>
      </c>
      <c r="L128" s="190">
        <f t="shared" si="21"/>
        <v>-1.677669313809016E-2</v>
      </c>
      <c r="M128" s="189"/>
      <c r="N128" s="190"/>
    </row>
    <row r="129" spans="2:15" x14ac:dyDescent="0.25">
      <c r="B129" s="119" t="s">
        <v>93</v>
      </c>
      <c r="C129" s="189">
        <v>9.5982905982905979</v>
      </c>
      <c r="D129" s="190">
        <v>2.1208570395549478</v>
      </c>
      <c r="E129" s="189">
        <v>6.8495550611790881</v>
      </c>
      <c r="F129" s="190">
        <f t="shared" si="20"/>
        <v>-2.7487355371115099</v>
      </c>
      <c r="G129" s="189">
        <v>6.7162322274881516</v>
      </c>
      <c r="H129" s="190">
        <f t="shared" si="20"/>
        <v>-0.13332283369093645</v>
      </c>
      <c r="I129" s="189">
        <v>6.9560150805438132</v>
      </c>
      <c r="J129" s="190">
        <f t="shared" si="20"/>
        <v>0.2397828530556616</v>
      </c>
      <c r="K129" s="189">
        <v>6.8750572082379859</v>
      </c>
      <c r="L129" s="190">
        <f t="shared" si="21"/>
        <v>-8.0957872305827294E-2</v>
      </c>
      <c r="M129" s="189"/>
      <c r="N129" s="190"/>
    </row>
    <row r="130" spans="2:15" x14ac:dyDescent="0.25">
      <c r="B130" s="119" t="s">
        <v>95</v>
      </c>
      <c r="C130" s="189">
        <v>9.3348281016442449</v>
      </c>
      <c r="D130" s="190">
        <v>1.3361634132169451</v>
      </c>
      <c r="E130" s="189">
        <v>8.0141221374045806</v>
      </c>
      <c r="F130" s="190">
        <f t="shared" si="20"/>
        <v>-1.3207059642396644</v>
      </c>
      <c r="G130" s="189">
        <v>7.1400179318589361</v>
      </c>
      <c r="H130" s="190">
        <f t="shared" si="20"/>
        <v>-0.8741042055456445</v>
      </c>
      <c r="I130" s="189">
        <v>7.5589687989398868</v>
      </c>
      <c r="J130" s="190">
        <f t="shared" si="20"/>
        <v>0.41895086708095075</v>
      </c>
      <c r="K130" s="189">
        <v>7.5490196078431371</v>
      </c>
      <c r="L130" s="190">
        <f t="shared" si="21"/>
        <v>-9.9491910967497432E-3</v>
      </c>
      <c r="M130" s="189"/>
      <c r="N130" s="190"/>
    </row>
    <row r="131" spans="2:15" ht="15.75" x14ac:dyDescent="0.25">
      <c r="B131" s="122" t="s">
        <v>32</v>
      </c>
      <c r="C131" s="191">
        <v>7.6447121695105942</v>
      </c>
      <c r="D131" s="192">
        <v>-1.5403221767104291E-2</v>
      </c>
      <c r="E131" s="191">
        <v>6.8464210841569333</v>
      </c>
      <c r="F131" s="192">
        <f t="shared" si="20"/>
        <v>-0.79829108535366089</v>
      </c>
      <c r="G131" s="191">
        <v>7.0442463034910698</v>
      </c>
      <c r="H131" s="192">
        <f t="shared" si="20"/>
        <v>0.19782521933413655</v>
      </c>
      <c r="I131" s="191">
        <v>7.1014383123801403</v>
      </c>
      <c r="J131" s="192">
        <f t="shared" si="20"/>
        <v>5.71920088890705E-2</v>
      </c>
      <c r="K131" s="191">
        <v>7.1302838287418524</v>
      </c>
      <c r="L131" s="192">
        <f t="shared" si="21"/>
        <v>2.8845516361712065E-2</v>
      </c>
      <c r="M131" s="191">
        <v>6.5544092552875055</v>
      </c>
      <c r="N131" s="192">
        <v>-0.48796873880990344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298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11.637256287086748</v>
      </c>
      <c r="D141" s="190">
        <v>0.46909023781291914</v>
      </c>
      <c r="E141" s="189">
        <v>15.971804511278195</v>
      </c>
      <c r="F141" s="190">
        <f t="shared" ref="F141:J143" si="22">IFERROR(E141-C141,"-")</f>
        <v>4.3345482241914475</v>
      </c>
      <c r="G141" s="189">
        <v>12.129041326960921</v>
      </c>
      <c r="H141" s="190">
        <f t="shared" si="22"/>
        <v>-3.842763184317274</v>
      </c>
      <c r="I141" s="189">
        <v>11.418379216750678</v>
      </c>
      <c r="J141" s="190">
        <f t="shared" si="22"/>
        <v>-0.71066211021024372</v>
      </c>
      <c r="K141" s="189">
        <v>10.98589065255732</v>
      </c>
      <c r="L141" s="190">
        <f t="shared" ref="L141:L143" si="23">IFERROR(K141-I141,"-")</f>
        <v>-0.43248856419335802</v>
      </c>
      <c r="M141" s="189">
        <v>11.050628442310408</v>
      </c>
      <c r="N141" s="190">
        <f t="shared" ref="N141:N147" si="24">IFERROR(M141-K141,"-")</f>
        <v>6.4737789753088748E-2</v>
      </c>
    </row>
    <row r="142" spans="2:15" x14ac:dyDescent="0.25">
      <c r="B142" s="119" t="s">
        <v>75</v>
      </c>
      <c r="C142" s="189">
        <v>11.138817878999149</v>
      </c>
      <c r="D142" s="190">
        <v>8.3654404996556408E-2</v>
      </c>
      <c r="E142" s="189">
        <v>8.7712609970674489</v>
      </c>
      <c r="F142" s="190">
        <f t="shared" si="22"/>
        <v>-2.3675568819316997</v>
      </c>
      <c r="G142" s="189">
        <v>9.2217261904761898</v>
      </c>
      <c r="H142" s="190">
        <f t="shared" si="22"/>
        <v>0.45046519340874092</v>
      </c>
      <c r="I142" s="189">
        <v>10.34370308590492</v>
      </c>
      <c r="J142" s="190">
        <f t="shared" si="22"/>
        <v>1.1219768954287304</v>
      </c>
      <c r="K142" s="189">
        <v>10.596861547007361</v>
      </c>
      <c r="L142" s="190">
        <f t="shared" si="23"/>
        <v>0.25315846110244067</v>
      </c>
      <c r="M142" s="189">
        <v>10.619604863221884</v>
      </c>
      <c r="N142" s="190">
        <f t="shared" si="24"/>
        <v>2.274331621452319E-2</v>
      </c>
    </row>
    <row r="143" spans="2:15" x14ac:dyDescent="0.25">
      <c r="B143" s="119" t="s">
        <v>77</v>
      </c>
      <c r="C143" s="189">
        <v>12.882565337001376</v>
      </c>
      <c r="D143" s="190">
        <v>3.7799200205605281</v>
      </c>
      <c r="E143" s="189">
        <v>7.0540806293018683</v>
      </c>
      <c r="F143" s="190">
        <f t="shared" si="22"/>
        <v>-5.8284847076995074</v>
      </c>
      <c r="G143" s="189">
        <v>8.391152403682236</v>
      </c>
      <c r="H143" s="190">
        <f t="shared" si="22"/>
        <v>1.3370717743803677</v>
      </c>
      <c r="I143" s="189">
        <v>9.1222556390977445</v>
      </c>
      <c r="J143" s="190">
        <f t="shared" si="22"/>
        <v>0.73110323541550848</v>
      </c>
      <c r="K143" s="189">
        <v>9.0470304492010847</v>
      </c>
      <c r="L143" s="190">
        <f t="shared" si="23"/>
        <v>-7.5225189896659828E-2</v>
      </c>
      <c r="M143" s="189">
        <v>8.7083967677714025</v>
      </c>
      <c r="N143" s="190">
        <f t="shared" si="24"/>
        <v>-0.3386336814296822</v>
      </c>
    </row>
    <row r="144" spans="2:15" x14ac:dyDescent="0.25">
      <c r="B144" s="119" t="s">
        <v>79</v>
      </c>
      <c r="C144" s="189" t="s">
        <v>252</v>
      </c>
      <c r="D144" s="190" t="s">
        <v>252</v>
      </c>
      <c r="E144" s="189">
        <v>9.2820895522388067</v>
      </c>
      <c r="F144" s="190" t="str">
        <f>IFERROR(E144-C144,"-")</f>
        <v>-</v>
      </c>
      <c r="G144" s="189">
        <v>7.9562760261748959</v>
      </c>
      <c r="H144" s="190">
        <f>IFERROR(G144-E144,"-")</f>
        <v>-1.3258135260639108</v>
      </c>
      <c r="I144" s="189">
        <v>7.9372430802959713</v>
      </c>
      <c r="J144" s="190">
        <f>IFERROR(I144-G144,"-")</f>
        <v>-1.9032945878924679E-2</v>
      </c>
      <c r="K144" s="189">
        <v>9.8910386965376791</v>
      </c>
      <c r="L144" s="190">
        <f>IFERROR(K144-I144,"-")</f>
        <v>1.9537956162417078</v>
      </c>
      <c r="M144" s="189">
        <v>8.4332306111967128</v>
      </c>
      <c r="N144" s="190">
        <f t="shared" si="24"/>
        <v>-1.4578080853409663</v>
      </c>
    </row>
    <row r="145" spans="1:15" x14ac:dyDescent="0.25">
      <c r="B145" s="119" t="s">
        <v>81</v>
      </c>
      <c r="C145" s="189" t="s">
        <v>252</v>
      </c>
      <c r="D145" s="190" t="s">
        <v>252</v>
      </c>
      <c r="E145" s="189">
        <v>6.829085457271364</v>
      </c>
      <c r="F145" s="190" t="str">
        <f t="shared" ref="F145:J153" si="25">IFERROR(E145-C145,"-")</f>
        <v>-</v>
      </c>
      <c r="G145" s="189">
        <v>8.2949205932537087</v>
      </c>
      <c r="H145" s="190">
        <f t="shared" si="25"/>
        <v>1.4658351359823447</v>
      </c>
      <c r="I145" s="189">
        <v>9.1007148327801897</v>
      </c>
      <c r="J145" s="190">
        <f t="shared" si="25"/>
        <v>0.80579423952648099</v>
      </c>
      <c r="K145" s="189">
        <v>9.5351974757915343</v>
      </c>
      <c r="L145" s="190">
        <f t="shared" ref="L145:L153" si="26">IFERROR(K145-I145,"-")</f>
        <v>0.43448264301134465</v>
      </c>
      <c r="M145" s="189">
        <v>9.218270488878316</v>
      </c>
      <c r="N145" s="190">
        <f t="shared" si="24"/>
        <v>-0.3169269869132183</v>
      </c>
    </row>
    <row r="146" spans="1:15" x14ac:dyDescent="0.25">
      <c r="B146" s="119" t="s">
        <v>83</v>
      </c>
      <c r="C146" s="189" t="s">
        <v>252</v>
      </c>
      <c r="D146" s="190" t="s">
        <v>252</v>
      </c>
      <c r="E146" s="189">
        <v>8.3425669436749761</v>
      </c>
      <c r="F146" s="190" t="str">
        <f t="shared" si="25"/>
        <v>-</v>
      </c>
      <c r="G146" s="189">
        <v>8.5031024439660623</v>
      </c>
      <c r="H146" s="190">
        <f t="shared" si="25"/>
        <v>0.16053550029108621</v>
      </c>
      <c r="I146" s="189">
        <v>8.989169198256505</v>
      </c>
      <c r="J146" s="190">
        <f t="shared" si="25"/>
        <v>0.48606675429044266</v>
      </c>
      <c r="K146" s="189">
        <v>9.7805171377029456</v>
      </c>
      <c r="L146" s="190">
        <f t="shared" si="26"/>
        <v>0.79134793944644066</v>
      </c>
      <c r="M146" s="189">
        <v>9.0695855224751902</v>
      </c>
      <c r="N146" s="190">
        <f t="shared" si="24"/>
        <v>-0.71093161522775539</v>
      </c>
    </row>
    <row r="147" spans="1:15" x14ac:dyDescent="0.25">
      <c r="B147" s="119" t="s">
        <v>85</v>
      </c>
      <c r="C147" s="189" t="s">
        <v>252</v>
      </c>
      <c r="D147" s="190" t="s">
        <v>252</v>
      </c>
      <c r="E147" s="189">
        <v>8.8326253186066275</v>
      </c>
      <c r="F147" s="190" t="str">
        <f t="shared" si="25"/>
        <v>-</v>
      </c>
      <c r="G147" s="189">
        <v>8.7805634182504377</v>
      </c>
      <c r="H147" s="190">
        <f t="shared" si="25"/>
        <v>-5.2061900356189739E-2</v>
      </c>
      <c r="I147" s="189">
        <v>8.5818105144784926</v>
      </c>
      <c r="J147" s="190">
        <f t="shared" si="25"/>
        <v>-0.1987529037719451</v>
      </c>
      <c r="K147" s="189">
        <v>9.7089457678661937</v>
      </c>
      <c r="L147" s="190">
        <f t="shared" si="26"/>
        <v>1.127135253387701</v>
      </c>
      <c r="M147" s="189">
        <v>8.8233789679554686</v>
      </c>
      <c r="N147" s="190">
        <f t="shared" si="24"/>
        <v>-0.88556679991072507</v>
      </c>
    </row>
    <row r="148" spans="1:15" x14ac:dyDescent="0.25">
      <c r="B148" s="119" t="s">
        <v>87</v>
      </c>
      <c r="C148" s="189">
        <v>8.9206424185167688</v>
      </c>
      <c r="D148" s="190">
        <v>-0.41501311279093578</v>
      </c>
      <c r="E148" s="189">
        <v>8.9125492925075385</v>
      </c>
      <c r="F148" s="190">
        <f t="shared" si="25"/>
        <v>-8.0931260092302892E-3</v>
      </c>
      <c r="G148" s="189">
        <v>9.1730716063035658</v>
      </c>
      <c r="H148" s="190">
        <f t="shared" si="25"/>
        <v>0.2605223137960273</v>
      </c>
      <c r="I148" s="189">
        <v>8.7677522690870262</v>
      </c>
      <c r="J148" s="190">
        <f t="shared" si="25"/>
        <v>-0.40531933721653957</v>
      </c>
      <c r="K148" s="189">
        <v>9.1128626308120282</v>
      </c>
      <c r="L148" s="190">
        <f t="shared" si="26"/>
        <v>0.34511036172500198</v>
      </c>
      <c r="M148" s="189"/>
      <c r="N148" s="190"/>
    </row>
    <row r="149" spans="1:15" x14ac:dyDescent="0.25">
      <c r="B149" s="119" t="s">
        <v>89</v>
      </c>
      <c r="C149" s="189">
        <v>12.752112676056338</v>
      </c>
      <c r="D149" s="190">
        <v>3.0308995849144651</v>
      </c>
      <c r="E149" s="189">
        <v>8.8154137529137522</v>
      </c>
      <c r="F149" s="190">
        <f t="shared" si="25"/>
        <v>-3.9366989231425862</v>
      </c>
      <c r="G149" s="189">
        <v>8.7724685922903465</v>
      </c>
      <c r="H149" s="190">
        <f t="shared" si="25"/>
        <v>-4.2945160623405698E-2</v>
      </c>
      <c r="I149" s="189">
        <v>9.3442921396444643</v>
      </c>
      <c r="J149" s="190">
        <f t="shared" si="25"/>
        <v>0.57182354735411778</v>
      </c>
      <c r="K149" s="189">
        <v>9.5348466746316216</v>
      </c>
      <c r="L149" s="190">
        <f t="shared" si="26"/>
        <v>0.19055453498715735</v>
      </c>
      <c r="M149" s="189"/>
      <c r="N149" s="190"/>
    </row>
    <row r="150" spans="1:15" x14ac:dyDescent="0.25">
      <c r="A150" s="125"/>
      <c r="B150" s="119" t="s">
        <v>91</v>
      </c>
      <c r="C150" s="189">
        <v>5.6313131313131315</v>
      </c>
      <c r="D150" s="190">
        <v>-3.7245401945313681</v>
      </c>
      <c r="E150" s="189">
        <v>8.717644473742034</v>
      </c>
      <c r="F150" s="190">
        <f t="shared" si="25"/>
        <v>3.0863313424289025</v>
      </c>
      <c r="G150" s="189">
        <v>8.7037592374424335</v>
      </c>
      <c r="H150" s="190">
        <f t="shared" si="25"/>
        <v>-1.3885236299600479E-2</v>
      </c>
      <c r="I150" s="189">
        <v>8.9645416823840058</v>
      </c>
      <c r="J150" s="190">
        <f t="shared" si="25"/>
        <v>0.26078244494157232</v>
      </c>
      <c r="K150" s="189">
        <v>8.671056782334384</v>
      </c>
      <c r="L150" s="190">
        <f t="shared" si="26"/>
        <v>-0.2934849000496218</v>
      </c>
      <c r="M150" s="189"/>
      <c r="N150" s="190"/>
    </row>
    <row r="151" spans="1:15" x14ac:dyDescent="0.25">
      <c r="B151" s="119" t="s">
        <v>93</v>
      </c>
      <c r="C151" s="189">
        <v>9.6477272727272734</v>
      </c>
      <c r="D151" s="190">
        <v>0.44916494218940883</v>
      </c>
      <c r="E151" s="189">
        <v>8.8209257098405285</v>
      </c>
      <c r="F151" s="190">
        <f t="shared" si="25"/>
        <v>-0.82680156288674489</v>
      </c>
      <c r="G151" s="189">
        <v>8.7484428086070221</v>
      </c>
      <c r="H151" s="190">
        <f t="shared" si="25"/>
        <v>-7.2482901233506425E-2</v>
      </c>
      <c r="I151" s="189">
        <v>9.3741670937980519</v>
      </c>
      <c r="J151" s="190">
        <f t="shared" si="25"/>
        <v>0.62572428519102985</v>
      </c>
      <c r="K151" s="189">
        <v>9.3356138350437092</v>
      </c>
      <c r="L151" s="190">
        <f t="shared" si="26"/>
        <v>-3.8553258754342679E-2</v>
      </c>
      <c r="M151" s="189"/>
      <c r="N151" s="190"/>
    </row>
    <row r="152" spans="1:15" x14ac:dyDescent="0.25">
      <c r="B152" s="119" t="s">
        <v>95</v>
      </c>
      <c r="C152" s="189">
        <v>11.419786096256685</v>
      </c>
      <c r="D152" s="190">
        <v>9.1327657217735947E-2</v>
      </c>
      <c r="E152" s="189">
        <v>9.8715930335530846</v>
      </c>
      <c r="F152" s="190">
        <f t="shared" si="25"/>
        <v>-1.5481930627036</v>
      </c>
      <c r="G152" s="189">
        <v>9.601999200319872</v>
      </c>
      <c r="H152" s="190">
        <f t="shared" si="25"/>
        <v>-0.26959383323321262</v>
      </c>
      <c r="I152" s="189">
        <v>10.795986093552465</v>
      </c>
      <c r="J152" s="190">
        <f t="shared" si="25"/>
        <v>1.1939868932325925</v>
      </c>
      <c r="K152" s="189">
        <v>10.171340457577278</v>
      </c>
      <c r="L152" s="190">
        <f t="shared" si="26"/>
        <v>-0.62464563597518641</v>
      </c>
      <c r="M152" s="189"/>
      <c r="N152" s="190"/>
    </row>
    <row r="153" spans="1:15" ht="15.75" x14ac:dyDescent="0.25">
      <c r="B153" s="122" t="s">
        <v>32</v>
      </c>
      <c r="C153" s="191">
        <v>11.259829968119023</v>
      </c>
      <c r="D153" s="192">
        <v>1.4528028461139275</v>
      </c>
      <c r="E153" s="191">
        <v>8.9848573092603381</v>
      </c>
      <c r="F153" s="192">
        <f t="shared" si="25"/>
        <v>-2.2749726588586849</v>
      </c>
      <c r="G153" s="191">
        <v>8.9641442715700137</v>
      </c>
      <c r="H153" s="192">
        <f t="shared" si="25"/>
        <v>-2.0713037690324398E-2</v>
      </c>
      <c r="I153" s="191">
        <v>9.5079662973403796</v>
      </c>
      <c r="J153" s="192">
        <f t="shared" si="25"/>
        <v>0.54382202577036587</v>
      </c>
      <c r="K153" s="191">
        <v>9.7232392971336417</v>
      </c>
      <c r="L153" s="192">
        <f t="shared" si="26"/>
        <v>0.21527299979326209</v>
      </c>
      <c r="M153" s="191">
        <v>9.5020137764896297</v>
      </c>
      <c r="N153" s="192">
        <v>-0.46351066981208433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299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6.216949152542373</v>
      </c>
      <c r="D163" s="190">
        <v>-1.295823433127409</v>
      </c>
      <c r="E163" s="189">
        <v>4.857397504456328</v>
      </c>
      <c r="F163" s="190">
        <f t="shared" ref="F163:J165" si="27">IFERROR(E163-C163,"-")</f>
        <v>-1.359551648086045</v>
      </c>
      <c r="G163" s="189">
        <v>5.5207373271889404</v>
      </c>
      <c r="H163" s="190">
        <f t="shared" si="27"/>
        <v>0.66333982273261238</v>
      </c>
      <c r="I163" s="189">
        <v>6.1614379084967323</v>
      </c>
      <c r="J163" s="190">
        <f t="shared" si="27"/>
        <v>0.64070058130779195</v>
      </c>
      <c r="K163" s="189">
        <v>7.102075154234436</v>
      </c>
      <c r="L163" s="190">
        <f t="shared" ref="L163:L165" si="28">IFERROR(K163-I163,"-")</f>
        <v>0.94063724573770369</v>
      </c>
      <c r="M163" s="189">
        <v>7.9187620889748551</v>
      </c>
      <c r="N163" s="190">
        <f t="shared" ref="N163:N169" si="29">IFERROR(M163-K163,"-")</f>
        <v>0.81668693474041909</v>
      </c>
    </row>
    <row r="164" spans="2:14" x14ac:dyDescent="0.25">
      <c r="B164" s="119" t="s">
        <v>75</v>
      </c>
      <c r="C164" s="189">
        <v>5.6151019044437023</v>
      </c>
      <c r="D164" s="190">
        <v>-1.239113552230771</v>
      </c>
      <c r="E164" s="189">
        <v>3.9221902017291068</v>
      </c>
      <c r="F164" s="190">
        <f t="shared" si="27"/>
        <v>-1.6929117027145955</v>
      </c>
      <c r="G164" s="189">
        <v>4.9907069366080314</v>
      </c>
      <c r="H164" s="190">
        <f t="shared" si="27"/>
        <v>1.0685167348789246</v>
      </c>
      <c r="I164" s="189">
        <v>6.1137742718446599</v>
      </c>
      <c r="J164" s="190">
        <f t="shared" si="27"/>
        <v>1.1230673352366285</v>
      </c>
      <c r="K164" s="189">
        <v>6.2099571516017136</v>
      </c>
      <c r="L164" s="190">
        <f t="shared" si="28"/>
        <v>9.6182879757053641E-2</v>
      </c>
      <c r="M164" s="189">
        <v>6.2748325358851673</v>
      </c>
      <c r="N164" s="190">
        <f t="shared" si="29"/>
        <v>6.4875384283453741E-2</v>
      </c>
    </row>
    <row r="165" spans="2:14" x14ac:dyDescent="0.25">
      <c r="B165" s="119" t="s">
        <v>77</v>
      </c>
      <c r="C165" s="189">
        <v>7.6801007556675067</v>
      </c>
      <c r="D165" s="190">
        <v>1.8860724155865354</v>
      </c>
      <c r="E165" s="189">
        <v>4.1970519782777345</v>
      </c>
      <c r="F165" s="190">
        <f t="shared" si="27"/>
        <v>-3.4830487773897723</v>
      </c>
      <c r="G165" s="189">
        <v>5.4263868065967014</v>
      </c>
      <c r="H165" s="190">
        <f t="shared" si="27"/>
        <v>1.2293348283189669</v>
      </c>
      <c r="I165" s="189">
        <v>6.0897001303780964</v>
      </c>
      <c r="J165" s="190">
        <f t="shared" si="27"/>
        <v>0.66331332378139507</v>
      </c>
      <c r="K165" s="189">
        <v>6.2966198252943411</v>
      </c>
      <c r="L165" s="190">
        <f t="shared" si="28"/>
        <v>0.20691969491624462</v>
      </c>
      <c r="M165" s="189">
        <v>5.9869027854639363</v>
      </c>
      <c r="N165" s="190">
        <f t="shared" si="29"/>
        <v>-0.30971703983040477</v>
      </c>
    </row>
    <row r="166" spans="2:14" x14ac:dyDescent="0.25">
      <c r="B166" s="119" t="s">
        <v>79</v>
      </c>
      <c r="C166" s="189" t="s">
        <v>252</v>
      </c>
      <c r="D166" s="190" t="s">
        <v>252</v>
      </c>
      <c r="E166" s="189">
        <v>4.46218487394958</v>
      </c>
      <c r="F166" s="190" t="str">
        <f>IFERROR(E166-C166,"-")</f>
        <v>-</v>
      </c>
      <c r="G166" s="189">
        <v>5.6983885679537858</v>
      </c>
      <c r="H166" s="190">
        <f>IFERROR(G166-E166,"-")</f>
        <v>1.2362036940042058</v>
      </c>
      <c r="I166" s="189">
        <v>5.785571142284569</v>
      </c>
      <c r="J166" s="190">
        <f>IFERROR(I166-G166,"-")</f>
        <v>8.7182574330783247E-2</v>
      </c>
      <c r="K166" s="189">
        <v>6.4245002968533544</v>
      </c>
      <c r="L166" s="190">
        <f>IFERROR(K166-I166,"-")</f>
        <v>0.63892915456878541</v>
      </c>
      <c r="M166" s="189">
        <v>6.4407257354236389</v>
      </c>
      <c r="N166" s="190">
        <f t="shared" si="29"/>
        <v>1.6225438570284467E-2</v>
      </c>
    </row>
    <row r="167" spans="2:14" x14ac:dyDescent="0.25">
      <c r="B167" s="119" t="s">
        <v>81</v>
      </c>
      <c r="C167" s="189" t="s">
        <v>252</v>
      </c>
      <c r="D167" s="190" t="s">
        <v>252</v>
      </c>
      <c r="E167" s="189">
        <v>3.8213616489693942</v>
      </c>
      <c r="F167" s="190" t="str">
        <f t="shared" ref="F167:J175" si="30">IFERROR(E167-C167,"-")</f>
        <v>-</v>
      </c>
      <c r="G167" s="189">
        <v>5.5327833260963963</v>
      </c>
      <c r="H167" s="190">
        <f t="shared" si="30"/>
        <v>1.7114216771270021</v>
      </c>
      <c r="I167" s="189">
        <v>5.9001769911504427</v>
      </c>
      <c r="J167" s="190">
        <f t="shared" si="30"/>
        <v>0.36739366505404636</v>
      </c>
      <c r="K167" s="189">
        <v>6.2373262469337698</v>
      </c>
      <c r="L167" s="190">
        <f t="shared" ref="L167:L175" si="31">IFERROR(K167-I167,"-")</f>
        <v>0.33714925578332711</v>
      </c>
      <c r="M167" s="189">
        <v>6.0823970037453181</v>
      </c>
      <c r="N167" s="190">
        <f t="shared" si="29"/>
        <v>-0.15492924318845169</v>
      </c>
    </row>
    <row r="168" spans="2:14" x14ac:dyDescent="0.25">
      <c r="B168" s="119" t="s">
        <v>83</v>
      </c>
      <c r="C168" s="189" t="s">
        <v>252</v>
      </c>
      <c r="D168" s="190" t="s">
        <v>252</v>
      </c>
      <c r="E168" s="189">
        <v>5.2825719120135366</v>
      </c>
      <c r="F168" s="190" t="str">
        <f t="shared" si="30"/>
        <v>-</v>
      </c>
      <c r="G168" s="189">
        <v>6.1491277433877318</v>
      </c>
      <c r="H168" s="190">
        <f t="shared" si="30"/>
        <v>0.86655583137419523</v>
      </c>
      <c r="I168" s="189">
        <v>6.4738689547581902</v>
      </c>
      <c r="J168" s="190">
        <f t="shared" si="30"/>
        <v>0.32474121137045842</v>
      </c>
      <c r="K168" s="189">
        <v>5.9973009446693659</v>
      </c>
      <c r="L168" s="190">
        <f t="shared" si="31"/>
        <v>-0.47656801008882432</v>
      </c>
      <c r="M168" s="189">
        <v>6.4131101813110183</v>
      </c>
      <c r="N168" s="190">
        <f t="shared" si="29"/>
        <v>0.41580923664165237</v>
      </c>
    </row>
    <row r="169" spans="2:14" x14ac:dyDescent="0.25">
      <c r="B169" s="119" t="s">
        <v>85</v>
      </c>
      <c r="C169" s="189" t="s">
        <v>252</v>
      </c>
      <c r="D169" s="190" t="s">
        <v>252</v>
      </c>
      <c r="E169" s="189">
        <v>5.7448173741362289</v>
      </c>
      <c r="F169" s="190" t="str">
        <f t="shared" si="30"/>
        <v>-</v>
      </c>
      <c r="G169" s="189">
        <v>6.5994865211810012</v>
      </c>
      <c r="H169" s="190">
        <f t="shared" si="30"/>
        <v>0.85466914704477226</v>
      </c>
      <c r="I169" s="189">
        <v>6.8715683180814136</v>
      </c>
      <c r="J169" s="190">
        <f t="shared" si="30"/>
        <v>0.27208179690041234</v>
      </c>
      <c r="K169" s="189">
        <v>7.223830734966592</v>
      </c>
      <c r="L169" s="190">
        <f t="shared" si="31"/>
        <v>0.35226241688517845</v>
      </c>
      <c r="M169" s="189">
        <v>6.9799311926605503</v>
      </c>
      <c r="N169" s="190">
        <f t="shared" si="29"/>
        <v>-0.24389954230604172</v>
      </c>
    </row>
    <row r="170" spans="2:14" x14ac:dyDescent="0.25">
      <c r="B170" s="119" t="s">
        <v>87</v>
      </c>
      <c r="C170" s="189">
        <v>6.9232053422370621</v>
      </c>
      <c r="D170" s="190">
        <v>-1.3338719339679885</v>
      </c>
      <c r="E170" s="189">
        <v>6.6801270417422867</v>
      </c>
      <c r="F170" s="190">
        <f t="shared" si="30"/>
        <v>-0.24307830049477541</v>
      </c>
      <c r="G170" s="189">
        <v>7.5064017660044149</v>
      </c>
      <c r="H170" s="190">
        <f t="shared" si="30"/>
        <v>0.82627472426212822</v>
      </c>
      <c r="I170" s="189">
        <v>8.2840572556762098</v>
      </c>
      <c r="J170" s="190">
        <f t="shared" si="30"/>
        <v>0.77765548967179488</v>
      </c>
      <c r="K170" s="189">
        <v>7.8188919164396005</v>
      </c>
      <c r="L170" s="190">
        <f t="shared" si="31"/>
        <v>-0.4651653392366093</v>
      </c>
      <c r="M170" s="189"/>
      <c r="N170" s="190"/>
    </row>
    <row r="171" spans="2:14" x14ac:dyDescent="0.25">
      <c r="B171" s="119" t="s">
        <v>89</v>
      </c>
      <c r="C171" s="189">
        <v>6.2905982905982905</v>
      </c>
      <c r="D171" s="190">
        <v>-1.3266691771364671</v>
      </c>
      <c r="E171" s="189">
        <v>5.9712918660287082</v>
      </c>
      <c r="F171" s="190">
        <f t="shared" si="30"/>
        <v>-0.31930642456958225</v>
      </c>
      <c r="G171" s="189">
        <v>6.4706119162640903</v>
      </c>
      <c r="H171" s="190">
        <f t="shared" si="30"/>
        <v>0.49932005023538206</v>
      </c>
      <c r="I171" s="189">
        <v>6.6430817610062896</v>
      </c>
      <c r="J171" s="190">
        <f t="shared" si="30"/>
        <v>0.17246984474219929</v>
      </c>
      <c r="K171" s="189">
        <v>7.2306136210384357</v>
      </c>
      <c r="L171" s="190">
        <f t="shared" si="31"/>
        <v>0.58753186003214619</v>
      </c>
      <c r="M171" s="189"/>
      <c r="N171" s="190"/>
    </row>
    <row r="172" spans="2:14" x14ac:dyDescent="0.25">
      <c r="B172" s="119" t="s">
        <v>91</v>
      </c>
      <c r="C172" s="189">
        <v>4.7901376146788994</v>
      </c>
      <c r="D172" s="190">
        <v>-1.2155506674598948</v>
      </c>
      <c r="E172" s="189">
        <v>5.052470187393526</v>
      </c>
      <c r="F172" s="190">
        <f t="shared" si="30"/>
        <v>0.26233257271462662</v>
      </c>
      <c r="G172" s="189">
        <v>5.5164873307879212</v>
      </c>
      <c r="H172" s="190">
        <f t="shared" si="30"/>
        <v>0.46401714339439515</v>
      </c>
      <c r="I172" s="189">
        <v>6.0223759153783565</v>
      </c>
      <c r="J172" s="190">
        <f t="shared" si="30"/>
        <v>0.50588858459043529</v>
      </c>
      <c r="K172" s="189">
        <v>6.217721518987342</v>
      </c>
      <c r="L172" s="190">
        <f t="shared" si="31"/>
        <v>0.19534560360898556</v>
      </c>
      <c r="M172" s="189"/>
      <c r="N172" s="190"/>
    </row>
    <row r="173" spans="2:14" x14ac:dyDescent="0.25">
      <c r="B173" s="119" t="s">
        <v>93</v>
      </c>
      <c r="C173" s="189">
        <v>7.1162790697674421</v>
      </c>
      <c r="D173" s="190">
        <v>1.8141811676695401</v>
      </c>
      <c r="E173" s="189">
        <v>5.5709446744448625</v>
      </c>
      <c r="F173" s="190">
        <f t="shared" si="30"/>
        <v>-1.5453343953225795</v>
      </c>
      <c r="G173" s="189">
        <v>5.9016909162406606</v>
      </c>
      <c r="H173" s="190">
        <f t="shared" si="30"/>
        <v>0.33074624179579803</v>
      </c>
      <c r="I173" s="189">
        <v>6.6880329314907376</v>
      </c>
      <c r="J173" s="190">
        <f t="shared" si="30"/>
        <v>0.78634201525007708</v>
      </c>
      <c r="K173" s="189">
        <v>6.2833206397562833</v>
      </c>
      <c r="L173" s="190">
        <f t="shared" si="31"/>
        <v>-0.40471229173445433</v>
      </c>
      <c r="M173" s="189"/>
      <c r="N173" s="190"/>
    </row>
    <row r="174" spans="2:14" x14ac:dyDescent="0.25">
      <c r="B174" s="119" t="s">
        <v>95</v>
      </c>
      <c r="C174" s="189">
        <v>4.2004132231404956</v>
      </c>
      <c r="D174" s="190">
        <v>-1.9249445330129102</v>
      </c>
      <c r="E174" s="189">
        <v>5.4954610606784522</v>
      </c>
      <c r="F174" s="190">
        <f t="shared" si="30"/>
        <v>1.2950478375379566</v>
      </c>
      <c r="G174" s="189">
        <v>5.3227191413237929</v>
      </c>
      <c r="H174" s="190">
        <f t="shared" si="30"/>
        <v>-0.17274191935465932</v>
      </c>
      <c r="I174" s="189">
        <v>6.5164683088845834</v>
      </c>
      <c r="J174" s="190">
        <f t="shared" si="30"/>
        <v>1.1937491675607905</v>
      </c>
      <c r="K174" s="189">
        <v>6.611312921639855</v>
      </c>
      <c r="L174" s="190">
        <f t="shared" si="31"/>
        <v>9.4844612755271562E-2</v>
      </c>
      <c r="M174" s="189"/>
      <c r="N174" s="190"/>
    </row>
    <row r="175" spans="2:14" ht="15.75" x14ac:dyDescent="0.25">
      <c r="B175" s="122" t="s">
        <v>32</v>
      </c>
      <c r="C175" s="191">
        <v>5.9098479362780596</v>
      </c>
      <c r="D175" s="192">
        <v>-0.9145321478182975</v>
      </c>
      <c r="E175" s="191">
        <v>5.311838209464546</v>
      </c>
      <c r="F175" s="192">
        <f t="shared" si="30"/>
        <v>-0.59800972681351361</v>
      </c>
      <c r="G175" s="191">
        <v>5.8327914688861435</v>
      </c>
      <c r="H175" s="192">
        <f t="shared" si="30"/>
        <v>0.52095325942159754</v>
      </c>
      <c r="I175" s="191">
        <v>6.4719669009614709</v>
      </c>
      <c r="J175" s="192">
        <f t="shared" si="30"/>
        <v>0.63917543207532734</v>
      </c>
      <c r="K175" s="191">
        <v>6.6328355632283129</v>
      </c>
      <c r="L175" s="192">
        <f t="shared" si="31"/>
        <v>0.16086866226684204</v>
      </c>
      <c r="M175" s="191">
        <v>6.5203107722749225</v>
      </c>
      <c r="N175" s="192">
        <v>4.1316231650743163E-2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300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6.6836027713625867</v>
      </c>
      <c r="D185" s="190">
        <v>-0.47544968210611049</v>
      </c>
      <c r="E185" s="189">
        <v>3.0506329113924049</v>
      </c>
      <c r="F185" s="190">
        <f t="shared" ref="F185:J187" si="32">IFERROR(E185-C185,"-")</f>
        <v>-3.6329698599701818</v>
      </c>
      <c r="G185" s="189">
        <v>5.4547069271758435</v>
      </c>
      <c r="H185" s="190">
        <f t="shared" si="32"/>
        <v>2.4040740157834386</v>
      </c>
      <c r="I185" s="189">
        <v>6.2166377816291165</v>
      </c>
      <c r="J185" s="190">
        <f t="shared" si="32"/>
        <v>0.76193085445327302</v>
      </c>
      <c r="K185" s="189">
        <v>6.5090579710144931</v>
      </c>
      <c r="L185" s="190">
        <f t="shared" ref="L185:L187" si="33">IFERROR(K185-I185,"-")</f>
        <v>0.29242018938537662</v>
      </c>
      <c r="M185" s="189">
        <v>6.3674242424242422</v>
      </c>
      <c r="N185" s="190">
        <f t="shared" ref="N185:N191" si="34">IFERROR(M185-K185,"-")</f>
        <v>-0.14163372859025092</v>
      </c>
    </row>
    <row r="186" spans="1:15" x14ac:dyDescent="0.25">
      <c r="B186" s="119" t="s">
        <v>75</v>
      </c>
      <c r="C186" s="189">
        <v>6.6892230576441101</v>
      </c>
      <c r="D186" s="190">
        <v>-1.442497372463416</v>
      </c>
      <c r="E186" s="189">
        <v>4.5471698113207548</v>
      </c>
      <c r="F186" s="190">
        <f t="shared" si="32"/>
        <v>-2.1420532463233553</v>
      </c>
      <c r="G186" s="189">
        <v>5.1804635761589406</v>
      </c>
      <c r="H186" s="190">
        <f t="shared" si="32"/>
        <v>0.63329376483818578</v>
      </c>
      <c r="I186" s="189">
        <v>5.8491379310344831</v>
      </c>
      <c r="J186" s="190">
        <f t="shared" si="32"/>
        <v>0.6686743548755425</v>
      </c>
      <c r="K186" s="189">
        <v>6.1761102603369062</v>
      </c>
      <c r="L186" s="190">
        <f t="shared" si="33"/>
        <v>0.32697232930242315</v>
      </c>
      <c r="M186" s="189">
        <v>6.5554016620498619</v>
      </c>
      <c r="N186" s="190">
        <f t="shared" si="34"/>
        <v>0.37929140171295561</v>
      </c>
    </row>
    <row r="187" spans="1:15" x14ac:dyDescent="0.25">
      <c r="B187" s="119" t="s">
        <v>77</v>
      </c>
      <c r="C187" s="189">
        <v>8.0549019607843135</v>
      </c>
      <c r="D187" s="190">
        <v>0.46134059257505822</v>
      </c>
      <c r="E187" s="189">
        <v>4.4814814814814818</v>
      </c>
      <c r="F187" s="190">
        <f t="shared" si="32"/>
        <v>-3.5734204793028317</v>
      </c>
      <c r="G187" s="189">
        <v>5.3488843813387428</v>
      </c>
      <c r="H187" s="190">
        <f t="shared" si="32"/>
        <v>0.86740289985726093</v>
      </c>
      <c r="I187" s="189">
        <v>6.2137404580152671</v>
      </c>
      <c r="J187" s="190">
        <f t="shared" si="32"/>
        <v>0.86485607667652431</v>
      </c>
      <c r="K187" s="189">
        <v>6.0576923076923075</v>
      </c>
      <c r="L187" s="190">
        <f t="shared" si="33"/>
        <v>-0.1560481503229596</v>
      </c>
      <c r="M187" s="189">
        <v>6.8736413043478262</v>
      </c>
      <c r="N187" s="190">
        <f t="shared" si="34"/>
        <v>0.81594899665551868</v>
      </c>
    </row>
    <row r="188" spans="1:15" x14ac:dyDescent="0.25">
      <c r="B188" s="119" t="s">
        <v>79</v>
      </c>
      <c r="C188" s="189" t="s">
        <v>252</v>
      </c>
      <c r="D188" s="190" t="s">
        <v>252</v>
      </c>
      <c r="E188" s="189">
        <v>4.3181818181818183</v>
      </c>
      <c r="F188" s="190" t="str">
        <f>IFERROR(E188-C188,"-")</f>
        <v>-</v>
      </c>
      <c r="G188" s="189">
        <v>5.7170172084130018</v>
      </c>
      <c r="H188" s="190">
        <f>IFERROR(G188-E188,"-")</f>
        <v>1.3988353902311834</v>
      </c>
      <c r="I188" s="189">
        <v>6.225609756097561</v>
      </c>
      <c r="J188" s="190">
        <f>IFERROR(I188-G188,"-")</f>
        <v>0.50859254768455919</v>
      </c>
      <c r="K188" s="189">
        <v>7.2930693069306933</v>
      </c>
      <c r="L188" s="190">
        <f>IFERROR(K188-I188,"-")</f>
        <v>1.0674595508331324</v>
      </c>
      <c r="M188" s="189">
        <v>5.5533199195171026</v>
      </c>
      <c r="N188" s="190">
        <f t="shared" si="34"/>
        <v>-1.7397493874135908</v>
      </c>
    </row>
    <row r="189" spans="1:15" x14ac:dyDescent="0.25">
      <c r="B189" s="119" t="s">
        <v>81</v>
      </c>
      <c r="C189" s="189" t="s">
        <v>252</v>
      </c>
      <c r="D189" s="190" t="s">
        <v>252</v>
      </c>
      <c r="E189" s="189">
        <v>3.703846153846154</v>
      </c>
      <c r="F189" s="190" t="str">
        <f t="shared" ref="F189:J197" si="35">IFERROR(E189-C189,"-")</f>
        <v>-</v>
      </c>
      <c r="G189" s="189">
        <v>5.3867924528301883</v>
      </c>
      <c r="H189" s="190">
        <f t="shared" si="35"/>
        <v>1.6829462989840343</v>
      </c>
      <c r="I189" s="189">
        <v>6.3229461756373935</v>
      </c>
      <c r="J189" s="190">
        <f t="shared" si="35"/>
        <v>0.93615372280720521</v>
      </c>
      <c r="K189" s="189">
        <v>6.0445544554455441</v>
      </c>
      <c r="L189" s="190">
        <f t="shared" ref="L189:L197" si="36">IFERROR(K189-I189,"-")</f>
        <v>-0.27839172019184932</v>
      </c>
      <c r="M189" s="189">
        <v>6.0099206349206353</v>
      </c>
      <c r="N189" s="190">
        <f t="shared" si="34"/>
        <v>-3.463382052490882E-2</v>
      </c>
    </row>
    <row r="190" spans="1:15" x14ac:dyDescent="0.25">
      <c r="B190" s="119" t="s">
        <v>122</v>
      </c>
      <c r="C190" s="189" t="s">
        <v>252</v>
      </c>
      <c r="D190" s="190" t="s">
        <v>252</v>
      </c>
      <c r="E190" s="189">
        <v>6.5076923076923077</v>
      </c>
      <c r="F190" s="190" t="str">
        <f t="shared" si="35"/>
        <v>-</v>
      </c>
      <c r="G190" s="189">
        <v>5.4486215538847116</v>
      </c>
      <c r="H190" s="190">
        <f t="shared" si="35"/>
        <v>-1.0590707538075961</v>
      </c>
      <c r="I190" s="189">
        <v>7.3047858942065496</v>
      </c>
      <c r="J190" s="190">
        <f t="shared" si="35"/>
        <v>1.856164340321838</v>
      </c>
      <c r="K190" s="189">
        <v>6.8105413105413106</v>
      </c>
      <c r="L190" s="190">
        <f t="shared" si="36"/>
        <v>-0.49424458366523893</v>
      </c>
      <c r="M190" s="189">
        <v>6.9784411276948592</v>
      </c>
      <c r="N190" s="190">
        <f t="shared" si="34"/>
        <v>0.16789981715354863</v>
      </c>
    </row>
    <row r="191" spans="1:15" x14ac:dyDescent="0.25">
      <c r="B191" s="119" t="s">
        <v>85</v>
      </c>
      <c r="C191" s="189" t="s">
        <v>252</v>
      </c>
      <c r="D191" s="190" t="s">
        <v>252</v>
      </c>
      <c r="E191" s="189">
        <v>5.8668341708542711</v>
      </c>
      <c r="F191" s="190" t="str">
        <f t="shared" si="35"/>
        <v>-</v>
      </c>
      <c r="G191" s="189">
        <v>6.2380952380952381</v>
      </c>
      <c r="H191" s="190">
        <f t="shared" si="35"/>
        <v>0.37126106724096708</v>
      </c>
      <c r="I191" s="189">
        <v>6.6871088861076347</v>
      </c>
      <c r="J191" s="190">
        <f t="shared" si="35"/>
        <v>0.44901364801239652</v>
      </c>
      <c r="K191" s="189">
        <v>7.3509060955518946</v>
      </c>
      <c r="L191" s="190">
        <f t="shared" si="36"/>
        <v>0.66379720944425991</v>
      </c>
      <c r="M191" s="189">
        <v>7.0279569892473122</v>
      </c>
      <c r="N191" s="190">
        <f t="shared" si="34"/>
        <v>-0.3229491063045824</v>
      </c>
    </row>
    <row r="192" spans="1:15" x14ac:dyDescent="0.25">
      <c r="B192" s="119" t="s">
        <v>87</v>
      </c>
      <c r="C192" s="189">
        <v>5.3166666666666664</v>
      </c>
      <c r="D192" s="190">
        <v>-3.4559236947791163</v>
      </c>
      <c r="E192" s="189">
        <v>11.090909090909092</v>
      </c>
      <c r="F192" s="190">
        <f t="shared" si="35"/>
        <v>5.7742424242424253</v>
      </c>
      <c r="G192" s="189">
        <v>7</v>
      </c>
      <c r="H192" s="190">
        <f t="shared" si="35"/>
        <v>-4.0909090909090917</v>
      </c>
      <c r="I192" s="189">
        <v>7.7</v>
      </c>
      <c r="J192" s="190">
        <f t="shared" si="35"/>
        <v>0.70000000000000018</v>
      </c>
      <c r="K192" s="189">
        <v>7.4824120603015079</v>
      </c>
      <c r="L192" s="190">
        <f t="shared" si="36"/>
        <v>-0.21758793969849233</v>
      </c>
      <c r="M192" s="189"/>
      <c r="N192" s="190"/>
    </row>
    <row r="193" spans="2:15" x14ac:dyDescent="0.25">
      <c r="B193" s="119" t="s">
        <v>89</v>
      </c>
      <c r="C193" s="189">
        <v>7.760089686098655</v>
      </c>
      <c r="D193" s="190">
        <v>-0.15998466334372452</v>
      </c>
      <c r="E193" s="189">
        <v>6.9529120198265177</v>
      </c>
      <c r="F193" s="190">
        <f t="shared" si="35"/>
        <v>-0.80717766627213727</v>
      </c>
      <c r="G193" s="189">
        <v>6.4234800838574424</v>
      </c>
      <c r="H193" s="190">
        <f t="shared" si="35"/>
        <v>-0.52943193596907534</v>
      </c>
      <c r="I193" s="189">
        <v>7.0376506024096388</v>
      </c>
      <c r="J193" s="190">
        <f t="shared" si="35"/>
        <v>0.6141705185521964</v>
      </c>
      <c r="K193" s="189">
        <v>6.6914634146341463</v>
      </c>
      <c r="L193" s="190">
        <f t="shared" si="36"/>
        <v>-0.34618718777549251</v>
      </c>
      <c r="M193" s="189"/>
      <c r="N193" s="190"/>
    </row>
    <row r="194" spans="2:15" x14ac:dyDescent="0.25">
      <c r="B194" s="119" t="s">
        <v>91</v>
      </c>
      <c r="C194" s="189">
        <v>10.689922480620154</v>
      </c>
      <c r="D194" s="190">
        <v>2.7205347255181138</v>
      </c>
      <c r="E194" s="189">
        <v>5.4377593360995853</v>
      </c>
      <c r="F194" s="190">
        <f t="shared" si="35"/>
        <v>-5.2521631445205692</v>
      </c>
      <c r="G194" s="189">
        <v>5.0327102803738315</v>
      </c>
      <c r="H194" s="190">
        <f t="shared" si="35"/>
        <v>-0.40504905572575378</v>
      </c>
      <c r="I194" s="189">
        <v>5.7731811697574891</v>
      </c>
      <c r="J194" s="190">
        <f t="shared" si="35"/>
        <v>0.74047088938365757</v>
      </c>
      <c r="K194" s="189">
        <v>6.5517241379310347</v>
      </c>
      <c r="L194" s="190">
        <f t="shared" si="36"/>
        <v>0.77854296817354562</v>
      </c>
      <c r="M194" s="189"/>
      <c r="N194" s="190"/>
    </row>
    <row r="195" spans="2:15" x14ac:dyDescent="0.25">
      <c r="B195" s="119" t="s">
        <v>93</v>
      </c>
      <c r="C195" s="189">
        <v>17.657894736842106</v>
      </c>
      <c r="D195" s="190">
        <v>11.377980206927576</v>
      </c>
      <c r="E195" s="189">
        <v>5.9419862340216323</v>
      </c>
      <c r="F195" s="190">
        <f t="shared" si="35"/>
        <v>-11.715908502820474</v>
      </c>
      <c r="G195" s="189">
        <v>6.1750972762645917</v>
      </c>
      <c r="H195" s="190">
        <f t="shared" si="35"/>
        <v>0.23311104224295942</v>
      </c>
      <c r="I195" s="189">
        <v>6.7342419080068145</v>
      </c>
      <c r="J195" s="190">
        <f t="shared" si="35"/>
        <v>0.55914463174222284</v>
      </c>
      <c r="K195" s="189">
        <v>6.0607734806629834</v>
      </c>
      <c r="L195" s="190">
        <f t="shared" si="36"/>
        <v>-0.67346842734383117</v>
      </c>
      <c r="M195" s="189"/>
      <c r="N195" s="190"/>
    </row>
    <row r="196" spans="2:15" x14ac:dyDescent="0.25">
      <c r="B196" s="119" t="s">
        <v>95</v>
      </c>
      <c r="C196" s="189">
        <v>3.3366336633663365</v>
      </c>
      <c r="D196" s="190">
        <v>-3.5859015479012695</v>
      </c>
      <c r="E196" s="189">
        <v>5.6928675400291118</v>
      </c>
      <c r="F196" s="190">
        <f t="shared" si="35"/>
        <v>2.3562338766627753</v>
      </c>
      <c r="G196" s="189">
        <v>5.7333333333333334</v>
      </c>
      <c r="H196" s="190">
        <f t="shared" si="35"/>
        <v>4.046579330422162E-2</v>
      </c>
      <c r="I196" s="189">
        <v>5.8972267536704734</v>
      </c>
      <c r="J196" s="190">
        <f t="shared" si="35"/>
        <v>0.16389342033714005</v>
      </c>
      <c r="K196" s="189">
        <v>5.8216867469879521</v>
      </c>
      <c r="L196" s="190">
        <f t="shared" si="36"/>
        <v>-7.5540006682521366E-2</v>
      </c>
      <c r="M196" s="189"/>
      <c r="N196" s="190"/>
    </row>
    <row r="197" spans="2:15" ht="15.75" x14ac:dyDescent="0.25">
      <c r="B197" s="122" t="s">
        <v>32</v>
      </c>
      <c r="C197" s="191">
        <v>7.1863592699327565</v>
      </c>
      <c r="D197" s="192">
        <v>-0.30539941145626592</v>
      </c>
      <c r="E197" s="191">
        <v>6.4026148817535091</v>
      </c>
      <c r="F197" s="192">
        <f t="shared" si="35"/>
        <v>-0.78374438817924741</v>
      </c>
      <c r="G197" s="191">
        <v>5.7455722070844688</v>
      </c>
      <c r="H197" s="192">
        <f t="shared" si="35"/>
        <v>-0.65704267466904032</v>
      </c>
      <c r="I197" s="191">
        <v>6.5394661308840414</v>
      </c>
      <c r="J197" s="192">
        <f t="shared" si="35"/>
        <v>0.79389392379957258</v>
      </c>
      <c r="K197" s="191">
        <v>6.6119604316546763</v>
      </c>
      <c r="L197" s="192">
        <f t="shared" si="36"/>
        <v>7.2494300770634901E-2</v>
      </c>
      <c r="M197" s="191">
        <v>6.5568561872909701</v>
      </c>
      <c r="N197" s="192">
        <v>-0.12704002358217625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301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8.1841620626151013</v>
      </c>
      <c r="D207" s="190">
        <v>0.95681951269190613</v>
      </c>
      <c r="E207" s="189">
        <v>9.1199999999999992</v>
      </c>
      <c r="F207" s="190">
        <f t="shared" ref="F207:J209" si="37">IFERROR(E207-C207,"-")</f>
        <v>0.93583793738489796</v>
      </c>
      <c r="G207" s="189">
        <v>6.1940594059405942</v>
      </c>
      <c r="H207" s="190">
        <f t="shared" si="37"/>
        <v>-2.925940594059405</v>
      </c>
      <c r="I207" s="189">
        <v>7.4954441913439638</v>
      </c>
      <c r="J207" s="190">
        <f t="shared" si="37"/>
        <v>1.3013847854033695</v>
      </c>
      <c r="K207" s="189">
        <v>6.8130841121495331</v>
      </c>
      <c r="L207" s="190">
        <f t="shared" ref="L207:L209" si="38">IFERROR(K207-I207,"-")</f>
        <v>-0.68236007919443065</v>
      </c>
      <c r="M207" s="189">
        <v>7.738790035587189</v>
      </c>
      <c r="N207" s="190">
        <f t="shared" ref="N207:N213" si="39">IFERROR(M207-K207,"-")</f>
        <v>0.9257059234376559</v>
      </c>
    </row>
    <row r="208" spans="2:15" x14ac:dyDescent="0.25">
      <c r="B208" s="119" t="s">
        <v>75</v>
      </c>
      <c r="C208" s="189">
        <v>5.9428571428571431</v>
      </c>
      <c r="D208" s="190">
        <v>-1.797177519187918</v>
      </c>
      <c r="E208" s="189">
        <v>5.0677966101694913</v>
      </c>
      <c r="F208" s="190">
        <f t="shared" si="37"/>
        <v>-0.87506053268765172</v>
      </c>
      <c r="G208" s="189">
        <v>6.1375661375661377</v>
      </c>
      <c r="H208" s="190">
        <f t="shared" si="37"/>
        <v>1.0697695273966463</v>
      </c>
      <c r="I208" s="189">
        <v>7.31989247311828</v>
      </c>
      <c r="J208" s="190">
        <f t="shared" si="37"/>
        <v>1.1823263355521423</v>
      </c>
      <c r="K208" s="189">
        <v>6.6363636363636367</v>
      </c>
      <c r="L208" s="190">
        <f t="shared" si="38"/>
        <v>-0.68352883675464327</v>
      </c>
      <c r="M208" s="189">
        <v>7.1312649164677806</v>
      </c>
      <c r="N208" s="190">
        <f t="shared" si="39"/>
        <v>0.49490128010414391</v>
      </c>
    </row>
    <row r="209" spans="2:15" x14ac:dyDescent="0.25">
      <c r="B209" s="119" t="s">
        <v>77</v>
      </c>
      <c r="C209" s="189">
        <v>9.87109375</v>
      </c>
      <c r="D209" s="190">
        <v>3.0842085040983607</v>
      </c>
      <c r="E209" s="189">
        <v>5.1428571428571432</v>
      </c>
      <c r="F209" s="190">
        <f t="shared" si="37"/>
        <v>-4.7282366071428568</v>
      </c>
      <c r="G209" s="189">
        <v>6.5629053177691308</v>
      </c>
      <c r="H209" s="190">
        <f t="shared" si="37"/>
        <v>1.4200481749119875</v>
      </c>
      <c r="I209" s="189">
        <v>6.0713450292397662</v>
      </c>
      <c r="J209" s="190">
        <f t="shared" si="37"/>
        <v>-0.49156028852936462</v>
      </c>
      <c r="K209" s="189">
        <v>7.0371428571428574</v>
      </c>
      <c r="L209" s="190">
        <f t="shared" si="38"/>
        <v>0.96579782790309121</v>
      </c>
      <c r="M209" s="189">
        <v>7.2626656274356973</v>
      </c>
      <c r="N209" s="190">
        <f t="shared" si="39"/>
        <v>0.22552277029283996</v>
      </c>
    </row>
    <row r="210" spans="2:15" x14ac:dyDescent="0.25">
      <c r="B210" s="119" t="s">
        <v>79</v>
      </c>
      <c r="C210" s="189" t="s">
        <v>252</v>
      </c>
      <c r="D210" s="190" t="s">
        <v>252</v>
      </c>
      <c r="E210" s="189">
        <v>3.24</v>
      </c>
      <c r="F210" s="190" t="str">
        <f>IFERROR(E210-C210,"-")</f>
        <v>-</v>
      </c>
      <c r="G210" s="189">
        <v>6.0729281767955801</v>
      </c>
      <c r="H210" s="190">
        <f>IFERROR(G210-E210,"-")</f>
        <v>2.8329281767955798</v>
      </c>
      <c r="I210" s="189">
        <v>6.6473087818696888</v>
      </c>
      <c r="J210" s="190">
        <f>IFERROR(I210-G210,"-")</f>
        <v>0.57438060507410871</v>
      </c>
      <c r="K210" s="189">
        <v>6.7803223070398646</v>
      </c>
      <c r="L210" s="190">
        <f>IFERROR(K210-I210,"-")</f>
        <v>0.13301352517017584</v>
      </c>
      <c r="M210" s="189">
        <v>7.2923976608187138</v>
      </c>
      <c r="N210" s="190">
        <f t="shared" si="39"/>
        <v>0.51207535377884916</v>
      </c>
    </row>
    <row r="211" spans="2:15" x14ac:dyDescent="0.25">
      <c r="B211" s="119" t="s">
        <v>81</v>
      </c>
      <c r="C211" s="189" t="s">
        <v>252</v>
      </c>
      <c r="D211" s="190" t="s">
        <v>252</v>
      </c>
      <c r="E211" s="189">
        <v>3.4927536231884058</v>
      </c>
      <c r="F211" s="190" t="str">
        <f t="shared" ref="F211:J219" si="40">IFERROR(E211-C211,"-")</f>
        <v>-</v>
      </c>
      <c r="G211" s="189">
        <v>6.373608903020668</v>
      </c>
      <c r="H211" s="190">
        <f t="shared" si="40"/>
        <v>2.8808552798322622</v>
      </c>
      <c r="I211" s="189">
        <v>6.8310911808669657</v>
      </c>
      <c r="J211" s="190">
        <f t="shared" si="40"/>
        <v>0.45748227784629769</v>
      </c>
      <c r="K211" s="189">
        <v>6.5109090909090908</v>
      </c>
      <c r="L211" s="190">
        <f t="shared" ref="L211:L219" si="41">IFERROR(K211-I211,"-")</f>
        <v>-0.32018208995787489</v>
      </c>
      <c r="M211" s="189">
        <v>6.7837528604118997</v>
      </c>
      <c r="N211" s="190">
        <f t="shared" si="39"/>
        <v>0.27284376950280897</v>
      </c>
    </row>
    <row r="212" spans="2:15" x14ac:dyDescent="0.25">
      <c r="B212" s="119" t="s">
        <v>83</v>
      </c>
      <c r="C212" s="189" t="s">
        <v>252</v>
      </c>
      <c r="D212" s="190" t="s">
        <v>252</v>
      </c>
      <c r="E212" s="189">
        <v>5.0040983606557381</v>
      </c>
      <c r="F212" s="190" t="str">
        <f t="shared" si="40"/>
        <v>-</v>
      </c>
      <c r="G212" s="189">
        <v>7.4421641791044779</v>
      </c>
      <c r="H212" s="190">
        <f t="shared" si="40"/>
        <v>2.4380658184487398</v>
      </c>
      <c r="I212" s="189">
        <v>6.7452513966480447</v>
      </c>
      <c r="J212" s="190">
        <f t="shared" si="40"/>
        <v>-0.69691278245643318</v>
      </c>
      <c r="K212" s="189">
        <v>7.1186094069529648</v>
      </c>
      <c r="L212" s="190">
        <f t="shared" si="41"/>
        <v>0.37335801030492011</v>
      </c>
      <c r="M212" s="189">
        <v>6.7929465301478951</v>
      </c>
      <c r="N212" s="190">
        <f t="shared" si="39"/>
        <v>-0.32566287680506978</v>
      </c>
    </row>
    <row r="213" spans="2:15" x14ac:dyDescent="0.25">
      <c r="B213" s="119" t="s">
        <v>85</v>
      </c>
      <c r="C213" s="189" t="s">
        <v>252</v>
      </c>
      <c r="D213" s="190" t="s">
        <v>252</v>
      </c>
      <c r="E213" s="189">
        <v>7.0204460966542754</v>
      </c>
      <c r="F213" s="190" t="str">
        <f t="shared" si="40"/>
        <v>-</v>
      </c>
      <c r="G213" s="189">
        <v>7.129666011787819</v>
      </c>
      <c r="H213" s="190">
        <f t="shared" si="40"/>
        <v>0.10921991513354357</v>
      </c>
      <c r="I213" s="189">
        <v>8.7765363128491618</v>
      </c>
      <c r="J213" s="190">
        <f t="shared" si="40"/>
        <v>1.6468703010613428</v>
      </c>
      <c r="K213" s="189">
        <v>7.2642276422764231</v>
      </c>
      <c r="L213" s="190">
        <f t="shared" si="41"/>
        <v>-1.5123086705727387</v>
      </c>
      <c r="M213" s="189">
        <v>7.9949270767279641</v>
      </c>
      <c r="N213" s="190">
        <f t="shared" si="39"/>
        <v>0.73069943445154095</v>
      </c>
    </row>
    <row r="214" spans="2:15" x14ac:dyDescent="0.25">
      <c r="B214" s="119" t="s">
        <v>87</v>
      </c>
      <c r="C214" s="189">
        <v>7.2149999999999999</v>
      </c>
      <c r="D214" s="190">
        <v>-2.1733299798792753</v>
      </c>
      <c r="E214" s="189">
        <v>6.7904040404040407</v>
      </c>
      <c r="F214" s="190">
        <f t="shared" si="40"/>
        <v>-0.42459595959595919</v>
      </c>
      <c r="G214" s="189">
        <v>8.3278955954323006</v>
      </c>
      <c r="H214" s="190">
        <f t="shared" si="40"/>
        <v>1.53749155502826</v>
      </c>
      <c r="I214" s="189">
        <v>7.8383545770567791</v>
      </c>
      <c r="J214" s="190">
        <f t="shared" si="40"/>
        <v>-0.48954101837552155</v>
      </c>
      <c r="K214" s="189">
        <v>8.5658653846153854</v>
      </c>
      <c r="L214" s="190">
        <f t="shared" si="41"/>
        <v>0.72751080755860631</v>
      </c>
      <c r="M214" s="189"/>
      <c r="N214" s="190"/>
    </row>
    <row r="215" spans="2:15" x14ac:dyDescent="0.25">
      <c r="B215" s="119" t="s">
        <v>89</v>
      </c>
      <c r="C215" s="189">
        <v>6.9473684210526319</v>
      </c>
      <c r="D215" s="190">
        <v>-1.6408668730650149</v>
      </c>
      <c r="E215" s="189">
        <v>7.7776096822995457</v>
      </c>
      <c r="F215" s="190">
        <f t="shared" si="40"/>
        <v>0.83024126124691389</v>
      </c>
      <c r="G215" s="189">
        <v>8.568154402895054</v>
      </c>
      <c r="H215" s="190">
        <f t="shared" si="40"/>
        <v>0.79054472059550829</v>
      </c>
      <c r="I215" s="189">
        <v>7.7614607614607616</v>
      </c>
      <c r="J215" s="190">
        <f t="shared" si="40"/>
        <v>-0.80669364143429245</v>
      </c>
      <c r="K215" s="189">
        <v>7.8050389922015597</v>
      </c>
      <c r="L215" s="190">
        <f t="shared" si="41"/>
        <v>4.3578230740798141E-2</v>
      </c>
      <c r="M215" s="189"/>
      <c r="N215" s="190"/>
    </row>
    <row r="216" spans="2:15" x14ac:dyDescent="0.25">
      <c r="B216" s="119" t="s">
        <v>91</v>
      </c>
      <c r="C216" s="189">
        <v>4.541666666666667</v>
      </c>
      <c r="D216" s="190">
        <v>-3.4423216885007273</v>
      </c>
      <c r="E216" s="189">
        <v>6.545696539485359</v>
      </c>
      <c r="F216" s="190">
        <f t="shared" si="40"/>
        <v>2.004029872818692</v>
      </c>
      <c r="G216" s="189">
        <v>7.2943820224719103</v>
      </c>
      <c r="H216" s="190">
        <f t="shared" si="40"/>
        <v>0.74868548298655124</v>
      </c>
      <c r="I216" s="189">
        <v>6.5623229461756374</v>
      </c>
      <c r="J216" s="190">
        <f t="shared" si="40"/>
        <v>-0.73205907629627287</v>
      </c>
      <c r="K216" s="189">
        <v>7.0728318160038333</v>
      </c>
      <c r="L216" s="190">
        <f t="shared" si="41"/>
        <v>0.51050886982819588</v>
      </c>
      <c r="M216" s="189"/>
      <c r="N216" s="190"/>
    </row>
    <row r="217" spans="2:15" x14ac:dyDescent="0.25">
      <c r="B217" s="119" t="s">
        <v>93</v>
      </c>
      <c r="C217" s="189">
        <v>6.6727272727272728</v>
      </c>
      <c r="D217" s="190">
        <v>-1.0828997369190292</v>
      </c>
      <c r="E217" s="189">
        <v>5.6608333333333336</v>
      </c>
      <c r="F217" s="190">
        <f t="shared" si="40"/>
        <v>-1.0118939393939392</v>
      </c>
      <c r="G217" s="189">
        <v>6.7575169738118328</v>
      </c>
      <c r="H217" s="190">
        <f t="shared" si="40"/>
        <v>1.0966836404784992</v>
      </c>
      <c r="I217" s="189">
        <v>6.2689922480620153</v>
      </c>
      <c r="J217" s="190">
        <f t="shared" si="40"/>
        <v>-0.48852472574981753</v>
      </c>
      <c r="K217" s="189">
        <v>7.3297872340425529</v>
      </c>
      <c r="L217" s="190">
        <f t="shared" si="41"/>
        <v>1.0607949859805377</v>
      </c>
      <c r="M217" s="189"/>
      <c r="N217" s="190"/>
    </row>
    <row r="218" spans="2:15" x14ac:dyDescent="0.25">
      <c r="B218" s="119" t="s">
        <v>95</v>
      </c>
      <c r="C218" s="189">
        <v>8.0144927536231876</v>
      </c>
      <c r="D218" s="190">
        <v>-6.4274369664483189E-2</v>
      </c>
      <c r="E218" s="189">
        <v>6.4076433121019107</v>
      </c>
      <c r="F218" s="190">
        <f t="shared" si="40"/>
        <v>-1.6068494415212768</v>
      </c>
      <c r="G218" s="189">
        <v>7.4463705308775729</v>
      </c>
      <c r="H218" s="190">
        <f t="shared" si="40"/>
        <v>1.0387272187756622</v>
      </c>
      <c r="I218" s="189">
        <v>5.48</v>
      </c>
      <c r="J218" s="190">
        <f t="shared" si="40"/>
        <v>-1.9663705308775725</v>
      </c>
      <c r="K218" s="189">
        <v>7.132173913043478</v>
      </c>
      <c r="L218" s="190">
        <f t="shared" si="41"/>
        <v>1.6521739130434776</v>
      </c>
      <c r="M218" s="189"/>
      <c r="N218" s="190"/>
    </row>
    <row r="219" spans="2:15" ht="15.75" x14ac:dyDescent="0.25">
      <c r="B219" s="122" t="s">
        <v>32</v>
      </c>
      <c r="C219" s="191">
        <v>7.2815814850530378</v>
      </c>
      <c r="D219" s="192">
        <v>-0.81168443577312477</v>
      </c>
      <c r="E219" s="191">
        <v>6.3749166110740489</v>
      </c>
      <c r="F219" s="192">
        <f t="shared" si="40"/>
        <v>-0.90666487397898887</v>
      </c>
      <c r="G219" s="191">
        <v>7.0487258471016521</v>
      </c>
      <c r="H219" s="192">
        <f t="shared" si="40"/>
        <v>0.67380923602760312</v>
      </c>
      <c r="I219" s="191">
        <v>6.997908759972117</v>
      </c>
      <c r="J219" s="192">
        <f t="shared" si="40"/>
        <v>-5.0817087129535032E-2</v>
      </c>
      <c r="K219" s="191">
        <v>7.2584063141961295</v>
      </c>
      <c r="L219" s="192">
        <f t="shared" si="41"/>
        <v>0.26049755422401244</v>
      </c>
      <c r="M219" s="191">
        <v>7.3547018348623849</v>
      </c>
      <c r="N219" s="192">
        <v>0.41665511262301091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300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6.6836027713625867</v>
      </c>
      <c r="D229" s="190">
        <v>-0.47544968210611049</v>
      </c>
      <c r="E229" s="189">
        <v>3.0506329113924049</v>
      </c>
      <c r="F229" s="190">
        <f t="shared" ref="F229:J231" si="42">IFERROR(E229-C229,"-")</f>
        <v>-3.6329698599701818</v>
      </c>
      <c r="G229" s="189">
        <v>5.4547069271758435</v>
      </c>
      <c r="H229" s="190">
        <f t="shared" si="42"/>
        <v>2.4040740157834386</v>
      </c>
      <c r="I229" s="189">
        <v>6.2166377816291165</v>
      </c>
      <c r="J229" s="190">
        <f t="shared" si="42"/>
        <v>0.76193085445327302</v>
      </c>
      <c r="K229" s="189">
        <v>6.5090579710144931</v>
      </c>
      <c r="L229" s="190">
        <f t="shared" ref="L229:L231" si="43">IFERROR(K229-I229,"-")</f>
        <v>0.29242018938537662</v>
      </c>
      <c r="M229" s="189">
        <v>6.3674242424242422</v>
      </c>
      <c r="N229" s="190">
        <f t="shared" ref="N229:N235" si="44">IFERROR(M229-K229,"-")</f>
        <v>-0.14163372859025092</v>
      </c>
    </row>
    <row r="230" spans="2:15" x14ac:dyDescent="0.25">
      <c r="B230" s="119" t="s">
        <v>75</v>
      </c>
      <c r="C230" s="189">
        <v>6.6892230576441101</v>
      </c>
      <c r="D230" s="190">
        <v>-1.442497372463416</v>
      </c>
      <c r="E230" s="189">
        <v>4.5471698113207548</v>
      </c>
      <c r="F230" s="190">
        <f t="shared" si="42"/>
        <v>-2.1420532463233553</v>
      </c>
      <c r="G230" s="189">
        <v>5.1804635761589406</v>
      </c>
      <c r="H230" s="190">
        <f t="shared" si="42"/>
        <v>0.63329376483818578</v>
      </c>
      <c r="I230" s="189">
        <v>5.8491379310344831</v>
      </c>
      <c r="J230" s="190">
        <f t="shared" si="42"/>
        <v>0.6686743548755425</v>
      </c>
      <c r="K230" s="189">
        <v>6.1761102603369062</v>
      </c>
      <c r="L230" s="190">
        <f t="shared" si="43"/>
        <v>0.32697232930242315</v>
      </c>
      <c r="M230" s="189">
        <v>6.5554016620498619</v>
      </c>
      <c r="N230" s="190">
        <f t="shared" si="44"/>
        <v>0.37929140171295561</v>
      </c>
    </row>
    <row r="231" spans="2:15" x14ac:dyDescent="0.25">
      <c r="B231" s="119" t="s">
        <v>77</v>
      </c>
      <c r="C231" s="189">
        <v>8.0549019607843135</v>
      </c>
      <c r="D231" s="190">
        <v>0.46134059257505822</v>
      </c>
      <c r="E231" s="189">
        <v>4.4814814814814818</v>
      </c>
      <c r="F231" s="190">
        <f t="shared" si="42"/>
        <v>-3.5734204793028317</v>
      </c>
      <c r="G231" s="189">
        <v>5.3488843813387428</v>
      </c>
      <c r="H231" s="190">
        <f t="shared" si="42"/>
        <v>0.86740289985726093</v>
      </c>
      <c r="I231" s="189">
        <v>6.2137404580152671</v>
      </c>
      <c r="J231" s="190">
        <f t="shared" si="42"/>
        <v>0.86485607667652431</v>
      </c>
      <c r="K231" s="189">
        <v>6.0576923076923075</v>
      </c>
      <c r="L231" s="190">
        <f t="shared" si="43"/>
        <v>-0.1560481503229596</v>
      </c>
      <c r="M231" s="189">
        <v>6.8736413043478262</v>
      </c>
      <c r="N231" s="190">
        <f t="shared" si="44"/>
        <v>0.81594899665551868</v>
      </c>
    </row>
    <row r="232" spans="2:15" x14ac:dyDescent="0.25">
      <c r="B232" s="119" t="s">
        <v>79</v>
      </c>
      <c r="C232" s="189" t="s">
        <v>252</v>
      </c>
      <c r="D232" s="190" t="s">
        <v>252</v>
      </c>
      <c r="E232" s="189">
        <v>4.3181818181818183</v>
      </c>
      <c r="F232" s="190" t="str">
        <f>IFERROR(E232-C232,"-")</f>
        <v>-</v>
      </c>
      <c r="G232" s="189">
        <v>5.7170172084130018</v>
      </c>
      <c r="H232" s="190">
        <f>IFERROR(G232-E232,"-")</f>
        <v>1.3988353902311834</v>
      </c>
      <c r="I232" s="189">
        <v>6.225609756097561</v>
      </c>
      <c r="J232" s="190">
        <f>IFERROR(I232-G232,"-")</f>
        <v>0.50859254768455919</v>
      </c>
      <c r="K232" s="189">
        <v>7.2930693069306933</v>
      </c>
      <c r="L232" s="190">
        <f>IFERROR(K232-I232,"-")</f>
        <v>1.0674595508331324</v>
      </c>
      <c r="M232" s="189">
        <v>5.5533199195171026</v>
      </c>
      <c r="N232" s="190">
        <f t="shared" si="44"/>
        <v>-1.7397493874135908</v>
      </c>
    </row>
    <row r="233" spans="2:15" x14ac:dyDescent="0.25">
      <c r="B233" s="119" t="s">
        <v>81</v>
      </c>
      <c r="C233" s="189" t="s">
        <v>252</v>
      </c>
      <c r="D233" s="190" t="s">
        <v>252</v>
      </c>
      <c r="E233" s="189">
        <v>3.703846153846154</v>
      </c>
      <c r="F233" s="190" t="str">
        <f t="shared" ref="F233:J241" si="45">IFERROR(E233-C233,"-")</f>
        <v>-</v>
      </c>
      <c r="G233" s="189">
        <v>5.3867924528301883</v>
      </c>
      <c r="H233" s="190">
        <f t="shared" si="45"/>
        <v>1.6829462989840343</v>
      </c>
      <c r="I233" s="189">
        <v>6.3229461756373935</v>
      </c>
      <c r="J233" s="190">
        <f t="shared" si="45"/>
        <v>0.93615372280720521</v>
      </c>
      <c r="K233" s="189">
        <v>6.0445544554455441</v>
      </c>
      <c r="L233" s="190">
        <f t="shared" ref="L233:L241" si="46">IFERROR(K233-I233,"-")</f>
        <v>-0.27839172019184932</v>
      </c>
      <c r="M233" s="189">
        <v>6.0099206349206353</v>
      </c>
      <c r="N233" s="190">
        <f t="shared" si="44"/>
        <v>-3.463382052490882E-2</v>
      </c>
    </row>
    <row r="234" spans="2:15" x14ac:dyDescent="0.25">
      <c r="B234" s="119" t="s">
        <v>83</v>
      </c>
      <c r="C234" s="189" t="s">
        <v>252</v>
      </c>
      <c r="D234" s="190" t="s">
        <v>252</v>
      </c>
      <c r="E234" s="189">
        <v>6.5076923076923077</v>
      </c>
      <c r="F234" s="190" t="str">
        <f t="shared" si="45"/>
        <v>-</v>
      </c>
      <c r="G234" s="189">
        <v>5.4486215538847116</v>
      </c>
      <c r="H234" s="190">
        <f t="shared" si="45"/>
        <v>-1.0590707538075961</v>
      </c>
      <c r="I234" s="189">
        <v>7.3047858942065496</v>
      </c>
      <c r="J234" s="190">
        <f t="shared" si="45"/>
        <v>1.856164340321838</v>
      </c>
      <c r="K234" s="189">
        <v>6.8105413105413106</v>
      </c>
      <c r="L234" s="190">
        <f t="shared" si="46"/>
        <v>-0.49424458366523893</v>
      </c>
      <c r="M234" s="189">
        <v>6.9784411276948592</v>
      </c>
      <c r="N234" s="190">
        <f t="shared" si="44"/>
        <v>0.16789981715354863</v>
      </c>
    </row>
    <row r="235" spans="2:15" x14ac:dyDescent="0.25">
      <c r="B235" s="119" t="s">
        <v>85</v>
      </c>
      <c r="C235" s="189" t="s">
        <v>252</v>
      </c>
      <c r="D235" s="190" t="s">
        <v>252</v>
      </c>
      <c r="E235" s="189">
        <v>5.8668341708542711</v>
      </c>
      <c r="F235" s="190" t="str">
        <f t="shared" si="45"/>
        <v>-</v>
      </c>
      <c r="G235" s="189">
        <v>6.2380952380952381</v>
      </c>
      <c r="H235" s="190">
        <f t="shared" si="45"/>
        <v>0.37126106724096708</v>
      </c>
      <c r="I235" s="189">
        <v>6.6871088861076347</v>
      </c>
      <c r="J235" s="190">
        <f t="shared" si="45"/>
        <v>0.44901364801239652</v>
      </c>
      <c r="K235" s="189">
        <v>7.3509060955518946</v>
      </c>
      <c r="L235" s="190">
        <f t="shared" si="46"/>
        <v>0.66379720944425991</v>
      </c>
      <c r="M235" s="189">
        <v>7.0279569892473122</v>
      </c>
      <c r="N235" s="190">
        <f t="shared" si="44"/>
        <v>-0.3229491063045824</v>
      </c>
    </row>
    <row r="236" spans="2:15" x14ac:dyDescent="0.25">
      <c r="B236" s="119" t="s">
        <v>87</v>
      </c>
      <c r="C236" s="189">
        <v>5.3166666666666664</v>
      </c>
      <c r="D236" s="190">
        <v>-3.4559236947791163</v>
      </c>
      <c r="E236" s="189">
        <v>11.090909090909092</v>
      </c>
      <c r="F236" s="190">
        <f t="shared" si="45"/>
        <v>5.7742424242424253</v>
      </c>
      <c r="G236" s="189">
        <v>7</v>
      </c>
      <c r="H236" s="190">
        <f t="shared" si="45"/>
        <v>-4.0909090909090917</v>
      </c>
      <c r="I236" s="189">
        <v>7.7</v>
      </c>
      <c r="J236" s="190">
        <f t="shared" si="45"/>
        <v>0.70000000000000018</v>
      </c>
      <c r="K236" s="189">
        <v>7.4824120603015079</v>
      </c>
      <c r="L236" s="190">
        <f t="shared" si="46"/>
        <v>-0.21758793969849233</v>
      </c>
      <c r="M236" s="189"/>
      <c r="N236" s="190"/>
    </row>
    <row r="237" spans="2:15" x14ac:dyDescent="0.25">
      <c r="B237" s="119" t="s">
        <v>89</v>
      </c>
      <c r="C237" s="189">
        <v>7.760089686098655</v>
      </c>
      <c r="D237" s="190">
        <v>-0.15998466334372452</v>
      </c>
      <c r="E237" s="189">
        <v>6.9529120198265177</v>
      </c>
      <c r="F237" s="190">
        <f t="shared" si="45"/>
        <v>-0.80717766627213727</v>
      </c>
      <c r="G237" s="189">
        <v>6.4234800838574424</v>
      </c>
      <c r="H237" s="190">
        <f t="shared" si="45"/>
        <v>-0.52943193596907534</v>
      </c>
      <c r="I237" s="189">
        <v>7.0376506024096388</v>
      </c>
      <c r="J237" s="190">
        <f t="shared" si="45"/>
        <v>0.6141705185521964</v>
      </c>
      <c r="K237" s="189">
        <v>6.6914634146341463</v>
      </c>
      <c r="L237" s="190">
        <f t="shared" si="46"/>
        <v>-0.34618718777549251</v>
      </c>
      <c r="M237" s="189"/>
      <c r="N237" s="190"/>
    </row>
    <row r="238" spans="2:15" x14ac:dyDescent="0.25">
      <c r="B238" s="119" t="s">
        <v>91</v>
      </c>
      <c r="C238" s="189">
        <v>10.689922480620154</v>
      </c>
      <c r="D238" s="190">
        <v>2.7205347255181138</v>
      </c>
      <c r="E238" s="189">
        <v>5.4377593360995853</v>
      </c>
      <c r="F238" s="190">
        <f t="shared" si="45"/>
        <v>-5.2521631445205692</v>
      </c>
      <c r="G238" s="189">
        <v>5.0327102803738315</v>
      </c>
      <c r="H238" s="190">
        <f t="shared" si="45"/>
        <v>-0.40504905572575378</v>
      </c>
      <c r="I238" s="189">
        <v>5.7731811697574891</v>
      </c>
      <c r="J238" s="190">
        <f t="shared" si="45"/>
        <v>0.74047088938365757</v>
      </c>
      <c r="K238" s="189">
        <v>6.5517241379310347</v>
      </c>
      <c r="L238" s="190">
        <f t="shared" si="46"/>
        <v>0.77854296817354562</v>
      </c>
      <c r="M238" s="189"/>
      <c r="N238" s="190"/>
    </row>
    <row r="239" spans="2:15" x14ac:dyDescent="0.25">
      <c r="B239" s="119" t="s">
        <v>93</v>
      </c>
      <c r="C239" s="189">
        <v>17.657894736842106</v>
      </c>
      <c r="D239" s="190">
        <v>11.377980206927576</v>
      </c>
      <c r="E239" s="189">
        <v>5.9419862340216323</v>
      </c>
      <c r="F239" s="190">
        <f t="shared" si="45"/>
        <v>-11.715908502820474</v>
      </c>
      <c r="G239" s="189">
        <v>6.1750972762645917</v>
      </c>
      <c r="H239" s="190">
        <f t="shared" si="45"/>
        <v>0.23311104224295942</v>
      </c>
      <c r="I239" s="189">
        <v>6.7342419080068145</v>
      </c>
      <c r="J239" s="190">
        <f t="shared" si="45"/>
        <v>0.55914463174222284</v>
      </c>
      <c r="K239" s="189">
        <v>6.0607734806629834</v>
      </c>
      <c r="L239" s="190">
        <f t="shared" si="46"/>
        <v>-0.67346842734383117</v>
      </c>
      <c r="M239" s="189"/>
      <c r="N239" s="190"/>
    </row>
    <row r="240" spans="2:15" x14ac:dyDescent="0.25">
      <c r="B240" s="119" t="s">
        <v>95</v>
      </c>
      <c r="C240" s="189">
        <v>3.3366336633663365</v>
      </c>
      <c r="D240" s="190">
        <v>-3.5859015479012695</v>
      </c>
      <c r="E240" s="189">
        <v>5.6928675400291118</v>
      </c>
      <c r="F240" s="190">
        <f t="shared" si="45"/>
        <v>2.3562338766627753</v>
      </c>
      <c r="G240" s="189">
        <v>5.7333333333333334</v>
      </c>
      <c r="H240" s="190">
        <f t="shared" si="45"/>
        <v>4.046579330422162E-2</v>
      </c>
      <c r="I240" s="189">
        <v>5.8972267536704734</v>
      </c>
      <c r="J240" s="190">
        <f t="shared" si="45"/>
        <v>0.16389342033714005</v>
      </c>
      <c r="K240" s="189">
        <v>5.8216867469879521</v>
      </c>
      <c r="L240" s="190">
        <f t="shared" si="46"/>
        <v>-7.5540006682521366E-2</v>
      </c>
      <c r="M240" s="189"/>
      <c r="N240" s="190"/>
    </row>
    <row r="241" spans="2:15" ht="15.75" x14ac:dyDescent="0.25">
      <c r="B241" s="122" t="s">
        <v>32</v>
      </c>
      <c r="C241" s="191">
        <v>7.1863592699327565</v>
      </c>
      <c r="D241" s="192">
        <v>-0.30539941145626592</v>
      </c>
      <c r="E241" s="191">
        <v>6.4026148817535091</v>
      </c>
      <c r="F241" s="192">
        <f t="shared" si="45"/>
        <v>-0.78374438817924741</v>
      </c>
      <c r="G241" s="191">
        <v>5.7455722070844688</v>
      </c>
      <c r="H241" s="192">
        <f t="shared" si="45"/>
        <v>-0.65704267466904032</v>
      </c>
      <c r="I241" s="191">
        <v>6.5394661308840414</v>
      </c>
      <c r="J241" s="192">
        <f t="shared" si="45"/>
        <v>0.79389392379957258</v>
      </c>
      <c r="K241" s="191">
        <v>6.6119604316546763</v>
      </c>
      <c r="L241" s="192">
        <f t="shared" si="46"/>
        <v>7.2494300770634901E-2</v>
      </c>
      <c r="M241" s="191">
        <v>6.5568561872909701</v>
      </c>
      <c r="N241" s="192">
        <v>-0.12704002358217625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302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10.133493205435652</v>
      </c>
      <c r="D251" s="190">
        <v>0.95747102941347606</v>
      </c>
      <c r="E251" s="189">
        <v>14.692307692307692</v>
      </c>
      <c r="F251" s="190">
        <f t="shared" ref="F251:J253" si="47">IFERROR(E251-C251,"-")</f>
        <v>4.5588144868720395</v>
      </c>
      <c r="G251" s="189">
        <v>9.5601799775028127</v>
      </c>
      <c r="H251" s="190">
        <f t="shared" si="47"/>
        <v>-5.1321277148048789</v>
      </c>
      <c r="I251" s="189">
        <v>8.4134045077105579</v>
      </c>
      <c r="J251" s="190">
        <f t="shared" si="47"/>
        <v>-1.1467754697922548</v>
      </c>
      <c r="K251" s="189">
        <v>8.7924667651403254</v>
      </c>
      <c r="L251" s="190">
        <f t="shared" ref="L251:L253" si="48">IFERROR(K251-I251,"-")</f>
        <v>0.37906225742976751</v>
      </c>
      <c r="M251" s="189">
        <v>9.8285243198680963</v>
      </c>
      <c r="N251" s="190">
        <f t="shared" ref="N251:N257" si="49">IFERROR(M251-K251,"-")</f>
        <v>1.0360575547277708</v>
      </c>
    </row>
    <row r="252" spans="2:15" x14ac:dyDescent="0.25">
      <c r="B252" s="119" t="s">
        <v>75</v>
      </c>
      <c r="C252" s="189">
        <v>8.9423728813559329</v>
      </c>
      <c r="D252" s="190">
        <v>-0.73589616850295769</v>
      </c>
      <c r="E252" s="189">
        <v>7.0588235294117645</v>
      </c>
      <c r="F252" s="190">
        <f t="shared" si="47"/>
        <v>-1.8835493519441684</v>
      </c>
      <c r="G252" s="189">
        <v>9.1644144144144146</v>
      </c>
      <c r="H252" s="190">
        <f t="shared" si="47"/>
        <v>2.1055908850026501</v>
      </c>
      <c r="I252" s="189">
        <v>9.496240601503759</v>
      </c>
      <c r="J252" s="190">
        <f t="shared" si="47"/>
        <v>0.33182618708934442</v>
      </c>
      <c r="K252" s="189">
        <v>10.563145353455123</v>
      </c>
      <c r="L252" s="190">
        <f t="shared" si="48"/>
        <v>1.0669047519513644</v>
      </c>
      <c r="M252" s="189">
        <v>9.6209476309226929</v>
      </c>
      <c r="N252" s="190">
        <f t="shared" si="49"/>
        <v>-0.9421977225324305</v>
      </c>
    </row>
    <row r="253" spans="2:15" x14ac:dyDescent="0.25">
      <c r="B253" s="119" t="s">
        <v>77</v>
      </c>
      <c r="C253" s="189">
        <v>12.185639229422067</v>
      </c>
      <c r="D253" s="190">
        <v>3.9088414003854322</v>
      </c>
      <c r="E253" s="189">
        <v>8.3571428571428577</v>
      </c>
      <c r="F253" s="190">
        <f t="shared" si="47"/>
        <v>-3.8284963722792096</v>
      </c>
      <c r="G253" s="189">
        <v>7.5493107104984096</v>
      </c>
      <c r="H253" s="190">
        <f t="shared" si="47"/>
        <v>-0.80783214664444802</v>
      </c>
      <c r="I253" s="189">
        <v>10.062709030100335</v>
      </c>
      <c r="J253" s="190">
        <f t="shared" si="47"/>
        <v>2.5133983196019249</v>
      </c>
      <c r="K253" s="189">
        <v>10.274442538593481</v>
      </c>
      <c r="L253" s="190">
        <f t="shared" si="48"/>
        <v>0.21173350849314687</v>
      </c>
      <c r="M253" s="189">
        <v>9.6300578034682083</v>
      </c>
      <c r="N253" s="190">
        <f t="shared" si="49"/>
        <v>-0.64438473512527317</v>
      </c>
    </row>
    <row r="254" spans="2:15" x14ac:dyDescent="0.25">
      <c r="B254" s="119" t="s">
        <v>79</v>
      </c>
      <c r="C254" s="189" t="s">
        <v>252</v>
      </c>
      <c r="D254" s="190" t="s">
        <v>252</v>
      </c>
      <c r="E254" s="189">
        <v>12.714285714285714</v>
      </c>
      <c r="F254" s="190" t="str">
        <f>IFERROR(E254-C254,"-")</f>
        <v>-</v>
      </c>
      <c r="G254" s="189">
        <v>8.5870020964360592</v>
      </c>
      <c r="H254" s="190">
        <f>IFERROR(G254-E254,"-")</f>
        <v>-4.1272836178496544</v>
      </c>
      <c r="I254" s="189">
        <v>8.5347490347490353</v>
      </c>
      <c r="J254" s="190">
        <f>IFERROR(I254-G254,"-")</f>
        <v>-5.2253061687023816E-2</v>
      </c>
      <c r="K254" s="189">
        <v>9.3033333333333328</v>
      </c>
      <c r="L254" s="190">
        <f>IFERROR(K254-I254,"-")</f>
        <v>0.76858429858429744</v>
      </c>
      <c r="M254" s="189">
        <v>9.3333333333333339</v>
      </c>
      <c r="N254" s="190">
        <f t="shared" si="49"/>
        <v>3.0000000000001137E-2</v>
      </c>
    </row>
    <row r="255" spans="2:15" x14ac:dyDescent="0.25">
      <c r="B255" s="119" t="s">
        <v>81</v>
      </c>
      <c r="C255" s="189" t="s">
        <v>252</v>
      </c>
      <c r="D255" s="190" t="s">
        <v>252</v>
      </c>
      <c r="E255" s="189">
        <v>5.2727272727272725</v>
      </c>
      <c r="F255" s="190" t="str">
        <f t="shared" ref="F255:J263" si="50">IFERROR(E255-C255,"-")</f>
        <v>-</v>
      </c>
      <c r="G255" s="189">
        <v>7.4805194805194803</v>
      </c>
      <c r="H255" s="190">
        <f t="shared" si="50"/>
        <v>2.2077922077922079</v>
      </c>
      <c r="I255" s="189">
        <v>7.7313432835820892</v>
      </c>
      <c r="J255" s="190">
        <f t="shared" si="50"/>
        <v>0.25082380306260887</v>
      </c>
      <c r="K255" s="189">
        <v>12.324324324324325</v>
      </c>
      <c r="L255" s="190">
        <f t="shared" ref="L255:L263" si="51">IFERROR(K255-I255,"-")</f>
        <v>4.5929810407422353</v>
      </c>
      <c r="M255" s="189">
        <v>8.8110236220472444</v>
      </c>
      <c r="N255" s="190">
        <f t="shared" si="49"/>
        <v>-3.5133007022770801</v>
      </c>
    </row>
    <row r="256" spans="2:15" x14ac:dyDescent="0.25">
      <c r="B256" s="119" t="s">
        <v>83</v>
      </c>
      <c r="C256" s="189" t="s">
        <v>252</v>
      </c>
      <c r="D256" s="190" t="s">
        <v>252</v>
      </c>
      <c r="E256" s="189">
        <v>7.9523809523809526</v>
      </c>
      <c r="F256" s="190" t="str">
        <f t="shared" si="50"/>
        <v>-</v>
      </c>
      <c r="G256" s="189">
        <v>6.5588235294117645</v>
      </c>
      <c r="H256" s="190">
        <f t="shared" si="50"/>
        <v>-1.3935574229691881</v>
      </c>
      <c r="I256" s="189">
        <v>7.1062500000000002</v>
      </c>
      <c r="J256" s="190">
        <f t="shared" si="50"/>
        <v>0.54742647058823568</v>
      </c>
      <c r="K256" s="189">
        <v>7.359375</v>
      </c>
      <c r="L256" s="190">
        <f t="shared" si="51"/>
        <v>0.25312499999999982</v>
      </c>
      <c r="M256" s="189">
        <v>6.4961832061068705</v>
      </c>
      <c r="N256" s="190">
        <f t="shared" si="49"/>
        <v>-0.8631917938931295</v>
      </c>
    </row>
    <row r="257" spans="2:15" x14ac:dyDescent="0.25">
      <c r="B257" s="119" t="s">
        <v>85</v>
      </c>
      <c r="C257" s="189" t="s">
        <v>252</v>
      </c>
      <c r="D257" s="190" t="s">
        <v>252</v>
      </c>
      <c r="E257" s="189">
        <v>6.6304347826086953</v>
      </c>
      <c r="F257" s="190" t="str">
        <f t="shared" si="50"/>
        <v>-</v>
      </c>
      <c r="G257" s="189">
        <v>6.9949622166246854</v>
      </c>
      <c r="H257" s="190">
        <f t="shared" si="50"/>
        <v>0.36452743401599008</v>
      </c>
      <c r="I257" s="189">
        <v>8.7642857142857142</v>
      </c>
      <c r="J257" s="190">
        <f t="shared" si="50"/>
        <v>1.7693234976610288</v>
      </c>
      <c r="K257" s="189">
        <v>7.4109589041095889</v>
      </c>
      <c r="L257" s="190">
        <f t="shared" si="51"/>
        <v>-1.3533268101761253</v>
      </c>
      <c r="M257" s="189">
        <v>8.4109589041095898</v>
      </c>
      <c r="N257" s="190">
        <f t="shared" si="49"/>
        <v>1.0000000000000009</v>
      </c>
    </row>
    <row r="258" spans="2:15" x14ac:dyDescent="0.25">
      <c r="B258" s="119" t="s">
        <v>87</v>
      </c>
      <c r="C258" s="189">
        <v>4.5</v>
      </c>
      <c r="D258" s="190">
        <v>-4.5276679841897227</v>
      </c>
      <c r="E258" s="189">
        <v>6.8292682926829267</v>
      </c>
      <c r="F258" s="190">
        <f t="shared" si="50"/>
        <v>2.3292682926829267</v>
      </c>
      <c r="G258" s="189">
        <v>8.3677685950413228</v>
      </c>
      <c r="H258" s="190">
        <f t="shared" si="50"/>
        <v>1.5385003023583961</v>
      </c>
      <c r="I258" s="189">
        <v>7.4968152866242042</v>
      </c>
      <c r="J258" s="190">
        <f t="shared" si="50"/>
        <v>-0.8709533084171186</v>
      </c>
      <c r="K258" s="189">
        <v>7.0512820512820511</v>
      </c>
      <c r="L258" s="190">
        <f t="shared" si="51"/>
        <v>-0.44553323534215306</v>
      </c>
      <c r="M258" s="189"/>
      <c r="N258" s="190"/>
    </row>
    <row r="259" spans="2:15" x14ac:dyDescent="0.25">
      <c r="B259" s="119" t="s">
        <v>89</v>
      </c>
      <c r="C259" s="189">
        <v>5</v>
      </c>
      <c r="D259" s="190">
        <v>-3.1308016877637126</v>
      </c>
      <c r="E259" s="189">
        <v>6.3693693693693696</v>
      </c>
      <c r="F259" s="190">
        <f t="shared" si="50"/>
        <v>1.3693693693693696</v>
      </c>
      <c r="G259" s="189">
        <v>6.8025210084033612</v>
      </c>
      <c r="H259" s="190">
        <f t="shared" si="50"/>
        <v>0.43315163903399156</v>
      </c>
      <c r="I259" s="189">
        <v>7.2480000000000002</v>
      </c>
      <c r="J259" s="190">
        <f t="shared" si="50"/>
        <v>0.44547899159663906</v>
      </c>
      <c r="K259" s="189">
        <v>9.0243902439024382</v>
      </c>
      <c r="L259" s="190">
        <f t="shared" si="51"/>
        <v>1.7763902439024379</v>
      </c>
      <c r="M259" s="189"/>
      <c r="N259" s="190"/>
    </row>
    <row r="260" spans="2:15" x14ac:dyDescent="0.25">
      <c r="B260" s="119" t="s">
        <v>91</v>
      </c>
      <c r="C260" s="189">
        <v>2.6</v>
      </c>
      <c r="D260" s="190">
        <v>-4.8550195567144723</v>
      </c>
      <c r="E260" s="189">
        <v>6.5376344086021509</v>
      </c>
      <c r="F260" s="190">
        <f t="shared" si="50"/>
        <v>3.9376344086021509</v>
      </c>
      <c r="G260" s="189">
        <v>7.2698048220436284</v>
      </c>
      <c r="H260" s="190">
        <f t="shared" si="50"/>
        <v>0.73217041344147749</v>
      </c>
      <c r="I260" s="189">
        <v>6.4125560538116595</v>
      </c>
      <c r="J260" s="190">
        <f t="shared" si="50"/>
        <v>-0.85724876823196894</v>
      </c>
      <c r="K260" s="189">
        <v>7.2110939907550078</v>
      </c>
      <c r="L260" s="190">
        <f t="shared" si="51"/>
        <v>0.79853793694334829</v>
      </c>
      <c r="M260" s="189"/>
      <c r="N260" s="190"/>
    </row>
    <row r="261" spans="2:15" x14ac:dyDescent="0.25">
      <c r="B261" s="119" t="s">
        <v>93</v>
      </c>
      <c r="C261" s="189">
        <v>8.3333333333333339</v>
      </c>
      <c r="D261" s="190">
        <v>-0.41268510757194754</v>
      </c>
      <c r="E261" s="189">
        <v>7.9464980544747084</v>
      </c>
      <c r="F261" s="190">
        <f t="shared" si="50"/>
        <v>-0.38683527885862556</v>
      </c>
      <c r="G261" s="189">
        <v>7.8936464088397793</v>
      </c>
      <c r="H261" s="190">
        <f t="shared" si="50"/>
        <v>-5.2851645634929056E-2</v>
      </c>
      <c r="I261" s="189">
        <v>8.7702589807852966</v>
      </c>
      <c r="J261" s="190">
        <f t="shared" si="50"/>
        <v>0.87661257194551734</v>
      </c>
      <c r="K261" s="189">
        <v>9.8787313432835813</v>
      </c>
      <c r="L261" s="190">
        <f t="shared" si="51"/>
        <v>1.1084723624982846</v>
      </c>
      <c r="M261" s="189"/>
      <c r="N261" s="190"/>
    </row>
    <row r="262" spans="2:15" x14ac:dyDescent="0.25">
      <c r="B262" s="119" t="s">
        <v>95</v>
      </c>
      <c r="C262" s="189">
        <v>10</v>
      </c>
      <c r="D262" s="190">
        <v>1.7064579256360073</v>
      </c>
      <c r="E262" s="189">
        <v>10.456521739130435</v>
      </c>
      <c r="F262" s="190">
        <f t="shared" si="50"/>
        <v>0.45652173913043548</v>
      </c>
      <c r="G262" s="189">
        <v>10.09217046580773</v>
      </c>
      <c r="H262" s="190">
        <f t="shared" si="50"/>
        <v>-0.36435127332270589</v>
      </c>
      <c r="I262" s="189">
        <v>9.4980237154150196</v>
      </c>
      <c r="J262" s="190">
        <f t="shared" si="50"/>
        <v>-0.59414675039271003</v>
      </c>
      <c r="K262" s="189">
        <v>8.5391304347826082</v>
      </c>
      <c r="L262" s="190">
        <f t="shared" si="51"/>
        <v>-0.9588932806324113</v>
      </c>
      <c r="M262" s="189"/>
      <c r="N262" s="190"/>
    </row>
    <row r="263" spans="2:15" ht="15.75" x14ac:dyDescent="0.25">
      <c r="B263" s="122" t="s">
        <v>32</v>
      </c>
      <c r="C263" s="191">
        <v>10</v>
      </c>
      <c r="D263" s="192">
        <v>1.2191314553990615</v>
      </c>
      <c r="E263" s="191">
        <v>8.1052427184466023</v>
      </c>
      <c r="F263" s="192">
        <f t="shared" si="50"/>
        <v>-1.8947572815533977</v>
      </c>
      <c r="G263" s="191">
        <v>8.3713230444532378</v>
      </c>
      <c r="H263" s="192">
        <f t="shared" si="50"/>
        <v>0.26608032600663556</v>
      </c>
      <c r="I263" s="191">
        <v>8.7910605349601134</v>
      </c>
      <c r="J263" s="192">
        <f t="shared" si="50"/>
        <v>0.41973749050687559</v>
      </c>
      <c r="K263" s="191">
        <v>9.29595015576324</v>
      </c>
      <c r="L263" s="192">
        <f t="shared" si="51"/>
        <v>0.5048896208031266</v>
      </c>
      <c r="M263" s="191">
        <v>9.453125</v>
      </c>
      <c r="N263" s="192">
        <v>-0.22463563478069126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303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10.432530667878238</v>
      </c>
      <c r="D273" s="190">
        <v>1.1657413394513743</v>
      </c>
      <c r="E273" s="189">
        <v>5.5945945945945947</v>
      </c>
      <c r="F273" s="190">
        <f t="shared" ref="F273:J275" si="52">IFERROR(E273-C273,"-")</f>
        <v>-4.8379360732836432</v>
      </c>
      <c r="G273" s="189">
        <v>8.8008705114254617</v>
      </c>
      <c r="H273" s="190">
        <f t="shared" si="52"/>
        <v>3.206275916830867</v>
      </c>
      <c r="I273" s="189">
        <v>8.1389693109438337</v>
      </c>
      <c r="J273" s="190">
        <f t="shared" si="52"/>
        <v>-0.66190120048162804</v>
      </c>
      <c r="K273" s="189">
        <v>8.8081096516276407</v>
      </c>
      <c r="L273" s="190">
        <f t="shared" ref="L273:L275" si="53">IFERROR(K273-I273,"-")</f>
        <v>0.66914034068380701</v>
      </c>
      <c r="M273" s="189">
        <v>10.442715700141443</v>
      </c>
      <c r="N273" s="190">
        <f t="shared" ref="N273:N279" si="54">IFERROR(M273-K273,"-")</f>
        <v>1.6346060485138025</v>
      </c>
    </row>
    <row r="274" spans="2:14" x14ac:dyDescent="0.25">
      <c r="B274" s="119" t="s">
        <v>75</v>
      </c>
      <c r="C274" s="189">
        <v>9.7348002316155178</v>
      </c>
      <c r="D274" s="190">
        <v>0.35748827107297743</v>
      </c>
      <c r="E274" s="189">
        <v>5.2272727272727275</v>
      </c>
      <c r="F274" s="190">
        <f t="shared" si="52"/>
        <v>-4.5075275043427903</v>
      </c>
      <c r="G274" s="189">
        <v>8.0541310541310533</v>
      </c>
      <c r="H274" s="190">
        <f t="shared" si="52"/>
        <v>2.8268583268583258</v>
      </c>
      <c r="I274" s="189">
        <v>8.5094637223974772</v>
      </c>
      <c r="J274" s="190">
        <f t="shared" si="52"/>
        <v>0.45533266826642382</v>
      </c>
      <c r="K274" s="189">
        <v>8.6939151813153046</v>
      </c>
      <c r="L274" s="190">
        <f t="shared" si="53"/>
        <v>0.18445145891782744</v>
      </c>
      <c r="M274" s="189">
        <v>9.4938820912124591</v>
      </c>
      <c r="N274" s="190">
        <f t="shared" si="54"/>
        <v>0.79996690989715447</v>
      </c>
    </row>
    <row r="275" spans="2:14" x14ac:dyDescent="0.25">
      <c r="B275" s="119" t="s">
        <v>77</v>
      </c>
      <c r="C275" s="189">
        <v>12.519774011299434</v>
      </c>
      <c r="D275" s="190">
        <v>4.9006790336763615</v>
      </c>
      <c r="E275" s="189">
        <v>6.3513513513513518</v>
      </c>
      <c r="F275" s="190">
        <f t="shared" si="52"/>
        <v>-6.1684226599480825</v>
      </c>
      <c r="G275" s="189">
        <v>8.6628930817610055</v>
      </c>
      <c r="H275" s="190">
        <f t="shared" si="52"/>
        <v>2.3115417304096537</v>
      </c>
      <c r="I275" s="189">
        <v>8.5167827739075364</v>
      </c>
      <c r="J275" s="190">
        <f t="shared" si="52"/>
        <v>-0.14611030785346912</v>
      </c>
      <c r="K275" s="189">
        <v>7.8153126826417303</v>
      </c>
      <c r="L275" s="190">
        <f t="shared" si="53"/>
        <v>-0.70147009126580606</v>
      </c>
      <c r="M275" s="189">
        <v>9.3967611336032384</v>
      </c>
      <c r="N275" s="190">
        <f t="shared" si="54"/>
        <v>1.5814484509615081</v>
      </c>
    </row>
    <row r="276" spans="2:14" x14ac:dyDescent="0.25">
      <c r="B276" s="119" t="s">
        <v>79</v>
      </c>
      <c r="C276" s="189" t="s">
        <v>252</v>
      </c>
      <c r="D276" s="190" t="s">
        <v>252</v>
      </c>
      <c r="E276" s="189">
        <v>11.684210526315789</v>
      </c>
      <c r="F276" s="190" t="str">
        <f>IFERROR(E276-C276,"-")</f>
        <v>-</v>
      </c>
      <c r="G276" s="189">
        <v>8.3247999999999998</v>
      </c>
      <c r="H276" s="190">
        <f>IFERROR(G276-E276,"-")</f>
        <v>-3.3594105263157896</v>
      </c>
      <c r="I276" s="189">
        <v>8.1567436208991495</v>
      </c>
      <c r="J276" s="190">
        <f>IFERROR(I276-G276,"-")</f>
        <v>-0.16805637910085025</v>
      </c>
      <c r="K276" s="189">
        <v>9.968036529680365</v>
      </c>
      <c r="L276" s="190">
        <f>IFERROR(K276-I276,"-")</f>
        <v>1.8112929087812155</v>
      </c>
      <c r="M276" s="189">
        <v>10.36723163841808</v>
      </c>
      <c r="N276" s="190">
        <f t="shared" si="54"/>
        <v>0.39919510873771458</v>
      </c>
    </row>
    <row r="277" spans="2:14" x14ac:dyDescent="0.25">
      <c r="B277" s="119" t="s">
        <v>81</v>
      </c>
      <c r="C277" s="189" t="s">
        <v>252</v>
      </c>
      <c r="D277" s="190" t="s">
        <v>252</v>
      </c>
      <c r="E277" s="189">
        <v>9.1962616822429908</v>
      </c>
      <c r="F277" s="190" t="str">
        <f t="shared" ref="F277:J285" si="55">IFERROR(E277-C277,"-")</f>
        <v>-</v>
      </c>
      <c r="G277" s="189">
        <v>10.846153846153847</v>
      </c>
      <c r="H277" s="190">
        <f t="shared" si="55"/>
        <v>1.6498921639108559</v>
      </c>
      <c r="I277" s="189">
        <v>8.5614035087719298</v>
      </c>
      <c r="J277" s="190">
        <f t="shared" si="55"/>
        <v>-2.2847503373819169</v>
      </c>
      <c r="K277" s="189">
        <v>7.6216216216216219</v>
      </c>
      <c r="L277" s="190">
        <f t="shared" ref="L277:L285" si="56">IFERROR(K277-I277,"-")</f>
        <v>-0.93978188715030786</v>
      </c>
      <c r="M277" s="189">
        <v>11.657894736842104</v>
      </c>
      <c r="N277" s="190">
        <f t="shared" si="54"/>
        <v>4.0362731152204825</v>
      </c>
    </row>
    <row r="278" spans="2:14" x14ac:dyDescent="0.25">
      <c r="B278" s="119" t="s">
        <v>83</v>
      </c>
      <c r="C278" s="189" t="s">
        <v>252</v>
      </c>
      <c r="D278" s="190" t="s">
        <v>252</v>
      </c>
      <c r="E278" s="189">
        <v>22.302325581395348</v>
      </c>
      <c r="F278" s="190" t="str">
        <f t="shared" si="55"/>
        <v>-</v>
      </c>
      <c r="G278" s="189">
        <v>6.3466666666666667</v>
      </c>
      <c r="H278" s="190">
        <f t="shared" si="55"/>
        <v>-15.95565891472868</v>
      </c>
      <c r="I278" s="189">
        <v>7.9863945578231297</v>
      </c>
      <c r="J278" s="190">
        <f t="shared" si="55"/>
        <v>1.639727891156463</v>
      </c>
      <c r="K278" s="189">
        <v>6.5042016806722689</v>
      </c>
      <c r="L278" s="190">
        <f t="shared" si="56"/>
        <v>-1.4821928771508608</v>
      </c>
      <c r="M278" s="189">
        <v>6.4285714285714288</v>
      </c>
      <c r="N278" s="190">
        <f t="shared" si="54"/>
        <v>-7.5630252100840067E-2</v>
      </c>
    </row>
    <row r="279" spans="2:14" x14ac:dyDescent="0.25">
      <c r="B279" s="119" t="s">
        <v>85</v>
      </c>
      <c r="C279" s="189" t="s">
        <v>252</v>
      </c>
      <c r="D279" s="190" t="s">
        <v>252</v>
      </c>
      <c r="E279" s="189">
        <v>5.3</v>
      </c>
      <c r="F279" s="190" t="str">
        <f t="shared" si="55"/>
        <v>-</v>
      </c>
      <c r="G279" s="189">
        <v>6.798657718120805</v>
      </c>
      <c r="H279" s="190">
        <f t="shared" si="55"/>
        <v>1.4986577181208052</v>
      </c>
      <c r="I279" s="189">
        <v>9.247863247863247</v>
      </c>
      <c r="J279" s="190">
        <f t="shared" si="55"/>
        <v>2.449205529742442</v>
      </c>
      <c r="K279" s="189">
        <v>6.2028985507246377</v>
      </c>
      <c r="L279" s="190">
        <f t="shared" si="56"/>
        <v>-3.0449646971386093</v>
      </c>
      <c r="M279" s="189">
        <v>6.225806451612903</v>
      </c>
      <c r="N279" s="190">
        <f t="shared" si="54"/>
        <v>2.2907900888265331E-2</v>
      </c>
    </row>
    <row r="280" spans="2:14" x14ac:dyDescent="0.25">
      <c r="B280" s="119" t="s">
        <v>87</v>
      </c>
      <c r="C280" s="189">
        <v>2.9130434782608696</v>
      </c>
      <c r="D280" s="190">
        <v>-5.4715719063545158</v>
      </c>
      <c r="E280" s="189">
        <v>7.1923076923076925</v>
      </c>
      <c r="F280" s="190">
        <f t="shared" si="55"/>
        <v>4.2792642140468224</v>
      </c>
      <c r="G280" s="189">
        <v>6.5476190476190474</v>
      </c>
      <c r="H280" s="190">
        <f t="shared" si="55"/>
        <v>-0.64468864468864506</v>
      </c>
      <c r="I280" s="189">
        <v>6.8297872340425529</v>
      </c>
      <c r="J280" s="190">
        <f t="shared" si="55"/>
        <v>0.2821681864235055</v>
      </c>
      <c r="K280" s="189">
        <v>6.564516129032258</v>
      </c>
      <c r="L280" s="190">
        <f t="shared" si="56"/>
        <v>-0.26527110501029494</v>
      </c>
      <c r="M280" s="189"/>
      <c r="N280" s="190"/>
    </row>
    <row r="281" spans="2:14" x14ac:dyDescent="0.25">
      <c r="B281" s="119" t="s">
        <v>89</v>
      </c>
      <c r="C281" s="189">
        <v>5.583333333333333</v>
      </c>
      <c r="D281" s="190">
        <v>-2.8220720720720722</v>
      </c>
      <c r="E281" s="189">
        <v>7.2073170731707314</v>
      </c>
      <c r="F281" s="190">
        <f t="shared" si="55"/>
        <v>1.6239837398373984</v>
      </c>
      <c r="G281" s="189">
        <v>5.1529411764705886</v>
      </c>
      <c r="H281" s="190">
        <f t="shared" si="55"/>
        <v>-2.0543758967001429</v>
      </c>
      <c r="I281" s="189">
        <v>6.7029702970297027</v>
      </c>
      <c r="J281" s="190">
        <f t="shared" si="55"/>
        <v>1.5500291205591141</v>
      </c>
      <c r="K281" s="189">
        <v>9.7278106508875748</v>
      </c>
      <c r="L281" s="190">
        <f t="shared" si="56"/>
        <v>3.0248403538578721</v>
      </c>
      <c r="M281" s="189"/>
      <c r="N281" s="190"/>
    </row>
    <row r="282" spans="2:14" x14ac:dyDescent="0.25">
      <c r="B282" s="119" t="s">
        <v>91</v>
      </c>
      <c r="C282" s="189">
        <v>5.2173913043478262</v>
      </c>
      <c r="D282" s="190">
        <v>-1.373165425743788</v>
      </c>
      <c r="E282" s="189">
        <v>5.2435530085959883</v>
      </c>
      <c r="F282" s="190">
        <f t="shared" si="55"/>
        <v>2.616170424816211E-2</v>
      </c>
      <c r="G282" s="189">
        <v>6.176154672395274</v>
      </c>
      <c r="H282" s="190">
        <f t="shared" si="55"/>
        <v>0.93260166379928577</v>
      </c>
      <c r="I282" s="189">
        <v>6.3087885985748215</v>
      </c>
      <c r="J282" s="190">
        <f t="shared" si="55"/>
        <v>0.1326339261795475</v>
      </c>
      <c r="K282" s="189">
        <v>5.7896389324960751</v>
      </c>
      <c r="L282" s="190">
        <f t="shared" si="56"/>
        <v>-0.51914966607874646</v>
      </c>
      <c r="M282" s="189"/>
      <c r="N282" s="190"/>
    </row>
    <row r="283" spans="2:14" x14ac:dyDescent="0.25">
      <c r="B283" s="119" t="s">
        <v>93</v>
      </c>
      <c r="C283" s="189">
        <v>9.1702127659574462</v>
      </c>
      <c r="D283" s="190">
        <v>0.74318088450257491</v>
      </c>
      <c r="E283" s="189">
        <v>7.6117886178861784</v>
      </c>
      <c r="F283" s="190">
        <f t="shared" si="55"/>
        <v>-1.5584241480712677</v>
      </c>
      <c r="G283" s="189">
        <v>7.768624641833811</v>
      </c>
      <c r="H283" s="190">
        <f t="shared" si="55"/>
        <v>0.15683602394763252</v>
      </c>
      <c r="I283" s="189">
        <v>9.0835714285714282</v>
      </c>
      <c r="J283" s="190">
        <f t="shared" si="55"/>
        <v>1.3149467867376172</v>
      </c>
      <c r="K283" s="189">
        <v>8.9146238377007609</v>
      </c>
      <c r="L283" s="190">
        <f t="shared" si="56"/>
        <v>-0.16894759087066724</v>
      </c>
      <c r="M283" s="189"/>
      <c r="N283" s="190"/>
    </row>
    <row r="284" spans="2:14" x14ac:dyDescent="0.25">
      <c r="B284" s="119" t="s">
        <v>95</v>
      </c>
      <c r="C284" s="189">
        <v>9.0740740740740744</v>
      </c>
      <c r="D284" s="190">
        <v>0.26648723677974218</v>
      </c>
      <c r="E284" s="189">
        <v>9.2411575562700961</v>
      </c>
      <c r="F284" s="190">
        <f t="shared" si="55"/>
        <v>0.16708348219602165</v>
      </c>
      <c r="G284" s="189">
        <v>8.3785276073619634</v>
      </c>
      <c r="H284" s="190">
        <f t="shared" si="55"/>
        <v>-0.8626299489081326</v>
      </c>
      <c r="I284" s="189">
        <v>8.0674671240708982</v>
      </c>
      <c r="J284" s="190">
        <f t="shared" si="55"/>
        <v>-0.31106048329106528</v>
      </c>
      <c r="K284" s="189">
        <v>8.1882591093117405</v>
      </c>
      <c r="L284" s="190">
        <f t="shared" si="56"/>
        <v>0.12079198524084234</v>
      </c>
      <c r="M284" s="189"/>
      <c r="N284" s="190"/>
    </row>
    <row r="285" spans="2:14" ht="15.75" x14ac:dyDescent="0.25">
      <c r="B285" s="122" t="s">
        <v>32</v>
      </c>
      <c r="C285" s="191">
        <v>10.33891299855342</v>
      </c>
      <c r="D285" s="192">
        <v>1.7853131199402643</v>
      </c>
      <c r="E285" s="191">
        <v>7.9606243348705217</v>
      </c>
      <c r="F285" s="192">
        <f t="shared" si="55"/>
        <v>-2.3782886636828984</v>
      </c>
      <c r="G285" s="191">
        <v>7.8920910646137648</v>
      </c>
      <c r="H285" s="192">
        <f t="shared" si="55"/>
        <v>-6.8533270256756929E-2</v>
      </c>
      <c r="I285" s="191">
        <v>8.2016865776528469</v>
      </c>
      <c r="J285" s="192">
        <f t="shared" si="55"/>
        <v>0.30959551303908217</v>
      </c>
      <c r="K285" s="191">
        <v>8.3508018027460427</v>
      </c>
      <c r="L285" s="192">
        <f t="shared" si="56"/>
        <v>0.14911522509319575</v>
      </c>
      <c r="M285" s="191">
        <v>9.793357933579335</v>
      </c>
      <c r="N285" s="192">
        <v>1.262232767134595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70437-B711-4975-A283-B0082D30308E}">
  <sheetPr>
    <tabColor theme="4" tint="0.79998168889431442"/>
  </sheetPr>
  <dimension ref="A4:O111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292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5" t="s">
        <v>134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8.049077653275921</v>
      </c>
      <c r="D9" s="190">
        <v>-0.46923937694151263</v>
      </c>
      <c r="E9" s="189">
        <v>6.4407994786009128</v>
      </c>
      <c r="F9" s="190">
        <f t="shared" ref="F9:J21" si="0">IFERROR(E9-C9,"-")</f>
        <v>-1.6082781746750081</v>
      </c>
      <c r="G9" s="189">
        <v>7.2707658219083227</v>
      </c>
      <c r="H9" s="190">
        <f t="shared" si="0"/>
        <v>0.82996634330740982</v>
      </c>
      <c r="I9" s="189">
        <v>7.6495140460657698</v>
      </c>
      <c r="J9" s="190">
        <f t="shared" si="0"/>
        <v>0.37874822415744713</v>
      </c>
      <c r="K9" s="189">
        <v>7.4799863525689734</v>
      </c>
      <c r="L9" s="190">
        <f t="shared" ref="L9:L21" si="1">IFERROR(K9-I9,"-")</f>
        <v>-0.16952769349679642</v>
      </c>
      <c r="M9" s="189">
        <v>7.5668246445497633</v>
      </c>
      <c r="N9" s="190">
        <f t="shared" ref="N9:N15" si="2">IFERROR(M9-K9,"-")</f>
        <v>8.6838291980789961E-2</v>
      </c>
    </row>
    <row r="10" spans="1:15" x14ac:dyDescent="0.25">
      <c r="A10" s="1" t="s">
        <v>74</v>
      </c>
      <c r="B10" s="119" t="s">
        <v>75</v>
      </c>
      <c r="C10" s="189">
        <v>7.4743507451034814</v>
      </c>
      <c r="D10" s="190">
        <v>-0.73241368877153423</v>
      </c>
      <c r="E10" s="189">
        <v>4.1890667960536954</v>
      </c>
      <c r="F10" s="190">
        <f t="shared" si="0"/>
        <v>-3.285283949049786</v>
      </c>
      <c r="G10" s="189">
        <v>5.9475019322618365</v>
      </c>
      <c r="H10" s="190">
        <f t="shared" si="0"/>
        <v>1.7584351362081412</v>
      </c>
      <c r="I10" s="189">
        <v>7.1207352712306973</v>
      </c>
      <c r="J10" s="190">
        <f t="shared" si="0"/>
        <v>1.1732333389688607</v>
      </c>
      <c r="K10" s="189">
        <v>7.130149994765886</v>
      </c>
      <c r="L10" s="190">
        <f t="shared" si="1"/>
        <v>9.4147235351886849E-3</v>
      </c>
      <c r="M10" s="189">
        <v>6.9672563150615128</v>
      </c>
      <c r="N10" s="190">
        <f t="shared" si="2"/>
        <v>-0.16289367970437318</v>
      </c>
    </row>
    <row r="11" spans="1:15" x14ac:dyDescent="0.25">
      <c r="A11" s="1" t="s">
        <v>76</v>
      </c>
      <c r="B11" s="119" t="s">
        <v>77</v>
      </c>
      <c r="C11" s="189">
        <v>9.3527138440398492</v>
      </c>
      <c r="D11" s="190">
        <v>2.4588482731563737</v>
      </c>
      <c r="E11" s="189">
        <v>4.3917310759416024</v>
      </c>
      <c r="F11" s="190">
        <f t="shared" si="0"/>
        <v>-4.9609827680982468</v>
      </c>
      <c r="G11" s="189">
        <v>6.4008498583569402</v>
      </c>
      <c r="H11" s="190">
        <f t="shared" si="0"/>
        <v>2.0091187824153378</v>
      </c>
      <c r="I11" s="189">
        <v>6.5608761101911783</v>
      </c>
      <c r="J11" s="190">
        <f t="shared" si="0"/>
        <v>0.16002625183423813</v>
      </c>
      <c r="K11" s="189">
        <v>6.5438265292744955</v>
      </c>
      <c r="L11" s="190">
        <f t="shared" si="1"/>
        <v>-1.7049580916682849E-2</v>
      </c>
      <c r="M11" s="189">
        <v>6.312627201132643</v>
      </c>
      <c r="N11" s="190">
        <f t="shared" si="2"/>
        <v>-0.23119932814185251</v>
      </c>
    </row>
    <row r="12" spans="1:15" x14ac:dyDescent="0.25">
      <c r="A12" s="1" t="s">
        <v>78</v>
      </c>
      <c r="B12" s="119" t="s">
        <v>79</v>
      </c>
      <c r="C12" s="189" t="s">
        <v>252</v>
      </c>
      <c r="D12" s="190" t="s">
        <v>252</v>
      </c>
      <c r="E12" s="189">
        <v>4.1749260355029589</v>
      </c>
      <c r="F12" s="190" t="str">
        <f t="shared" si="0"/>
        <v>-</v>
      </c>
      <c r="G12" s="189">
        <v>5.741822968081606</v>
      </c>
      <c r="H12" s="190">
        <f t="shared" si="0"/>
        <v>1.566896932578647</v>
      </c>
      <c r="I12" s="189">
        <v>5.8235402468226196</v>
      </c>
      <c r="J12" s="190">
        <f t="shared" si="0"/>
        <v>8.1717278741013644E-2</v>
      </c>
      <c r="K12" s="189">
        <v>6.1835149147193631</v>
      </c>
      <c r="L12" s="190">
        <f t="shared" si="1"/>
        <v>0.35997466789674348</v>
      </c>
      <c r="M12" s="189">
        <v>5.5082925680801527</v>
      </c>
      <c r="N12" s="190">
        <f t="shared" si="2"/>
        <v>-0.67522234663921044</v>
      </c>
    </row>
    <row r="13" spans="1:15" x14ac:dyDescent="0.25">
      <c r="A13" s="1" t="s">
        <v>80</v>
      </c>
      <c r="B13" s="119" t="s">
        <v>81</v>
      </c>
      <c r="C13" s="189" t="s">
        <v>252</v>
      </c>
      <c r="D13" s="190" t="s">
        <v>252</v>
      </c>
      <c r="E13" s="189">
        <v>3.6363131593559133</v>
      </c>
      <c r="F13" s="190" t="str">
        <f t="shared" si="0"/>
        <v>-</v>
      </c>
      <c r="G13" s="189">
        <v>5.7990297602388283</v>
      </c>
      <c r="H13" s="190">
        <f t="shared" si="0"/>
        <v>2.1627166008829151</v>
      </c>
      <c r="I13" s="189">
        <v>5.8624737512478911</v>
      </c>
      <c r="J13" s="190">
        <f t="shared" si="0"/>
        <v>6.3443991009062728E-2</v>
      </c>
      <c r="K13" s="189">
        <v>5.2644131577239994</v>
      </c>
      <c r="L13" s="190">
        <f t="shared" si="1"/>
        <v>-0.59806059352389163</v>
      </c>
      <c r="M13" s="189">
        <v>5.2597598182408305</v>
      </c>
      <c r="N13" s="190">
        <f t="shared" si="2"/>
        <v>-4.6533394831689279E-3</v>
      </c>
    </row>
    <row r="14" spans="1:15" x14ac:dyDescent="0.25">
      <c r="A14" s="1" t="s">
        <v>82</v>
      </c>
      <c r="B14" s="119" t="s">
        <v>83</v>
      </c>
      <c r="C14" s="189" t="s">
        <v>252</v>
      </c>
      <c r="D14" s="190" t="s">
        <v>252</v>
      </c>
      <c r="E14" s="189">
        <v>4.4208528154098232</v>
      </c>
      <c r="F14" s="190" t="str">
        <f t="shared" si="0"/>
        <v>-</v>
      </c>
      <c r="G14" s="189">
        <v>5.7599316531396836</v>
      </c>
      <c r="H14" s="190">
        <f t="shared" si="0"/>
        <v>1.3390788377298604</v>
      </c>
      <c r="I14" s="189">
        <v>5.5192868356133662</v>
      </c>
      <c r="J14" s="190">
        <f t="shared" si="0"/>
        <v>-0.24064481752631739</v>
      </c>
      <c r="K14" s="189">
        <v>5.5214346527886038</v>
      </c>
      <c r="L14" s="190">
        <f t="shared" si="1"/>
        <v>2.1478171752375985E-3</v>
      </c>
      <c r="M14" s="189">
        <v>5.5668871429126163</v>
      </c>
      <c r="N14" s="190">
        <f t="shared" si="2"/>
        <v>4.5452490124012535E-2</v>
      </c>
    </row>
    <row r="15" spans="1:15" x14ac:dyDescent="0.25">
      <c r="A15" s="1" t="s">
        <v>84</v>
      </c>
      <c r="B15" s="119" t="s">
        <v>85</v>
      </c>
      <c r="C15" s="189" t="s">
        <v>252</v>
      </c>
      <c r="D15" s="190" t="s">
        <v>252</v>
      </c>
      <c r="E15" s="189">
        <v>5.4281900180396869</v>
      </c>
      <c r="F15" s="190" t="str">
        <f t="shared" si="0"/>
        <v>-</v>
      </c>
      <c r="G15" s="189">
        <v>5.6479330349294781</v>
      </c>
      <c r="H15" s="190">
        <f t="shared" si="0"/>
        <v>0.21974301688979114</v>
      </c>
      <c r="I15" s="189">
        <v>6.1112336431001788</v>
      </c>
      <c r="J15" s="190">
        <f t="shared" si="0"/>
        <v>0.46330060817070073</v>
      </c>
      <c r="K15" s="189">
        <v>5.9086820362473347</v>
      </c>
      <c r="L15" s="190">
        <f t="shared" si="1"/>
        <v>-0.20255160685284412</v>
      </c>
      <c r="M15" s="189">
        <v>5.6655729619026172</v>
      </c>
      <c r="N15" s="190">
        <f t="shared" si="2"/>
        <v>-0.24310907434471751</v>
      </c>
    </row>
    <row r="16" spans="1:15" x14ac:dyDescent="0.25">
      <c r="A16" s="1" t="s">
        <v>86</v>
      </c>
      <c r="B16" s="119" t="s">
        <v>87</v>
      </c>
      <c r="C16" s="189">
        <v>5.3355448053443908</v>
      </c>
      <c r="D16" s="190">
        <v>-1.4035250476934404</v>
      </c>
      <c r="E16" s="189">
        <v>5.6756335438484289</v>
      </c>
      <c r="F16" s="190">
        <f t="shared" si="0"/>
        <v>0.34008873850403809</v>
      </c>
      <c r="G16" s="189">
        <v>6.327599318610452</v>
      </c>
      <c r="H16" s="190">
        <f t="shared" si="0"/>
        <v>0.65196577476202311</v>
      </c>
      <c r="I16" s="189">
        <v>6.5705482072584172</v>
      </c>
      <c r="J16" s="190">
        <f t="shared" si="0"/>
        <v>0.24294888864796516</v>
      </c>
      <c r="K16" s="189">
        <v>6.1984073500011228</v>
      </c>
      <c r="L16" s="190">
        <f t="shared" si="1"/>
        <v>-0.3721408572572944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4.5957519503445132</v>
      </c>
      <c r="D17" s="190">
        <v>-2.2245685801087749</v>
      </c>
      <c r="E17" s="189">
        <v>5.8120697473102769</v>
      </c>
      <c r="F17" s="190">
        <f t="shared" si="0"/>
        <v>1.2163177969657637</v>
      </c>
      <c r="G17" s="189">
        <v>6.0842648738198255</v>
      </c>
      <c r="H17" s="190">
        <f t="shared" si="0"/>
        <v>0.27219512650954858</v>
      </c>
      <c r="I17" s="189">
        <v>6.1392882492936769</v>
      </c>
      <c r="J17" s="190">
        <f t="shared" si="0"/>
        <v>5.5023375473851388E-2</v>
      </c>
      <c r="K17" s="189">
        <v>6.305475355743452</v>
      </c>
      <c r="L17" s="190">
        <f t="shared" si="1"/>
        <v>0.16618710644977508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3.774981495188749</v>
      </c>
      <c r="D18" s="190">
        <v>-2.4913677158993073</v>
      </c>
      <c r="E18" s="189">
        <v>5.4833505174323136</v>
      </c>
      <c r="F18" s="190">
        <f t="shared" si="0"/>
        <v>1.7083690222435646</v>
      </c>
      <c r="G18" s="189">
        <v>5.8589082295741068</v>
      </c>
      <c r="H18" s="190">
        <f t="shared" si="0"/>
        <v>0.37555771214179323</v>
      </c>
      <c r="I18" s="189">
        <v>6.0482481494536486</v>
      </c>
      <c r="J18" s="190">
        <f t="shared" si="0"/>
        <v>0.1893399198795418</v>
      </c>
      <c r="K18" s="189">
        <v>5.9983995699607835</v>
      </c>
      <c r="L18" s="190">
        <f t="shared" si="1"/>
        <v>-4.9848579492865142E-2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5.968881685575365</v>
      </c>
      <c r="D19" s="190">
        <v>-0.9826427320880935</v>
      </c>
      <c r="E19" s="189">
        <v>6.385712479986517</v>
      </c>
      <c r="F19" s="190">
        <f t="shared" si="0"/>
        <v>0.41683079441115201</v>
      </c>
      <c r="G19" s="189">
        <v>6.5084693613162328</v>
      </c>
      <c r="H19" s="190">
        <f t="shared" si="0"/>
        <v>0.12275688132971574</v>
      </c>
      <c r="I19" s="189">
        <v>6.9049731284535616</v>
      </c>
      <c r="J19" s="190">
        <f t="shared" si="0"/>
        <v>0.39650376713732882</v>
      </c>
      <c r="K19" s="189">
        <v>6.5895340110527396</v>
      </c>
      <c r="L19" s="190">
        <f t="shared" si="1"/>
        <v>-0.31543911740082198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5.0320915619389588</v>
      </c>
      <c r="D20" s="190">
        <v>-2.4022549671265896</v>
      </c>
      <c r="E20" s="189">
        <v>6.4343276482978871</v>
      </c>
      <c r="F20" s="190">
        <f t="shared" si="0"/>
        <v>1.4022360863589283</v>
      </c>
      <c r="G20" s="189">
        <v>6.7109165302782321</v>
      </c>
      <c r="H20" s="190">
        <f t="shared" si="0"/>
        <v>0.27658888198034504</v>
      </c>
      <c r="I20" s="189">
        <v>7.0489614480564127</v>
      </c>
      <c r="J20" s="190">
        <f t="shared" si="0"/>
        <v>0.33804491777818058</v>
      </c>
      <c r="K20" s="189">
        <v>6.903225806451613</v>
      </c>
      <c r="L20" s="190">
        <f t="shared" si="1"/>
        <v>-0.14573564160479968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6.8485442911860428</v>
      </c>
      <c r="D21" s="192">
        <v>-8.8938736294597476E-2</v>
      </c>
      <c r="E21" s="191">
        <v>5.5543189800228117</v>
      </c>
      <c r="F21" s="192">
        <f t="shared" si="0"/>
        <v>-1.2942253111632311</v>
      </c>
      <c r="G21" s="191">
        <v>6.1281889542046537</v>
      </c>
      <c r="H21" s="192">
        <f t="shared" si="0"/>
        <v>0.57386997418184205</v>
      </c>
      <c r="I21" s="191">
        <v>6.4214324031645127</v>
      </c>
      <c r="J21" s="192">
        <f t="shared" si="0"/>
        <v>0.29324344895985899</v>
      </c>
      <c r="K21" s="191">
        <v>6.2905465704823937</v>
      </c>
      <c r="L21" s="192">
        <f t="shared" si="1"/>
        <v>-0.13088583268211895</v>
      </c>
      <c r="M21" s="191">
        <v>6.0640228295287217</v>
      </c>
      <c r="N21" s="192">
        <v>-0.16445401059638343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3" t="s">
        <v>304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5" t="s">
        <v>139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7.5954477961068285</v>
      </c>
      <c r="D31" s="190">
        <v>-0.5383361966472755</v>
      </c>
      <c r="E31" s="189">
        <v>5.8213649851632043</v>
      </c>
      <c r="F31" s="190">
        <f t="shared" ref="F31:J43" si="3">IFERROR(E31-C31,"-")</f>
        <v>-1.7740828109436242</v>
      </c>
      <c r="G31" s="189">
        <v>6.9119119825093449</v>
      </c>
      <c r="H31" s="190">
        <f t="shared" si="3"/>
        <v>1.0905469973461406</v>
      </c>
      <c r="I31" s="189">
        <v>7.2951352442470734</v>
      </c>
      <c r="J31" s="190">
        <f t="shared" si="3"/>
        <v>0.38322326173772847</v>
      </c>
      <c r="K31" s="189">
        <v>7.1438314612938214</v>
      </c>
      <c r="L31" s="190">
        <f t="shared" ref="L31:L43" si="4">IFERROR(K31-I31,"-")</f>
        <v>-0.15130378295325198</v>
      </c>
      <c r="M31" s="189">
        <v>7.2497312464697625</v>
      </c>
      <c r="N31" s="190">
        <f>IFERROR(M31-K31,"-")</f>
        <v>0.10589978517594112</v>
      </c>
    </row>
    <row r="32" spans="1:15" x14ac:dyDescent="0.25">
      <c r="B32" s="119" t="s">
        <v>75</v>
      </c>
      <c r="C32" s="189">
        <v>6.9212380158399336</v>
      </c>
      <c r="D32" s="190">
        <v>-0.84608200100059605</v>
      </c>
      <c r="E32" s="189">
        <v>3.6173596909793231</v>
      </c>
      <c r="F32" s="190">
        <f t="shared" si="3"/>
        <v>-3.3038783248606105</v>
      </c>
      <c r="G32" s="189">
        <v>5.5299104363235791</v>
      </c>
      <c r="H32" s="190">
        <f t="shared" si="3"/>
        <v>1.9125507453442561</v>
      </c>
      <c r="I32" s="189">
        <v>6.6877820526151606</v>
      </c>
      <c r="J32" s="190">
        <f t="shared" si="3"/>
        <v>1.1578716162915814</v>
      </c>
      <c r="K32" s="189">
        <v>6.8093968971177432</v>
      </c>
      <c r="L32" s="190">
        <f t="shared" si="4"/>
        <v>0.12161484450258264</v>
      </c>
      <c r="M32" s="189">
        <v>6.7024091352179358</v>
      </c>
      <c r="N32" s="190">
        <f t="shared" ref="N32:N37" si="5">IFERROR(M32-K32,"-")</f>
        <v>-0.10698776189980741</v>
      </c>
    </row>
    <row r="33" spans="2:15" x14ac:dyDescent="0.25">
      <c r="B33" s="119" t="s">
        <v>77</v>
      </c>
      <c r="C33" s="189">
        <v>8.5903753407422947</v>
      </c>
      <c r="D33" s="190">
        <v>1.8501476013359106</v>
      </c>
      <c r="E33" s="189">
        <v>3.9838980207983896</v>
      </c>
      <c r="F33" s="190">
        <f t="shared" si="3"/>
        <v>-4.6064773199439051</v>
      </c>
      <c r="G33" s="189">
        <v>6.1933873720136523</v>
      </c>
      <c r="H33" s="190">
        <f t="shared" si="3"/>
        <v>2.2094893512152627</v>
      </c>
      <c r="I33" s="189">
        <v>6.3821791406468451</v>
      </c>
      <c r="J33" s="190">
        <f t="shared" si="3"/>
        <v>0.1887917686331928</v>
      </c>
      <c r="K33" s="189">
        <v>6.3870607741853203</v>
      </c>
      <c r="L33" s="190">
        <f t="shared" si="4"/>
        <v>4.8816335384751497E-3</v>
      </c>
      <c r="M33" s="189">
        <v>6.1931555076278979</v>
      </c>
      <c r="N33" s="190">
        <f t="shared" si="5"/>
        <v>-0.19390526655742235</v>
      </c>
    </row>
    <row r="34" spans="2:15" x14ac:dyDescent="0.25">
      <c r="B34" s="119" t="s">
        <v>79</v>
      </c>
      <c r="C34" s="189" t="s">
        <v>252</v>
      </c>
      <c r="D34" s="190" t="s">
        <v>252</v>
      </c>
      <c r="E34" s="189">
        <v>3.6613133476088509</v>
      </c>
      <c r="F34" s="190" t="str">
        <f t="shared" si="3"/>
        <v>-</v>
      </c>
      <c r="G34" s="189">
        <v>5.6651906319189127</v>
      </c>
      <c r="H34" s="190">
        <f t="shared" si="3"/>
        <v>2.0038772843100618</v>
      </c>
      <c r="I34" s="189">
        <v>5.8500116090085905</v>
      </c>
      <c r="J34" s="190">
        <f t="shared" si="3"/>
        <v>0.18482097708967782</v>
      </c>
      <c r="K34" s="189">
        <v>6.3142779576877581</v>
      </c>
      <c r="L34" s="190">
        <f t="shared" si="4"/>
        <v>0.46426634867916761</v>
      </c>
      <c r="M34" s="189">
        <v>5.4713083791208792</v>
      </c>
      <c r="N34" s="190">
        <f t="shared" si="5"/>
        <v>-0.84296957856687893</v>
      </c>
    </row>
    <row r="35" spans="2:15" x14ac:dyDescent="0.25">
      <c r="B35" s="119" t="s">
        <v>81</v>
      </c>
      <c r="C35" s="189" t="s">
        <v>252</v>
      </c>
      <c r="D35" s="190" t="s">
        <v>252</v>
      </c>
      <c r="E35" s="189">
        <v>3.2940076307324007</v>
      </c>
      <c r="F35" s="190" t="str">
        <f t="shared" si="3"/>
        <v>-</v>
      </c>
      <c r="G35" s="189">
        <v>5.8009572649572654</v>
      </c>
      <c r="H35" s="190">
        <f t="shared" si="3"/>
        <v>2.5069496342248647</v>
      </c>
      <c r="I35" s="189">
        <v>5.9152615464228733</v>
      </c>
      <c r="J35" s="190">
        <f t="shared" si="3"/>
        <v>0.11430428146560789</v>
      </c>
      <c r="K35" s="189">
        <v>5.4284928225793401</v>
      </c>
      <c r="L35" s="190">
        <f t="shared" si="4"/>
        <v>-0.4867687238435332</v>
      </c>
      <c r="M35" s="189">
        <v>5.3464655826101612</v>
      </c>
      <c r="N35" s="190">
        <f t="shared" si="5"/>
        <v>-8.2027239969178822E-2</v>
      </c>
    </row>
    <row r="36" spans="2:15" x14ac:dyDescent="0.25">
      <c r="B36" s="119" t="s">
        <v>83</v>
      </c>
      <c r="C36" s="189" t="s">
        <v>252</v>
      </c>
      <c r="D36" s="190" t="s">
        <v>252</v>
      </c>
      <c r="E36" s="189">
        <v>4.3794594594594596</v>
      </c>
      <c r="F36" s="190" t="str">
        <f t="shared" si="3"/>
        <v>-</v>
      </c>
      <c r="G36" s="189">
        <v>5.7954434531362864</v>
      </c>
      <c r="H36" s="190">
        <f t="shared" si="3"/>
        <v>1.4159839936768268</v>
      </c>
      <c r="I36" s="189">
        <v>5.5275941664043646</v>
      </c>
      <c r="J36" s="190">
        <f t="shared" si="3"/>
        <v>-0.26784928673192177</v>
      </c>
      <c r="K36" s="189">
        <v>5.6843582161607626</v>
      </c>
      <c r="L36" s="190">
        <f t="shared" si="4"/>
        <v>0.15676404975639802</v>
      </c>
      <c r="M36" s="189">
        <v>5.7806034556277606</v>
      </c>
      <c r="N36" s="190">
        <f t="shared" si="5"/>
        <v>9.6245239466997923E-2</v>
      </c>
    </row>
    <row r="37" spans="2:15" x14ac:dyDescent="0.25">
      <c r="B37" s="119" t="s">
        <v>85</v>
      </c>
      <c r="C37" s="189" t="s">
        <v>252</v>
      </c>
      <c r="D37" s="190" t="s">
        <v>252</v>
      </c>
      <c r="E37" s="189">
        <v>5.2023697794462693</v>
      </c>
      <c r="F37" s="190" t="str">
        <f t="shared" si="3"/>
        <v>-</v>
      </c>
      <c r="G37" s="189">
        <v>5.6538348920925268</v>
      </c>
      <c r="H37" s="190">
        <f t="shared" si="3"/>
        <v>0.45146511264625744</v>
      </c>
      <c r="I37" s="189">
        <v>5.9000261028452101</v>
      </c>
      <c r="J37" s="190">
        <f t="shared" si="3"/>
        <v>0.24619121075268335</v>
      </c>
      <c r="K37" s="189">
        <v>5.9975975975975979</v>
      </c>
      <c r="L37" s="190">
        <f t="shared" si="4"/>
        <v>9.75714947523878E-2</v>
      </c>
      <c r="M37" s="189">
        <v>5.6126673124940307</v>
      </c>
      <c r="N37" s="190">
        <f t="shared" si="5"/>
        <v>-0.38493028510356719</v>
      </c>
    </row>
    <row r="38" spans="2:15" x14ac:dyDescent="0.25">
      <c r="B38" s="119" t="s">
        <v>87</v>
      </c>
      <c r="C38" s="189">
        <v>5.0789443289443286</v>
      </c>
      <c r="D38" s="190">
        <v>-1.5210981866719839</v>
      </c>
      <c r="E38" s="189">
        <v>5.5314553990610325</v>
      </c>
      <c r="F38" s="190">
        <f t="shared" si="3"/>
        <v>0.45251107011670388</v>
      </c>
      <c r="G38" s="189">
        <v>6.3208030592734223</v>
      </c>
      <c r="H38" s="190">
        <f t="shared" si="3"/>
        <v>0.78934766021238989</v>
      </c>
      <c r="I38" s="189">
        <v>6.5134050880626226</v>
      </c>
      <c r="J38" s="190">
        <f t="shared" si="3"/>
        <v>0.1926020287892003</v>
      </c>
      <c r="K38" s="189">
        <v>6.1746327130264449</v>
      </c>
      <c r="L38" s="190">
        <f t="shared" si="4"/>
        <v>-0.33877237503617774</v>
      </c>
      <c r="M38" s="189"/>
      <c r="N38" s="190"/>
    </row>
    <row r="39" spans="2:15" x14ac:dyDescent="0.25">
      <c r="B39" s="119" t="s">
        <v>89</v>
      </c>
      <c r="C39" s="189">
        <v>4.4273724983860552</v>
      </c>
      <c r="D39" s="190">
        <v>-2.2681806239648914</v>
      </c>
      <c r="E39" s="189">
        <v>5.693527794146533</v>
      </c>
      <c r="F39" s="190">
        <f t="shared" si="3"/>
        <v>1.2661552957604778</v>
      </c>
      <c r="G39" s="189">
        <v>6.0728080637094601</v>
      </c>
      <c r="H39" s="190">
        <f t="shared" si="3"/>
        <v>0.37928026956292715</v>
      </c>
      <c r="I39" s="189">
        <v>6.2223256455338367</v>
      </c>
      <c r="J39" s="190">
        <f t="shared" si="3"/>
        <v>0.14951758182437658</v>
      </c>
      <c r="K39" s="189">
        <v>6.434873568898773</v>
      </c>
      <c r="L39" s="190">
        <f t="shared" si="4"/>
        <v>0.21254792336493633</v>
      </c>
      <c r="M39" s="189"/>
      <c r="N39" s="190"/>
    </row>
    <row r="40" spans="2:15" x14ac:dyDescent="0.25">
      <c r="B40" s="119" t="s">
        <v>91</v>
      </c>
      <c r="C40" s="189">
        <v>3.842143638352169</v>
      </c>
      <c r="D40" s="190">
        <v>-2.1808302202366314</v>
      </c>
      <c r="E40" s="189">
        <v>5.4093930200782756</v>
      </c>
      <c r="F40" s="190">
        <f t="shared" si="3"/>
        <v>1.5672493817261066</v>
      </c>
      <c r="G40" s="189">
        <v>5.8925504254648597</v>
      </c>
      <c r="H40" s="190">
        <f t="shared" si="3"/>
        <v>0.48315740538658414</v>
      </c>
      <c r="I40" s="189">
        <v>5.9883141112618725</v>
      </c>
      <c r="J40" s="190">
        <f t="shared" si="3"/>
        <v>9.5763685797012776E-2</v>
      </c>
      <c r="K40" s="189">
        <v>6.0413623109988874</v>
      </c>
      <c r="L40" s="190">
        <f t="shared" si="4"/>
        <v>5.3048199737014912E-2</v>
      </c>
      <c r="M40" s="189"/>
      <c r="N40" s="190"/>
    </row>
    <row r="41" spans="2:15" x14ac:dyDescent="0.25">
      <c r="B41" s="119" t="s">
        <v>93</v>
      </c>
      <c r="C41" s="189">
        <v>6.1645193260654114</v>
      </c>
      <c r="D41" s="190">
        <v>-0.46315552937269366</v>
      </c>
      <c r="E41" s="189">
        <v>6.1288739735082505</v>
      </c>
      <c r="F41" s="190">
        <f t="shared" si="3"/>
        <v>-3.5645352557160948E-2</v>
      </c>
      <c r="G41" s="189">
        <v>6.2818283121741549</v>
      </c>
      <c r="H41" s="190">
        <f t="shared" si="3"/>
        <v>0.15295433866590447</v>
      </c>
      <c r="I41" s="189">
        <v>6.5813258435058151</v>
      </c>
      <c r="J41" s="190">
        <f t="shared" si="3"/>
        <v>0.29949753133166013</v>
      </c>
      <c r="K41" s="189">
        <v>6.393363528948405</v>
      </c>
      <c r="L41" s="190">
        <f t="shared" si="4"/>
        <v>-0.18796231455741008</v>
      </c>
      <c r="M41" s="189"/>
      <c r="N41" s="190"/>
    </row>
    <row r="42" spans="2:15" x14ac:dyDescent="0.25">
      <c r="B42" s="119" t="s">
        <v>95</v>
      </c>
      <c r="C42" s="189">
        <v>5.060939794419971</v>
      </c>
      <c r="D42" s="190">
        <v>-2.0386770638175769</v>
      </c>
      <c r="E42" s="189">
        <v>6.1506012109497146</v>
      </c>
      <c r="F42" s="190">
        <f t="shared" si="3"/>
        <v>1.0896614165297436</v>
      </c>
      <c r="G42" s="189">
        <v>6.3477289055639821</v>
      </c>
      <c r="H42" s="190">
        <f t="shared" si="3"/>
        <v>0.19712769461426749</v>
      </c>
      <c r="I42" s="189">
        <v>6.8286991646731243</v>
      </c>
      <c r="J42" s="190">
        <f t="shared" si="3"/>
        <v>0.48097025910914226</v>
      </c>
      <c r="K42" s="189">
        <v>6.6342549078721031</v>
      </c>
      <c r="L42" s="190">
        <f t="shared" si="4"/>
        <v>-0.19444425680102118</v>
      </c>
      <c r="M42" s="189"/>
      <c r="N42" s="190"/>
    </row>
    <row r="43" spans="2:15" ht="15.75" x14ac:dyDescent="0.25">
      <c r="B43" s="122" t="s">
        <v>32</v>
      </c>
      <c r="C43" s="191">
        <v>6.5331335331335332</v>
      </c>
      <c r="D43" s="192">
        <v>-0.20289109065650024</v>
      </c>
      <c r="E43" s="191">
        <v>5.3807667498667859</v>
      </c>
      <c r="F43" s="192">
        <f t="shared" si="3"/>
        <v>-1.1523667832667472</v>
      </c>
      <c r="G43" s="191">
        <v>6.0107846207376481</v>
      </c>
      <c r="H43" s="192">
        <f t="shared" si="3"/>
        <v>0.63001787087086214</v>
      </c>
      <c r="I43" s="191">
        <v>6.292885291918461</v>
      </c>
      <c r="J43" s="192">
        <f t="shared" si="3"/>
        <v>0.28210067118081295</v>
      </c>
      <c r="K43" s="191">
        <v>6.2611466687178075</v>
      </c>
      <c r="L43" s="192">
        <f t="shared" si="4"/>
        <v>-3.1738623200653571E-2</v>
      </c>
      <c r="M43" s="191">
        <v>6.0242295725522128</v>
      </c>
      <c r="N43" s="192">
        <v>-0.19259940134765507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305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101</v>
      </c>
    </row>
    <row r="50" spans="1:15" ht="22.5" thickTop="1" thickBot="1" x14ac:dyDescent="0.3">
      <c r="B50" s="111"/>
      <c r="C50" s="315" t="s">
        <v>63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73</v>
      </c>
      <c r="C53" s="189">
        <v>7.8575377202992263</v>
      </c>
      <c r="D53" s="190">
        <v>-0.55259881021936064</v>
      </c>
      <c r="E53" s="189">
        <v>6.7388571428571424</v>
      </c>
      <c r="F53" s="190">
        <f t="shared" ref="F53:J65" si="6">IFERROR(E53-C53,"-")</f>
        <v>-1.1186805774420838</v>
      </c>
      <c r="G53" s="189">
        <v>7.3537526837513134</v>
      </c>
      <c r="H53" s="190">
        <f t="shared" si="6"/>
        <v>0.61489554089417098</v>
      </c>
      <c r="I53" s="189">
        <v>7.4522752628955304</v>
      </c>
      <c r="J53" s="190">
        <f t="shared" si="6"/>
        <v>9.8522579144217026E-2</v>
      </c>
      <c r="K53" s="189">
        <v>7.2061604213434638</v>
      </c>
      <c r="L53" s="190">
        <f t="shared" ref="L53:L65" si="7">IFERROR(K53-I53,"-")</f>
        <v>-0.24611484155206664</v>
      </c>
      <c r="M53" s="189">
        <v>7.4404097844724673</v>
      </c>
      <c r="N53" s="190">
        <f>IFERROR(M53-K53,"-")</f>
        <v>0.23424936312900346</v>
      </c>
    </row>
    <row r="54" spans="1:15" x14ac:dyDescent="0.25">
      <c r="A54" s="1"/>
      <c r="B54" s="119" t="s">
        <v>75</v>
      </c>
      <c r="C54" s="189">
        <v>7.1317147822478146</v>
      </c>
      <c r="D54" s="190">
        <v>-0.83357721052762201</v>
      </c>
      <c r="E54" s="189">
        <v>3.9739895958383356</v>
      </c>
      <c r="F54" s="190">
        <f t="shared" si="6"/>
        <v>-3.1577251864094791</v>
      </c>
      <c r="G54" s="189">
        <v>5.9991786188159475</v>
      </c>
      <c r="H54" s="190">
        <f t="shared" si="6"/>
        <v>2.0251890229776119</v>
      </c>
      <c r="I54" s="189">
        <v>6.8233836393824499</v>
      </c>
      <c r="J54" s="190">
        <f t="shared" si="6"/>
        <v>0.82420502056650236</v>
      </c>
      <c r="K54" s="189">
        <v>6.9122049926699844</v>
      </c>
      <c r="L54" s="190">
        <f t="shared" si="7"/>
        <v>8.8821353287534599E-2</v>
      </c>
      <c r="M54" s="189">
        <v>7.0023714273930793</v>
      </c>
      <c r="N54" s="190">
        <f t="shared" ref="N54:N59" si="8">IFERROR(M54-K54,"-")</f>
        <v>9.0166434723094824E-2</v>
      </c>
    </row>
    <row r="55" spans="1:15" x14ac:dyDescent="0.25">
      <c r="A55" s="1"/>
      <c r="B55" s="119" t="s">
        <v>77</v>
      </c>
      <c r="C55" s="189">
        <v>8.9422952096585746</v>
      </c>
      <c r="D55" s="190">
        <v>1.9156028463726198</v>
      </c>
      <c r="E55" s="189">
        <v>4.8597499155119976</v>
      </c>
      <c r="F55" s="190">
        <f t="shared" si="6"/>
        <v>-4.082545294146577</v>
      </c>
      <c r="G55" s="189">
        <v>6.6894059676977831</v>
      </c>
      <c r="H55" s="190">
        <f t="shared" si="6"/>
        <v>1.8296560521857854</v>
      </c>
      <c r="I55" s="189">
        <v>6.649440715883669</v>
      </c>
      <c r="J55" s="190">
        <f t="shared" si="6"/>
        <v>-3.9965251814114033E-2</v>
      </c>
      <c r="K55" s="189">
        <v>6.5643052542213001</v>
      </c>
      <c r="L55" s="190">
        <f t="shared" si="7"/>
        <v>-8.5135461662368961E-2</v>
      </c>
      <c r="M55" s="189">
        <v>6.4406454310475905</v>
      </c>
      <c r="N55" s="190">
        <f t="shared" si="8"/>
        <v>-0.1236598231737096</v>
      </c>
    </row>
    <row r="56" spans="1:15" x14ac:dyDescent="0.25">
      <c r="A56" s="1"/>
      <c r="B56" s="119" t="s">
        <v>79</v>
      </c>
      <c r="C56" s="189" t="s">
        <v>252</v>
      </c>
      <c r="D56" s="190" t="s">
        <v>252</v>
      </c>
      <c r="E56" s="189">
        <v>3.6185723584291605</v>
      </c>
      <c r="F56" s="190" t="str">
        <f t="shared" si="6"/>
        <v>-</v>
      </c>
      <c r="G56" s="189">
        <v>6.0060613557644729</v>
      </c>
      <c r="H56" s="190">
        <f t="shared" si="6"/>
        <v>2.3874889973353124</v>
      </c>
      <c r="I56" s="189">
        <v>6.0809907379465633</v>
      </c>
      <c r="J56" s="190">
        <f t="shared" si="6"/>
        <v>7.4929382182090443E-2</v>
      </c>
      <c r="K56" s="189">
        <v>6.674921068752651</v>
      </c>
      <c r="L56" s="190">
        <f t="shared" si="7"/>
        <v>0.5939303308060877</v>
      </c>
      <c r="M56" s="189">
        <v>5.7127668308702795</v>
      </c>
      <c r="N56" s="190">
        <f t="shared" si="8"/>
        <v>-0.96215423788237153</v>
      </c>
    </row>
    <row r="57" spans="1:15" x14ac:dyDescent="0.25">
      <c r="A57" s="1"/>
      <c r="B57" s="119" t="s">
        <v>81</v>
      </c>
      <c r="C57" s="189" t="s">
        <v>252</v>
      </c>
      <c r="D57" s="190" t="s">
        <v>252</v>
      </c>
      <c r="E57" s="189">
        <v>4.1149956659924873</v>
      </c>
      <c r="F57" s="190" t="str">
        <f t="shared" si="6"/>
        <v>-</v>
      </c>
      <c r="G57" s="189">
        <v>6.1274882823269916</v>
      </c>
      <c r="H57" s="190">
        <f t="shared" si="6"/>
        <v>2.0124926163345043</v>
      </c>
      <c r="I57" s="189">
        <v>6.1505074160811866</v>
      </c>
      <c r="J57" s="190">
        <f t="shared" si="6"/>
        <v>2.3019133754194954E-2</v>
      </c>
      <c r="K57" s="189">
        <v>5.7345799120519905</v>
      </c>
      <c r="L57" s="190">
        <f t="shared" si="7"/>
        <v>-0.41592750402919609</v>
      </c>
      <c r="M57" s="189">
        <v>5.6898916670099267</v>
      </c>
      <c r="N57" s="190">
        <f t="shared" si="8"/>
        <v>-4.4688245042063812E-2</v>
      </c>
    </row>
    <row r="58" spans="1:15" x14ac:dyDescent="0.25">
      <c r="A58" s="1"/>
      <c r="B58" s="119" t="s">
        <v>83</v>
      </c>
      <c r="C58" s="189" t="s">
        <v>252</v>
      </c>
      <c r="D58" s="190" t="s">
        <v>252</v>
      </c>
      <c r="E58" s="189">
        <v>5.0995921696574227</v>
      </c>
      <c r="F58" s="190" t="str">
        <f t="shared" si="6"/>
        <v>-</v>
      </c>
      <c r="G58" s="189">
        <v>6.0414866831443028</v>
      </c>
      <c r="H58" s="190">
        <f t="shared" si="6"/>
        <v>0.94189451348688014</v>
      </c>
      <c r="I58" s="189">
        <v>5.7960487723120755</v>
      </c>
      <c r="J58" s="190">
        <f t="shared" si="6"/>
        <v>-0.24543791083222732</v>
      </c>
      <c r="K58" s="189">
        <v>6.0057444356407119</v>
      </c>
      <c r="L58" s="190">
        <f t="shared" si="7"/>
        <v>0.20969566332863643</v>
      </c>
      <c r="M58" s="189">
        <v>6.2364357438190874</v>
      </c>
      <c r="N58" s="190">
        <f t="shared" si="8"/>
        <v>0.23069130817837546</v>
      </c>
    </row>
    <row r="59" spans="1:15" x14ac:dyDescent="0.25">
      <c r="A59" s="1"/>
      <c r="B59" s="119" t="s">
        <v>85</v>
      </c>
      <c r="C59" s="189" t="s">
        <v>252</v>
      </c>
      <c r="D59" s="190" t="s">
        <v>252</v>
      </c>
      <c r="E59" s="189">
        <v>5.5323207732277169</v>
      </c>
      <c r="F59" s="190" t="str">
        <f t="shared" si="6"/>
        <v>-</v>
      </c>
      <c r="G59" s="189">
        <v>5.830469000963701</v>
      </c>
      <c r="H59" s="190">
        <f t="shared" si="6"/>
        <v>0.29814822773598415</v>
      </c>
      <c r="I59" s="189">
        <v>6.2268733148410371</v>
      </c>
      <c r="J59" s="190">
        <f t="shared" si="6"/>
        <v>0.3964043138773361</v>
      </c>
      <c r="K59" s="189">
        <v>6.2800901752117628</v>
      </c>
      <c r="L59" s="190">
        <f t="shared" si="7"/>
        <v>5.3216860370725705E-2</v>
      </c>
      <c r="M59" s="189">
        <v>6.0113769253900902</v>
      </c>
      <c r="N59" s="190">
        <f t="shared" si="8"/>
        <v>-0.26871324982167266</v>
      </c>
    </row>
    <row r="60" spans="1:15" x14ac:dyDescent="0.25">
      <c r="A60" s="1"/>
      <c r="B60" s="119" t="s">
        <v>87</v>
      </c>
      <c r="C60" s="189">
        <v>5.2951926897099719</v>
      </c>
      <c r="D60" s="190">
        <v>-1.728098532873461</v>
      </c>
      <c r="E60" s="189">
        <v>5.8371572467823167</v>
      </c>
      <c r="F60" s="190">
        <f t="shared" si="6"/>
        <v>0.54196455707234481</v>
      </c>
      <c r="G60" s="189">
        <v>6.6544105936156175</v>
      </c>
      <c r="H60" s="190">
        <f t="shared" si="6"/>
        <v>0.81725334683330075</v>
      </c>
      <c r="I60" s="189">
        <v>6.8111707717883556</v>
      </c>
      <c r="J60" s="190">
        <f t="shared" si="6"/>
        <v>0.15676017817273813</v>
      </c>
      <c r="K60" s="189">
        <v>6.3516104231756989</v>
      </c>
      <c r="L60" s="190">
        <f t="shared" si="7"/>
        <v>-0.45956034861265671</v>
      </c>
      <c r="M60" s="189"/>
      <c r="N60" s="190"/>
    </row>
    <row r="61" spans="1:15" x14ac:dyDescent="0.25">
      <c r="A61" s="1"/>
      <c r="B61" s="119" t="s">
        <v>89</v>
      </c>
      <c r="C61" s="189">
        <v>4.6933310591847182</v>
      </c>
      <c r="D61" s="190">
        <v>-2.2829748943616019</v>
      </c>
      <c r="E61" s="189">
        <v>6.1426823529411765</v>
      </c>
      <c r="F61" s="190">
        <f t="shared" si="6"/>
        <v>1.4493512937564583</v>
      </c>
      <c r="G61" s="189">
        <v>6.2479502657897106</v>
      </c>
      <c r="H61" s="190">
        <f t="shared" si="6"/>
        <v>0.1052679128485341</v>
      </c>
      <c r="I61" s="189">
        <v>6.4222709551656916</v>
      </c>
      <c r="J61" s="190">
        <f t="shared" si="6"/>
        <v>0.174320689375981</v>
      </c>
      <c r="K61" s="189">
        <v>6.665046939687846</v>
      </c>
      <c r="L61" s="190">
        <f t="shared" si="7"/>
        <v>0.24277598452215443</v>
      </c>
      <c r="M61" s="189"/>
      <c r="N61" s="190"/>
    </row>
    <row r="62" spans="1:15" x14ac:dyDescent="0.25">
      <c r="A62" s="1"/>
      <c r="B62" s="119" t="s">
        <v>91</v>
      </c>
      <c r="C62" s="189">
        <v>4.0031424581005588</v>
      </c>
      <c r="D62" s="190">
        <v>-2.2462351073391824</v>
      </c>
      <c r="E62" s="189">
        <v>5.8492952656306469</v>
      </c>
      <c r="F62" s="190">
        <f t="shared" si="6"/>
        <v>1.8461528075300881</v>
      </c>
      <c r="G62" s="189">
        <v>6.0814325500034521</v>
      </c>
      <c r="H62" s="190">
        <f t="shared" si="6"/>
        <v>0.23213728437280512</v>
      </c>
      <c r="I62" s="189">
        <v>6.1433065569229548</v>
      </c>
      <c r="J62" s="190">
        <f t="shared" si="6"/>
        <v>6.1874006919502733E-2</v>
      </c>
      <c r="K62" s="189">
        <v>6.3976284727870869</v>
      </c>
      <c r="L62" s="190">
        <f t="shared" si="7"/>
        <v>0.25432191586413211</v>
      </c>
      <c r="M62" s="189"/>
      <c r="N62" s="190"/>
    </row>
    <row r="63" spans="1:15" x14ac:dyDescent="0.25">
      <c r="A63" s="1"/>
      <c r="B63" s="119" t="s">
        <v>93</v>
      </c>
      <c r="C63" s="189">
        <v>7.5808177302254487</v>
      </c>
      <c r="D63" s="190">
        <v>0.59774084351103784</v>
      </c>
      <c r="E63" s="189">
        <v>6.5630226495581816</v>
      </c>
      <c r="F63" s="190">
        <f t="shared" si="6"/>
        <v>-1.0177950806672671</v>
      </c>
      <c r="G63" s="189">
        <v>6.5263070024804426</v>
      </c>
      <c r="H63" s="190">
        <f t="shared" si="6"/>
        <v>-3.6715647077739E-2</v>
      </c>
      <c r="I63" s="189">
        <v>6.6964430937807649</v>
      </c>
      <c r="J63" s="190">
        <f t="shared" si="6"/>
        <v>0.17013609130032226</v>
      </c>
      <c r="K63" s="189">
        <v>6.8044554455445541</v>
      </c>
      <c r="L63" s="190">
        <f t="shared" si="7"/>
        <v>0.1080123517637892</v>
      </c>
      <c r="M63" s="189"/>
      <c r="N63" s="190"/>
    </row>
    <row r="64" spans="1:15" x14ac:dyDescent="0.25">
      <c r="A64" s="1"/>
      <c r="B64" s="119" t="s">
        <v>95</v>
      </c>
      <c r="C64" s="189">
        <v>5.1866415297603012</v>
      </c>
      <c r="D64" s="190">
        <v>-2.1189985416521058</v>
      </c>
      <c r="E64" s="189">
        <v>6.3429773226042432</v>
      </c>
      <c r="F64" s="190">
        <f t="shared" si="6"/>
        <v>1.1563357928439419</v>
      </c>
      <c r="G64" s="189">
        <v>6.4088591608587864</v>
      </c>
      <c r="H64" s="190">
        <f t="shared" si="6"/>
        <v>6.588183825454319E-2</v>
      </c>
      <c r="I64" s="189">
        <v>6.9909702299769556</v>
      </c>
      <c r="J64" s="190">
        <f t="shared" si="6"/>
        <v>0.58211106911816923</v>
      </c>
      <c r="K64" s="189">
        <v>6.8213794998625996</v>
      </c>
      <c r="L64" s="190">
        <f t="shared" si="7"/>
        <v>-0.16959073011435599</v>
      </c>
      <c r="M64" s="189"/>
      <c r="N64" s="190"/>
    </row>
    <row r="65" spans="1:15" ht="15.75" x14ac:dyDescent="0.25">
      <c r="B65" s="122" t="s">
        <v>32</v>
      </c>
      <c r="C65" s="191">
        <v>6.7828565838934614</v>
      </c>
      <c r="D65" s="192">
        <v>-0.2253915052194202</v>
      </c>
      <c r="E65" s="191">
        <v>5.8365146505370076</v>
      </c>
      <c r="F65" s="192">
        <f t="shared" si="6"/>
        <v>-0.94634193335645378</v>
      </c>
      <c r="G65" s="191">
        <v>6.2852371395462105</v>
      </c>
      <c r="H65" s="192">
        <f t="shared" si="6"/>
        <v>0.44872248900920297</v>
      </c>
      <c r="I65" s="191">
        <v>6.5094102291985605</v>
      </c>
      <c r="J65" s="192">
        <f t="shared" si="6"/>
        <v>0.22417308965234994</v>
      </c>
      <c r="K65" s="191">
        <v>6.5121287737220879</v>
      </c>
      <c r="L65" s="192">
        <f t="shared" si="7"/>
        <v>2.7185445235273775E-3</v>
      </c>
      <c r="M65" s="191">
        <v>6.3440132605858652</v>
      </c>
      <c r="N65" s="192">
        <v>-0.10971429977770075</v>
      </c>
    </row>
    <row r="66" spans="1:15" ht="6" customHeight="1" x14ac:dyDescent="0.25"/>
    <row r="67" spans="1:15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306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104</v>
      </c>
    </row>
    <row r="72" spans="1:15" ht="22.5" thickTop="1" thickBot="1" x14ac:dyDescent="0.3">
      <c r="B72" s="111"/>
      <c r="C72" s="315" t="s">
        <v>64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73</v>
      </c>
      <c r="C75" s="189">
        <v>6.5329975328947372</v>
      </c>
      <c r="D75" s="190">
        <v>-0.67463488083207235</v>
      </c>
      <c r="E75" s="189">
        <v>4.8302469135802468</v>
      </c>
      <c r="F75" s="190">
        <f t="shared" ref="F75:J87" si="9">IFERROR(E75-C75,"-")</f>
        <v>-1.7027506193144903</v>
      </c>
      <c r="G75" s="189">
        <v>5.4162672027215093</v>
      </c>
      <c r="H75" s="190">
        <f t="shared" si="9"/>
        <v>0.58602028914126247</v>
      </c>
      <c r="I75" s="189">
        <v>6.402131390799946</v>
      </c>
      <c r="J75" s="190">
        <f t="shared" si="9"/>
        <v>0.98586418807843668</v>
      </c>
      <c r="K75" s="189">
        <v>6.7859710001239311</v>
      </c>
      <c r="L75" s="190">
        <f t="shared" ref="L75:L87" si="10">IFERROR(K75-I75,"-")</f>
        <v>0.38383960932398509</v>
      </c>
      <c r="M75" s="189">
        <v>6.2525539160045405</v>
      </c>
      <c r="N75" s="190">
        <f>IFERROR(M75-K75,"-")</f>
        <v>-0.53341708411939059</v>
      </c>
    </row>
    <row r="76" spans="1:15" x14ac:dyDescent="0.25">
      <c r="A76" s="1"/>
      <c r="B76" s="119" t="s">
        <v>75</v>
      </c>
      <c r="C76" s="189">
        <v>6.0604646228916943</v>
      </c>
      <c r="D76" s="190">
        <v>-1.0170474392018658</v>
      </c>
      <c r="E76" s="189">
        <v>3.1487907465825447</v>
      </c>
      <c r="F76" s="190">
        <f t="shared" si="9"/>
        <v>-2.9116738763091496</v>
      </c>
      <c r="G76" s="189">
        <v>4.0597783056215357</v>
      </c>
      <c r="H76" s="190">
        <f t="shared" si="9"/>
        <v>0.91098755903899109</v>
      </c>
      <c r="I76" s="189">
        <v>5.980082772891878</v>
      </c>
      <c r="J76" s="190">
        <f t="shared" si="9"/>
        <v>1.9203044672703422</v>
      </c>
      <c r="K76" s="189">
        <v>6.2041089229273041</v>
      </c>
      <c r="L76" s="190">
        <f t="shared" si="10"/>
        <v>0.22402615003542614</v>
      </c>
      <c r="M76" s="189">
        <v>5.0778423051150323</v>
      </c>
      <c r="N76" s="190">
        <f t="shared" ref="N76:N81" si="11">IFERROR(M76-K76,"-")</f>
        <v>-1.1262666178122718</v>
      </c>
    </row>
    <row r="77" spans="1:15" x14ac:dyDescent="0.25">
      <c r="A77" s="1"/>
      <c r="B77" s="119" t="s">
        <v>77</v>
      </c>
      <c r="C77" s="189">
        <v>7.1130790190735693</v>
      </c>
      <c r="D77" s="190">
        <v>1.3588501633521766</v>
      </c>
      <c r="E77" s="189">
        <v>3.1208791208791209</v>
      </c>
      <c r="F77" s="190">
        <f t="shared" si="9"/>
        <v>-3.9921998981944484</v>
      </c>
      <c r="G77" s="189">
        <v>4.442705314009662</v>
      </c>
      <c r="H77" s="190">
        <f t="shared" si="9"/>
        <v>1.3218261931305411</v>
      </c>
      <c r="I77" s="189">
        <v>5.0466182224706539</v>
      </c>
      <c r="J77" s="190">
        <f t="shared" si="9"/>
        <v>0.60391290846099199</v>
      </c>
      <c r="K77" s="189">
        <v>5.4204136228006998</v>
      </c>
      <c r="L77" s="190">
        <f t="shared" si="10"/>
        <v>0.37379540033004588</v>
      </c>
      <c r="M77" s="189">
        <v>4.9460831258379621</v>
      </c>
      <c r="N77" s="190">
        <f t="shared" si="11"/>
        <v>-0.47433049696273777</v>
      </c>
    </row>
    <row r="78" spans="1:15" x14ac:dyDescent="0.25">
      <c r="A78" s="1"/>
      <c r="B78" s="119" t="s">
        <v>79</v>
      </c>
      <c r="C78" s="189" t="s">
        <v>252</v>
      </c>
      <c r="D78" s="190" t="s">
        <v>252</v>
      </c>
      <c r="E78" s="189">
        <v>3.8592964824120601</v>
      </c>
      <c r="F78" s="190" t="str">
        <f t="shared" si="9"/>
        <v>-</v>
      </c>
      <c r="G78" s="189">
        <v>4.1014640789921692</v>
      </c>
      <c r="H78" s="190">
        <f t="shared" si="9"/>
        <v>0.24216759658010911</v>
      </c>
      <c r="I78" s="189">
        <v>4.6936664729808255</v>
      </c>
      <c r="J78" s="190">
        <f t="shared" si="9"/>
        <v>0.59220239398865626</v>
      </c>
      <c r="K78" s="189">
        <v>4.637230196121398</v>
      </c>
      <c r="L78" s="190">
        <f t="shared" si="10"/>
        <v>-5.6436276859427537E-2</v>
      </c>
      <c r="M78" s="189">
        <v>4.2356092436974793</v>
      </c>
      <c r="N78" s="190">
        <f t="shared" si="11"/>
        <v>-0.40162095242391871</v>
      </c>
    </row>
    <row r="79" spans="1:15" x14ac:dyDescent="0.25">
      <c r="A79" s="1"/>
      <c r="B79" s="119" t="s">
        <v>81</v>
      </c>
      <c r="C79" s="189" t="s">
        <v>252</v>
      </c>
      <c r="D79" s="190" t="s">
        <v>252</v>
      </c>
      <c r="E79" s="189">
        <v>2.4122575640031032</v>
      </c>
      <c r="F79" s="190" t="str">
        <f t="shared" si="9"/>
        <v>-</v>
      </c>
      <c r="G79" s="189">
        <v>4.2436554898093357</v>
      </c>
      <c r="H79" s="190">
        <f t="shared" si="9"/>
        <v>1.8313979258062325</v>
      </c>
      <c r="I79" s="189">
        <v>4.7778057372924003</v>
      </c>
      <c r="J79" s="190">
        <f t="shared" si="9"/>
        <v>0.53415024748306461</v>
      </c>
      <c r="K79" s="189">
        <v>3.9154563816485526</v>
      </c>
      <c r="L79" s="190">
        <f t="shared" si="10"/>
        <v>-0.86234935564384774</v>
      </c>
      <c r="M79" s="189">
        <v>3.8012232415902139</v>
      </c>
      <c r="N79" s="190">
        <f t="shared" si="11"/>
        <v>-0.11423314005833873</v>
      </c>
    </row>
    <row r="80" spans="1:15" x14ac:dyDescent="0.25">
      <c r="A80" s="1"/>
      <c r="B80" s="119" t="s">
        <v>83</v>
      </c>
      <c r="C80" s="189" t="s">
        <v>252</v>
      </c>
      <c r="D80" s="190" t="s">
        <v>252</v>
      </c>
      <c r="E80" s="189">
        <v>2.9645833333333331</v>
      </c>
      <c r="F80" s="190" t="str">
        <f t="shared" si="9"/>
        <v>-</v>
      </c>
      <c r="G80" s="189">
        <v>4.4525970751386792</v>
      </c>
      <c r="H80" s="190">
        <f t="shared" si="9"/>
        <v>1.4880137418053461</v>
      </c>
      <c r="I80" s="189">
        <v>4.1722022424370637</v>
      </c>
      <c r="J80" s="190">
        <f t="shared" si="9"/>
        <v>-0.28039483270161547</v>
      </c>
      <c r="K80" s="189">
        <v>4.0244605654761907</v>
      </c>
      <c r="L80" s="190">
        <f t="shared" si="10"/>
        <v>-0.14774167696087304</v>
      </c>
      <c r="M80" s="189">
        <v>3.8555902004454343</v>
      </c>
      <c r="N80" s="190">
        <f t="shared" si="11"/>
        <v>-0.16887036503075636</v>
      </c>
    </row>
    <row r="81" spans="1:15" x14ac:dyDescent="0.25">
      <c r="A81" s="1"/>
      <c r="B81" s="119" t="s">
        <v>85</v>
      </c>
      <c r="C81" s="189" t="s">
        <v>252</v>
      </c>
      <c r="D81" s="190" t="s">
        <v>252</v>
      </c>
      <c r="E81" s="189">
        <v>3.8212927756653992</v>
      </c>
      <c r="F81" s="190" t="str">
        <f t="shared" si="9"/>
        <v>-</v>
      </c>
      <c r="G81" s="189">
        <v>4.5875651436189555</v>
      </c>
      <c r="H81" s="190">
        <f t="shared" si="9"/>
        <v>0.76627236795355635</v>
      </c>
      <c r="I81" s="189">
        <v>4.170584009032126</v>
      </c>
      <c r="J81" s="190">
        <f t="shared" si="9"/>
        <v>-0.4169811345868295</v>
      </c>
      <c r="K81" s="189">
        <v>4.4851792687255942</v>
      </c>
      <c r="L81" s="190">
        <f t="shared" si="10"/>
        <v>0.31459525969346824</v>
      </c>
      <c r="M81" s="189">
        <v>3.836000893322415</v>
      </c>
      <c r="N81" s="190">
        <f t="shared" si="11"/>
        <v>-0.64917837540317924</v>
      </c>
    </row>
    <row r="82" spans="1:15" x14ac:dyDescent="0.25">
      <c r="A82" s="1"/>
      <c r="B82" s="119" t="s">
        <v>87</v>
      </c>
      <c r="C82" s="189">
        <v>3.6038843721770553</v>
      </c>
      <c r="D82" s="190">
        <v>-1.3573170299899298</v>
      </c>
      <c r="E82" s="189">
        <v>4.1624901081508838</v>
      </c>
      <c r="F82" s="190">
        <f t="shared" si="9"/>
        <v>0.55860573597382857</v>
      </c>
      <c r="G82" s="189">
        <v>4.5646185171876867</v>
      </c>
      <c r="H82" s="190">
        <f t="shared" si="9"/>
        <v>0.40212840903680291</v>
      </c>
      <c r="I82" s="189">
        <v>4.779459218871704</v>
      </c>
      <c r="J82" s="190">
        <f t="shared" si="9"/>
        <v>0.21484070168401725</v>
      </c>
      <c r="K82" s="189">
        <v>5.1279868433781566</v>
      </c>
      <c r="L82" s="190">
        <f t="shared" si="10"/>
        <v>0.34852762450645258</v>
      </c>
      <c r="M82" s="189"/>
      <c r="N82" s="190"/>
    </row>
    <row r="83" spans="1:15" x14ac:dyDescent="0.25">
      <c r="A83" s="1"/>
      <c r="B83" s="119" t="s">
        <v>89</v>
      </c>
      <c r="C83" s="189">
        <v>3.0194130925507903</v>
      </c>
      <c r="D83" s="190">
        <v>-2.5953522380418788</v>
      </c>
      <c r="E83" s="189">
        <v>4.0763582966226135</v>
      </c>
      <c r="F83" s="190">
        <f t="shared" si="9"/>
        <v>1.0569452040718232</v>
      </c>
      <c r="G83" s="189">
        <v>5.0483530961791834</v>
      </c>
      <c r="H83" s="190">
        <f t="shared" si="9"/>
        <v>0.97199479955656987</v>
      </c>
      <c r="I83" s="189">
        <v>5.0990189368012775</v>
      </c>
      <c r="J83" s="190">
        <f t="shared" si="9"/>
        <v>5.0665840622094116E-2</v>
      </c>
      <c r="K83" s="189">
        <v>5.1554667242869492</v>
      </c>
      <c r="L83" s="190">
        <f t="shared" si="10"/>
        <v>5.6447787485671697E-2</v>
      </c>
      <c r="M83" s="189"/>
      <c r="N83" s="190"/>
    </row>
    <row r="84" spans="1:15" x14ac:dyDescent="0.25">
      <c r="A84" s="1"/>
      <c r="B84" s="119" t="s">
        <v>91</v>
      </c>
      <c r="C84" s="189">
        <v>3.2609243697478991</v>
      </c>
      <c r="D84" s="190">
        <v>-1.7867130831461004</v>
      </c>
      <c r="E84" s="189">
        <v>3.9453743610303698</v>
      </c>
      <c r="F84" s="190">
        <f t="shared" si="9"/>
        <v>0.68444999128247064</v>
      </c>
      <c r="G84" s="189">
        <v>4.7716158994672861</v>
      </c>
      <c r="H84" s="190">
        <f t="shared" si="9"/>
        <v>0.82624153843691639</v>
      </c>
      <c r="I84" s="189">
        <v>5.0577334283677837</v>
      </c>
      <c r="J84" s="190">
        <f t="shared" si="9"/>
        <v>0.28611752890049758</v>
      </c>
      <c r="K84" s="189">
        <v>4.2832931941842833</v>
      </c>
      <c r="L84" s="190">
        <f t="shared" si="10"/>
        <v>-0.77444023418350039</v>
      </c>
      <c r="M84" s="189"/>
      <c r="N84" s="190"/>
    </row>
    <row r="85" spans="1:15" x14ac:dyDescent="0.25">
      <c r="A85" s="1"/>
      <c r="B85" s="119" t="s">
        <v>93</v>
      </c>
      <c r="C85" s="189">
        <v>3.5525017618040873</v>
      </c>
      <c r="D85" s="190">
        <v>-1.8213830043094785</v>
      </c>
      <c r="E85" s="189">
        <v>4.8198244181298486</v>
      </c>
      <c r="F85" s="190">
        <f t="shared" si="9"/>
        <v>1.2673226563257614</v>
      </c>
      <c r="G85" s="189">
        <v>5.0506846024501559</v>
      </c>
      <c r="H85" s="190">
        <f t="shared" si="9"/>
        <v>0.2308601843203073</v>
      </c>
      <c r="I85" s="189">
        <v>5.9711887477313974</v>
      </c>
      <c r="J85" s="190">
        <f t="shared" si="9"/>
        <v>0.92050414528124147</v>
      </c>
      <c r="K85" s="189">
        <v>4.5765741728922089</v>
      </c>
      <c r="L85" s="190">
        <f t="shared" si="10"/>
        <v>-1.3946145748391885</v>
      </c>
      <c r="M85" s="189"/>
      <c r="N85" s="190"/>
    </row>
    <row r="86" spans="1:15" x14ac:dyDescent="0.25">
      <c r="A86" s="1"/>
      <c r="B86" s="119" t="s">
        <v>95</v>
      </c>
      <c r="C86" s="189">
        <v>4.7919308357348704</v>
      </c>
      <c r="D86" s="190">
        <v>-1.4734189249819609</v>
      </c>
      <c r="E86" s="189">
        <v>5.4796530169664495</v>
      </c>
      <c r="F86" s="190">
        <f t="shared" si="9"/>
        <v>0.68772218123157902</v>
      </c>
      <c r="G86" s="189">
        <v>5.992108843537415</v>
      </c>
      <c r="H86" s="190">
        <f t="shared" si="9"/>
        <v>0.51245582657096556</v>
      </c>
      <c r="I86" s="189">
        <v>6.0141643059490084</v>
      </c>
      <c r="J86" s="190">
        <f t="shared" si="9"/>
        <v>2.2055462411593396E-2</v>
      </c>
      <c r="K86" s="189">
        <v>5.6595463554283194</v>
      </c>
      <c r="L86" s="190">
        <f t="shared" si="10"/>
        <v>-0.35461795052068901</v>
      </c>
      <c r="M86" s="189"/>
      <c r="N86" s="190"/>
    </row>
    <row r="87" spans="1:15" ht="15.75" x14ac:dyDescent="0.25">
      <c r="B87" s="122" t="s">
        <v>32</v>
      </c>
      <c r="C87" s="191">
        <v>5.4836294229922187</v>
      </c>
      <c r="D87" s="192">
        <v>-0.21365725707355843</v>
      </c>
      <c r="E87" s="191">
        <v>4.00098832366188</v>
      </c>
      <c r="F87" s="192">
        <f t="shared" si="9"/>
        <v>-1.4826410993303387</v>
      </c>
      <c r="G87" s="191">
        <v>4.682944665637442</v>
      </c>
      <c r="H87" s="192">
        <f t="shared" si="9"/>
        <v>0.6819563419755621</v>
      </c>
      <c r="I87" s="191">
        <v>5.1413953668476946</v>
      </c>
      <c r="J87" s="192">
        <f t="shared" si="9"/>
        <v>0.45845070121025255</v>
      </c>
      <c r="K87" s="191">
        <v>4.9450744809921812</v>
      </c>
      <c r="L87" s="192">
        <f t="shared" si="10"/>
        <v>-0.19632088585551344</v>
      </c>
      <c r="M87" s="191">
        <v>4.4871745814827468</v>
      </c>
      <c r="N87" s="192">
        <v>-0.47619023097469704</v>
      </c>
    </row>
    <row r="88" spans="1:15" ht="6" customHeight="1" x14ac:dyDescent="0.25"/>
    <row r="89" spans="1:15" x14ac:dyDescent="0.25">
      <c r="B89" s="107" t="s">
        <v>57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307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117</v>
      </c>
    </row>
    <row r="94" spans="1:15" ht="22.5" thickTop="1" thickBot="1" x14ac:dyDescent="0.3">
      <c r="B94" s="126" t="s">
        <v>98</v>
      </c>
      <c r="C94" s="315" t="s">
        <v>34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CONCATENATE("def ",RIGHT(M95,2),"/",RIGHT(K95,2))</f>
        <v>def 25/24</v>
      </c>
    </row>
    <row r="97" spans="2:14" x14ac:dyDescent="0.25">
      <c r="B97" s="119" t="s">
        <v>73</v>
      </c>
      <c r="C97" s="189">
        <v>9.8849193282844912</v>
      </c>
      <c r="D97" s="190">
        <v>-7.3869152351059952E-2</v>
      </c>
      <c r="E97" s="189">
        <v>8.1338199513382001</v>
      </c>
      <c r="F97" s="190">
        <f t="shared" ref="F97:J109" si="12">IFERROR(E97-C97,"-")</f>
        <v>-1.751099376946291</v>
      </c>
      <c r="G97" s="189">
        <v>8.5843552342842386</v>
      </c>
      <c r="H97" s="190">
        <f t="shared" si="12"/>
        <v>0.45053528294603851</v>
      </c>
      <c r="I97" s="189">
        <v>9.3138983693591211</v>
      </c>
      <c r="J97" s="190">
        <f t="shared" si="12"/>
        <v>0.72954313507488244</v>
      </c>
      <c r="K97" s="189">
        <v>9.293335977786592</v>
      </c>
      <c r="L97" s="190">
        <f t="shared" ref="L97:L109" si="13">IFERROR(K97-I97,"-")</f>
        <v>-2.0562391572529037E-2</v>
      </c>
      <c r="M97" s="189">
        <v>9.2200056996295245</v>
      </c>
      <c r="N97" s="190">
        <f>IFERROR(M97-K97,"-")</f>
        <v>-7.3330278157067497E-2</v>
      </c>
    </row>
    <row r="98" spans="2:14" x14ac:dyDescent="0.25">
      <c r="B98" s="119" t="s">
        <v>75</v>
      </c>
      <c r="C98" s="189">
        <v>10.220738900962434</v>
      </c>
      <c r="D98" s="190">
        <v>0.17723513715365513</v>
      </c>
      <c r="E98" s="189">
        <v>5.6010101010101012</v>
      </c>
      <c r="F98" s="190">
        <f t="shared" si="12"/>
        <v>-4.6197287999523331</v>
      </c>
      <c r="G98" s="189">
        <v>7.9516147569244913</v>
      </c>
      <c r="H98" s="190">
        <f t="shared" si="12"/>
        <v>2.3506046559143901</v>
      </c>
      <c r="I98" s="189">
        <v>9.257286535303777</v>
      </c>
      <c r="J98" s="190">
        <f t="shared" si="12"/>
        <v>1.3056717783792857</v>
      </c>
      <c r="K98" s="189">
        <v>8.9097140618879749</v>
      </c>
      <c r="L98" s="190">
        <f t="shared" si="13"/>
        <v>-0.34757247341580211</v>
      </c>
      <c r="M98" s="189">
        <v>8.3212601228085781</v>
      </c>
      <c r="N98" s="190">
        <f t="shared" ref="N98:N103" si="14">IFERROR(M98-K98,"-")</f>
        <v>-0.5884539390793968</v>
      </c>
    </row>
    <row r="99" spans="2:14" x14ac:dyDescent="0.25">
      <c r="B99" s="119" t="s">
        <v>77</v>
      </c>
      <c r="C99" s="189">
        <v>12.805318138651472</v>
      </c>
      <c r="D99" s="190">
        <v>5.3465672807242246</v>
      </c>
      <c r="E99" s="189">
        <v>5.5025125628140703</v>
      </c>
      <c r="F99" s="190">
        <f t="shared" si="12"/>
        <v>-7.302805575837402</v>
      </c>
      <c r="G99" s="189">
        <v>7.3445565689889385</v>
      </c>
      <c r="H99" s="190">
        <f t="shared" si="12"/>
        <v>1.8420440061748682</v>
      </c>
      <c r="I99" s="189">
        <v>7.3106765741102855</v>
      </c>
      <c r="J99" s="190">
        <f t="shared" si="12"/>
        <v>-3.3879994878653008E-2</v>
      </c>
      <c r="K99" s="189">
        <v>7.2692931975800503</v>
      </c>
      <c r="L99" s="190">
        <f t="shared" si="13"/>
        <v>-4.1383376530235161E-2</v>
      </c>
      <c r="M99" s="189">
        <v>6.7820424948594926</v>
      </c>
      <c r="N99" s="190">
        <f t="shared" si="14"/>
        <v>-0.4872507027205577</v>
      </c>
    </row>
    <row r="100" spans="2:14" x14ac:dyDescent="0.25">
      <c r="B100" s="119" t="s">
        <v>79</v>
      </c>
      <c r="C100" s="189" t="s">
        <v>252</v>
      </c>
      <c r="D100" s="190" t="s">
        <v>252</v>
      </c>
      <c r="E100" s="189">
        <v>5.3225677830940992</v>
      </c>
      <c r="F100" s="190" t="str">
        <f t="shared" si="12"/>
        <v>-</v>
      </c>
      <c r="G100" s="189">
        <v>6.0684907784223743</v>
      </c>
      <c r="H100" s="190">
        <f t="shared" si="12"/>
        <v>0.74592299532827511</v>
      </c>
      <c r="I100" s="189">
        <v>5.7219251336898393</v>
      </c>
      <c r="J100" s="190">
        <f t="shared" si="12"/>
        <v>-0.34656564473253493</v>
      </c>
      <c r="K100" s="189">
        <v>5.7332398504273501</v>
      </c>
      <c r="L100" s="190">
        <f t="shared" si="13"/>
        <v>1.1314716737510722E-2</v>
      </c>
      <c r="M100" s="189">
        <v>5.6265510047216427</v>
      </c>
      <c r="N100" s="190">
        <f t="shared" si="14"/>
        <v>-0.10668884570570736</v>
      </c>
    </row>
    <row r="101" spans="2:14" x14ac:dyDescent="0.25">
      <c r="B101" s="119" t="s">
        <v>81</v>
      </c>
      <c r="C101" s="189" t="s">
        <v>252</v>
      </c>
      <c r="D101" s="190" t="s">
        <v>252</v>
      </c>
      <c r="E101" s="189">
        <v>4.6217962524230023</v>
      </c>
      <c r="F101" s="190" t="str">
        <f t="shared" si="12"/>
        <v>-</v>
      </c>
      <c r="G101" s="189">
        <v>5.7903292181069963</v>
      </c>
      <c r="H101" s="190">
        <f t="shared" si="12"/>
        <v>1.168532965683994</v>
      </c>
      <c r="I101" s="189">
        <v>5.6535836177474401</v>
      </c>
      <c r="J101" s="190">
        <f t="shared" si="12"/>
        <v>-0.13674560035955619</v>
      </c>
      <c r="K101" s="189">
        <v>4.600628519051984</v>
      </c>
      <c r="L101" s="190">
        <f t="shared" si="13"/>
        <v>-1.0529550986954561</v>
      </c>
      <c r="M101" s="189">
        <v>4.9687217194570135</v>
      </c>
      <c r="N101" s="190">
        <f t="shared" si="14"/>
        <v>0.36809320040502946</v>
      </c>
    </row>
    <row r="102" spans="2:14" x14ac:dyDescent="0.25">
      <c r="B102" s="119" t="s">
        <v>83</v>
      </c>
      <c r="C102" s="189" t="s">
        <v>252</v>
      </c>
      <c r="D102" s="190" t="s">
        <v>252</v>
      </c>
      <c r="E102" s="189">
        <v>4.5382492718074507</v>
      </c>
      <c r="F102" s="190" t="str">
        <f t="shared" si="12"/>
        <v>-</v>
      </c>
      <c r="G102" s="189">
        <v>5.6081441922563418</v>
      </c>
      <c r="H102" s="190">
        <f t="shared" si="12"/>
        <v>1.069894920448891</v>
      </c>
      <c r="I102" s="189">
        <v>5.485732448085888</v>
      </c>
      <c r="J102" s="190">
        <f t="shared" si="12"/>
        <v>-0.12241174417045375</v>
      </c>
      <c r="K102" s="189">
        <v>4.8902332105909174</v>
      </c>
      <c r="L102" s="190">
        <f t="shared" si="13"/>
        <v>-0.59549923749497058</v>
      </c>
      <c r="M102" s="189">
        <v>4.8942452222460808</v>
      </c>
      <c r="N102" s="190">
        <f t="shared" si="14"/>
        <v>4.0120116551634055E-3</v>
      </c>
    </row>
    <row r="103" spans="2:14" x14ac:dyDescent="0.25">
      <c r="B103" s="119" t="s">
        <v>85</v>
      </c>
      <c r="C103" s="189" t="s">
        <v>252</v>
      </c>
      <c r="D103" s="190" t="s">
        <v>252</v>
      </c>
      <c r="E103" s="189">
        <v>6.4576815082230246</v>
      </c>
      <c r="F103" s="190" t="str">
        <f t="shared" si="12"/>
        <v>-</v>
      </c>
      <c r="G103" s="189">
        <v>5.626368785399622</v>
      </c>
      <c r="H103" s="190">
        <f t="shared" si="12"/>
        <v>-0.83131272282340252</v>
      </c>
      <c r="I103" s="189">
        <v>7.1024423857285051</v>
      </c>
      <c r="J103" s="190">
        <f t="shared" si="12"/>
        <v>1.476073600328883</v>
      </c>
      <c r="K103" s="189">
        <v>5.563702379016962</v>
      </c>
      <c r="L103" s="190">
        <f t="shared" si="13"/>
        <v>-1.5387400067115431</v>
      </c>
      <c r="M103" s="189">
        <v>5.8597396094141212</v>
      </c>
      <c r="N103" s="190">
        <f t="shared" si="14"/>
        <v>0.29603723039715923</v>
      </c>
    </row>
    <row r="104" spans="2:14" x14ac:dyDescent="0.25">
      <c r="B104" s="119" t="s">
        <v>87</v>
      </c>
      <c r="C104" s="189">
        <v>6.3479152426520846</v>
      </c>
      <c r="D104" s="190">
        <v>-0.9609989664631966</v>
      </c>
      <c r="E104" s="189">
        <v>6.3800729325961649</v>
      </c>
      <c r="F104" s="190">
        <f t="shared" si="12"/>
        <v>3.2157689944080303E-2</v>
      </c>
      <c r="G104" s="189">
        <v>6.354030339083879</v>
      </c>
      <c r="H104" s="190">
        <f t="shared" si="12"/>
        <v>-2.6042593512285883E-2</v>
      </c>
      <c r="I104" s="189">
        <v>6.8658968307484827</v>
      </c>
      <c r="J104" s="190">
        <f t="shared" si="12"/>
        <v>0.51186649166460363</v>
      </c>
      <c r="K104" s="189">
        <v>6.2951491687542704</v>
      </c>
      <c r="L104" s="190">
        <f t="shared" si="13"/>
        <v>-0.57074766199421223</v>
      </c>
      <c r="M104" s="189"/>
      <c r="N104" s="190"/>
    </row>
    <row r="105" spans="2:14" x14ac:dyDescent="0.25">
      <c r="B105" s="119" t="s">
        <v>89</v>
      </c>
      <c r="C105" s="189">
        <v>5.2441988950276244</v>
      </c>
      <c r="D105" s="190">
        <v>-2.1436234200177608</v>
      </c>
      <c r="E105" s="189">
        <v>6.4318356867779203</v>
      </c>
      <c r="F105" s="190">
        <f t="shared" si="12"/>
        <v>1.1876367917502959</v>
      </c>
      <c r="G105" s="189">
        <v>6.1427309315794636</v>
      </c>
      <c r="H105" s="190">
        <f t="shared" si="12"/>
        <v>-0.28910475519845669</v>
      </c>
      <c r="I105" s="189">
        <v>5.7911396979113974</v>
      </c>
      <c r="J105" s="190">
        <f t="shared" si="12"/>
        <v>-0.35159123366806622</v>
      </c>
      <c r="K105" s="189">
        <v>5.840097162154156</v>
      </c>
      <c r="L105" s="190">
        <f t="shared" si="13"/>
        <v>4.8957464242758597E-2</v>
      </c>
      <c r="M105" s="189"/>
      <c r="N105" s="190"/>
    </row>
    <row r="106" spans="2:14" x14ac:dyDescent="0.25">
      <c r="B106" s="119" t="s">
        <v>91</v>
      </c>
      <c r="C106" s="189">
        <v>3.5854975572126513</v>
      </c>
      <c r="D106" s="190">
        <v>-3.7894920770853835</v>
      </c>
      <c r="E106" s="189">
        <v>5.8307407810290437</v>
      </c>
      <c r="F106" s="190">
        <f t="shared" si="12"/>
        <v>2.2452432238163924</v>
      </c>
      <c r="G106" s="189">
        <v>5.7314780273073191</v>
      </c>
      <c r="H106" s="190">
        <f t="shared" si="12"/>
        <v>-9.926275372172455E-2</v>
      </c>
      <c r="I106" s="189">
        <v>6.3435854575846218</v>
      </c>
      <c r="J106" s="190">
        <f t="shared" si="12"/>
        <v>0.61210743027730263</v>
      </c>
      <c r="K106" s="189">
        <v>5.8118023369671645</v>
      </c>
      <c r="L106" s="190">
        <f t="shared" si="13"/>
        <v>-0.53178312061745725</v>
      </c>
      <c r="M106" s="189"/>
      <c r="N106" s="190"/>
    </row>
    <row r="107" spans="2:14" x14ac:dyDescent="0.25">
      <c r="B107" s="119" t="s">
        <v>93</v>
      </c>
      <c r="C107" s="189">
        <v>5.598875351452671</v>
      </c>
      <c r="D107" s="190">
        <v>-2.7694778551216128</v>
      </c>
      <c r="E107" s="189">
        <v>7.6275353411186231</v>
      </c>
      <c r="F107" s="190">
        <f t="shared" si="12"/>
        <v>2.0286599896659521</v>
      </c>
      <c r="G107" s="189">
        <v>7.4990433118803272</v>
      </c>
      <c r="H107" s="190">
        <f t="shared" si="12"/>
        <v>-0.12849202923829584</v>
      </c>
      <c r="I107" s="189">
        <v>8.6148577951108152</v>
      </c>
      <c r="J107" s="190">
        <f t="shared" si="12"/>
        <v>1.1158144832304879</v>
      </c>
      <c r="K107" s="189">
        <v>7.5575350230787919</v>
      </c>
      <c r="L107" s="190">
        <f t="shared" si="13"/>
        <v>-1.0573227720320233</v>
      </c>
      <c r="M107" s="189"/>
      <c r="N107" s="190"/>
    </row>
    <row r="108" spans="2:14" x14ac:dyDescent="0.25">
      <c r="B108" s="119" t="s">
        <v>95</v>
      </c>
      <c r="C108" s="189">
        <v>4.9867205542725177</v>
      </c>
      <c r="D108" s="190">
        <v>-3.7835812565926741</v>
      </c>
      <c r="E108" s="189">
        <v>7.5468123049487295</v>
      </c>
      <c r="F108" s="190">
        <f t="shared" si="12"/>
        <v>2.5600917506762118</v>
      </c>
      <c r="G108" s="189">
        <v>8.3665393013100431</v>
      </c>
      <c r="H108" s="190">
        <f t="shared" si="12"/>
        <v>0.81972699636131363</v>
      </c>
      <c r="I108" s="189">
        <v>8.0222684342777928</v>
      </c>
      <c r="J108" s="190">
        <f t="shared" si="12"/>
        <v>-0.34427086703225029</v>
      </c>
      <c r="K108" s="189">
        <v>8.2184356573014217</v>
      </c>
      <c r="L108" s="190">
        <f t="shared" si="13"/>
        <v>0.19616722302362888</v>
      </c>
      <c r="M108" s="189"/>
      <c r="N108" s="190"/>
    </row>
    <row r="109" spans="2:14" ht="15.75" x14ac:dyDescent="0.25">
      <c r="B109" s="122" t="s">
        <v>32</v>
      </c>
      <c r="C109" s="191">
        <v>7.997040568868429</v>
      </c>
      <c r="D109" s="192">
        <v>0.25889955530991582</v>
      </c>
      <c r="E109" s="191">
        <v>6.2723501769449443</v>
      </c>
      <c r="F109" s="192">
        <f t="shared" si="12"/>
        <v>-1.7246903919234846</v>
      </c>
      <c r="G109" s="191">
        <v>6.6265017537382311</v>
      </c>
      <c r="H109" s="192">
        <f t="shared" si="12"/>
        <v>0.35415157679328679</v>
      </c>
      <c r="I109" s="191">
        <v>6.9992286501377414</v>
      </c>
      <c r="J109" s="192">
        <f t="shared" si="12"/>
        <v>0.37272689639951029</v>
      </c>
      <c r="K109" s="191">
        <v>6.4162603502495603</v>
      </c>
      <c r="L109" s="192">
        <f t="shared" si="13"/>
        <v>-0.58296829988818111</v>
      </c>
      <c r="M109" s="191">
        <v>6.2145763768309514</v>
      </c>
      <c r="N109" s="192">
        <v>-6.3573770667593621E-2</v>
      </c>
    </row>
    <row r="110" spans="2:14" ht="6" customHeight="1" x14ac:dyDescent="0.25"/>
    <row r="111" spans="2:14" x14ac:dyDescent="0.25">
      <c r="B111" s="107" t="s">
        <v>57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204E9-C239-463D-8A60-A980EFF65232}">
  <sheetPr>
    <tabColor rgb="FF7030A0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8D603-39F0-4124-A0D9-24ADE45A6B0D}">
  <sheetPr>
    <tabColor rgb="FFAC75D5"/>
  </sheetPr>
  <dimension ref="A1:AC112"/>
  <sheetViews>
    <sheetView showGridLines="0" topLeftCell="K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 t="s">
        <v>152</v>
      </c>
    </row>
    <row r="2" spans="1:16" ht="18.75" x14ac:dyDescent="0.3">
      <c r="D2" s="197" t="s">
        <v>153</v>
      </c>
    </row>
    <row r="4" spans="1:16" ht="48.75" customHeight="1" thickBot="1" x14ac:dyDescent="0.3">
      <c r="B4" s="283" t="s">
        <v>308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154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155</v>
      </c>
    </row>
    <row r="6" spans="1:16" ht="22.5" thickTop="1" thickBot="1" x14ac:dyDescent="0.3">
      <c r="B6" s="111"/>
      <c r="C6" s="305" t="s">
        <v>156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0.74319999999999997</v>
      </c>
      <c r="D9" s="121">
        <v>9.5082857919042141E-3</v>
      </c>
      <c r="E9" s="198">
        <v>0.1467</v>
      </c>
      <c r="F9" s="121">
        <f t="shared" ref="F9:L21" si="0">IFERROR(E9/C9-1,"-")</f>
        <v>-0.80261033369214208</v>
      </c>
      <c r="G9" s="198">
        <v>0.46729999999999999</v>
      </c>
      <c r="H9" s="121">
        <f t="shared" si="0"/>
        <v>2.1854124062713018</v>
      </c>
      <c r="I9" s="198">
        <v>0.77790000000000004</v>
      </c>
      <c r="J9" s="121">
        <f t="shared" si="0"/>
        <v>0.66466937727370001</v>
      </c>
      <c r="K9" s="198">
        <v>0.78709999999999991</v>
      </c>
      <c r="L9" s="121">
        <f t="shared" si="0"/>
        <v>1.1826712945108397E-2</v>
      </c>
      <c r="M9" s="198">
        <v>0.80409999999999993</v>
      </c>
      <c r="N9" s="121">
        <f t="shared" ref="N9:N15" si="1">IFERROR(M9/K9-1,"-")</f>
        <v>2.1598272138229069E-2</v>
      </c>
    </row>
    <row r="10" spans="1:16" x14ac:dyDescent="0.25">
      <c r="A10" s="1" t="s">
        <v>74</v>
      </c>
      <c r="B10" s="119" t="s">
        <v>75</v>
      </c>
      <c r="C10" s="198">
        <v>0.69359999999999999</v>
      </c>
      <c r="D10" s="121">
        <v>-4.3837882547560048E-2</v>
      </c>
      <c r="E10" s="198">
        <v>0.16760000000000003</v>
      </c>
      <c r="F10" s="121">
        <f t="shared" si="0"/>
        <v>-0.7583621683967704</v>
      </c>
      <c r="G10" s="198">
        <v>0.58499999999999996</v>
      </c>
      <c r="H10" s="121">
        <f t="shared" si="0"/>
        <v>2.4904534606205244</v>
      </c>
      <c r="I10" s="198">
        <v>0.76489999999999991</v>
      </c>
      <c r="J10" s="121">
        <f t="shared" si="0"/>
        <v>0.30752136752136749</v>
      </c>
      <c r="K10" s="198">
        <v>0.83169999999999999</v>
      </c>
      <c r="L10" s="121">
        <f t="shared" si="0"/>
        <v>8.7331677343443603E-2</v>
      </c>
      <c r="M10" s="198">
        <v>0.83530000000000004</v>
      </c>
      <c r="N10" s="121">
        <f t="shared" si="1"/>
        <v>4.328483828303531E-3</v>
      </c>
    </row>
    <row r="11" spans="1:16" x14ac:dyDescent="0.25">
      <c r="A11" s="1" t="s">
        <v>76</v>
      </c>
      <c r="B11" s="119" t="s">
        <v>77</v>
      </c>
      <c r="C11" s="198">
        <v>0.33079999999999998</v>
      </c>
      <c r="D11" s="121">
        <v>-0.53296625723563462</v>
      </c>
      <c r="E11" s="198">
        <v>0.21809999999999999</v>
      </c>
      <c r="F11" s="121">
        <f t="shared" si="0"/>
        <v>-0.34068923821039898</v>
      </c>
      <c r="G11" s="198">
        <v>0.64450000000000007</v>
      </c>
      <c r="H11" s="121">
        <f t="shared" si="0"/>
        <v>1.9550664832645581</v>
      </c>
      <c r="I11" s="198">
        <v>0.73129999999999995</v>
      </c>
      <c r="J11" s="121">
        <f t="shared" si="0"/>
        <v>0.1346780449961209</v>
      </c>
      <c r="K11" s="198">
        <v>0.81389999999999996</v>
      </c>
      <c r="L11" s="121">
        <f t="shared" si="0"/>
        <v>0.11294954191166418</v>
      </c>
      <c r="M11" s="198">
        <v>0.7802</v>
      </c>
      <c r="N11" s="121">
        <f t="shared" si="1"/>
        <v>-4.1405578080845218E-2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0.2036</v>
      </c>
      <c r="F12" s="121" t="str">
        <f t="shared" si="0"/>
        <v>-</v>
      </c>
      <c r="G12" s="198">
        <v>0.61619999999999997</v>
      </c>
      <c r="H12" s="121">
        <f t="shared" si="0"/>
        <v>2.0265225933202355</v>
      </c>
      <c r="I12" s="198">
        <v>0.65780000000000005</v>
      </c>
      <c r="J12" s="121">
        <f t="shared" si="0"/>
        <v>6.7510548523206815E-2</v>
      </c>
      <c r="K12" s="198">
        <v>0.68099999999999994</v>
      </c>
      <c r="L12" s="121">
        <f t="shared" si="0"/>
        <v>3.5269078747339533E-2</v>
      </c>
      <c r="M12" s="198">
        <v>0.71819999999999995</v>
      </c>
      <c r="N12" s="121">
        <f t="shared" si="1"/>
        <v>5.4625550660792888E-2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0.35240000000000005</v>
      </c>
      <c r="F13" s="121" t="str">
        <f t="shared" si="0"/>
        <v>-</v>
      </c>
      <c r="G13" s="198">
        <v>0.56340000000000001</v>
      </c>
      <c r="H13" s="121">
        <f t="shared" si="0"/>
        <v>0.59875141884222449</v>
      </c>
      <c r="I13" s="198">
        <v>0.59040000000000004</v>
      </c>
      <c r="J13" s="121">
        <f t="shared" si="0"/>
        <v>4.7923322683706138E-2</v>
      </c>
      <c r="K13" s="198">
        <v>0.64980000000000004</v>
      </c>
      <c r="L13" s="121">
        <f t="shared" si="0"/>
        <v>0.10060975609756095</v>
      </c>
      <c r="M13" s="198">
        <v>0.66870000000000007</v>
      </c>
      <c r="N13" s="121">
        <f t="shared" si="1"/>
        <v>2.9085872576177341E-2</v>
      </c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0.3962</v>
      </c>
      <c r="F14" s="121" t="str">
        <f t="shared" si="0"/>
        <v>-</v>
      </c>
      <c r="G14" s="198">
        <v>0.66049999999999998</v>
      </c>
      <c r="H14" s="121">
        <f t="shared" si="0"/>
        <v>0.66708732963149919</v>
      </c>
      <c r="I14" s="198">
        <v>0.70200000000000007</v>
      </c>
      <c r="J14" s="121">
        <f t="shared" si="0"/>
        <v>6.2831188493565726E-2</v>
      </c>
      <c r="K14" s="198">
        <v>0.76209999999999989</v>
      </c>
      <c r="L14" s="121">
        <f t="shared" si="0"/>
        <v>8.5612535612535456E-2</v>
      </c>
      <c r="M14" s="198">
        <v>0.73019999999999996</v>
      </c>
      <c r="N14" s="121">
        <f t="shared" si="1"/>
        <v>-4.1858023881380269E-2</v>
      </c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0.53280000000000005</v>
      </c>
      <c r="F15" s="121" t="str">
        <f t="shared" si="0"/>
        <v>-</v>
      </c>
      <c r="G15" s="198">
        <v>0.7229000000000001</v>
      </c>
      <c r="H15" s="121">
        <f t="shared" si="0"/>
        <v>0.35679429429429432</v>
      </c>
      <c r="I15" s="198">
        <v>0.75970000000000004</v>
      </c>
      <c r="J15" s="121">
        <f t="shared" si="0"/>
        <v>5.0906072762484378E-2</v>
      </c>
      <c r="K15" s="198">
        <v>0.85219999999999996</v>
      </c>
      <c r="L15" s="121">
        <f t="shared" si="0"/>
        <v>0.12175858891667746</v>
      </c>
      <c r="M15" s="198">
        <v>0.84770000000000001</v>
      </c>
      <c r="N15" s="121">
        <f t="shared" si="1"/>
        <v>-5.2804505984510586E-3</v>
      </c>
    </row>
    <row r="16" spans="1:16" x14ac:dyDescent="0.25">
      <c r="A16" s="1" t="s">
        <v>86</v>
      </c>
      <c r="B16" s="119" t="s">
        <v>87</v>
      </c>
      <c r="C16" s="198">
        <v>0.43159999999999998</v>
      </c>
      <c r="D16" s="121">
        <v>-0.4386786318116791</v>
      </c>
      <c r="E16" s="198">
        <v>0.60020000000000007</v>
      </c>
      <c r="F16" s="121">
        <f t="shared" si="0"/>
        <v>0.39063948100092705</v>
      </c>
      <c r="G16" s="198">
        <v>0.72010000000000007</v>
      </c>
      <c r="H16" s="121">
        <f t="shared" si="0"/>
        <v>0.19976674441852715</v>
      </c>
      <c r="I16" s="198">
        <v>0.79819999999999991</v>
      </c>
      <c r="J16" s="121">
        <f t="shared" si="0"/>
        <v>0.10845715872795414</v>
      </c>
      <c r="K16" s="198">
        <v>0.88090000000000002</v>
      </c>
      <c r="L16" s="121">
        <f t="shared" si="0"/>
        <v>0.10360811826609884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0.29139999999999999</v>
      </c>
      <c r="D17" s="121">
        <v>-0.60087659224763734</v>
      </c>
      <c r="E17" s="198">
        <v>0.60299999999999998</v>
      </c>
      <c r="F17" s="121">
        <f t="shared" si="0"/>
        <v>1.0693205216197668</v>
      </c>
      <c r="G17" s="198">
        <v>0.69769999999999999</v>
      </c>
      <c r="H17" s="121">
        <f t="shared" si="0"/>
        <v>0.15704809286898835</v>
      </c>
      <c r="I17" s="198">
        <v>0.75659999999999994</v>
      </c>
      <c r="J17" s="121">
        <f t="shared" si="0"/>
        <v>8.4420237924609287E-2</v>
      </c>
      <c r="K17" s="198">
        <v>0.80830000000000002</v>
      </c>
      <c r="L17" s="121">
        <f t="shared" si="0"/>
        <v>6.8332011630980904E-2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0.22320000000000001</v>
      </c>
      <c r="D18" s="121">
        <v>-0.64548919949174077</v>
      </c>
      <c r="E18" s="198">
        <v>0.5877</v>
      </c>
      <c r="F18" s="121">
        <f t="shared" si="0"/>
        <v>1.633064516129032</v>
      </c>
      <c r="G18" s="198">
        <v>0.67110000000000003</v>
      </c>
      <c r="H18" s="121">
        <f t="shared" si="0"/>
        <v>0.14190913731495658</v>
      </c>
      <c r="I18" s="198">
        <v>0.71200000000000008</v>
      </c>
      <c r="J18" s="121">
        <f t="shared" si="0"/>
        <v>6.0944717627775313E-2</v>
      </c>
      <c r="K18" s="198">
        <v>0.78510000000000002</v>
      </c>
      <c r="L18" s="121">
        <f t="shared" si="0"/>
        <v>0.10266853932584263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0.18469999999999998</v>
      </c>
      <c r="D19" s="121">
        <v>-0.74411194236630651</v>
      </c>
      <c r="E19" s="198">
        <v>0.59840000000000004</v>
      </c>
      <c r="F19" s="121">
        <f t="shared" si="0"/>
        <v>2.2398484028153769</v>
      </c>
      <c r="G19" s="198">
        <v>0.74129999999999996</v>
      </c>
      <c r="H19" s="121">
        <f t="shared" si="0"/>
        <v>0.23880347593582862</v>
      </c>
      <c r="I19" s="198">
        <v>0.7823</v>
      </c>
      <c r="J19" s="121">
        <f t="shared" si="0"/>
        <v>5.5308242277080755E-2</v>
      </c>
      <c r="K19" s="198">
        <v>0.81129999999999991</v>
      </c>
      <c r="L19" s="121">
        <f t="shared" si="0"/>
        <v>3.7070177681196359E-2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0.2039</v>
      </c>
      <c r="D20" s="121">
        <v>-0.70619596541786744</v>
      </c>
      <c r="E20" s="198">
        <v>0.53079999999999994</v>
      </c>
      <c r="F20" s="121">
        <f t="shared" si="0"/>
        <v>1.6032368808239332</v>
      </c>
      <c r="G20" s="198">
        <v>0.69389999999999996</v>
      </c>
      <c r="H20" s="121">
        <f t="shared" si="0"/>
        <v>0.30727204220045223</v>
      </c>
      <c r="I20" s="198">
        <v>0.73170000000000002</v>
      </c>
      <c r="J20" s="121">
        <f t="shared" si="0"/>
        <v>5.4474708171206254E-2</v>
      </c>
      <c r="K20" s="198">
        <v>0.76200000000000001</v>
      </c>
      <c r="L20" s="121">
        <f t="shared" si="0"/>
        <v>4.1410414104140925E-2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0.48948502261743165</v>
      </c>
      <c r="D21" s="124">
        <v>-0.3058738170162294</v>
      </c>
      <c r="E21" s="200">
        <v>0.48615455783025679</v>
      </c>
      <c r="F21" s="124">
        <f t="shared" si="0"/>
        <v>-6.8040177600651175E-3</v>
      </c>
      <c r="G21" s="200">
        <v>0.6493275173640638</v>
      </c>
      <c r="H21" s="124">
        <f t="shared" si="0"/>
        <v>0.33564008997891492</v>
      </c>
      <c r="I21" s="200">
        <v>0.73071425433679682</v>
      </c>
      <c r="J21" s="124">
        <f t="shared" si="0"/>
        <v>0.12534003995875831</v>
      </c>
      <c r="K21" s="200">
        <v>0.78531451498170857</v>
      </c>
      <c r="L21" s="124">
        <f t="shared" si="0"/>
        <v>7.4721767532053285E-2</v>
      </c>
      <c r="M21" s="200"/>
      <c r="N21" s="124"/>
      <c r="O21" s="317"/>
    </row>
    <row r="22" spans="1:29" ht="6" customHeight="1" x14ac:dyDescent="0.25">
      <c r="O22" s="317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K24" s="201"/>
      <c r="M24" s="201"/>
      <c r="N24" s="121"/>
      <c r="O24" s="317"/>
    </row>
    <row r="26" spans="1:29" ht="21.75" customHeight="1" thickBot="1" x14ac:dyDescent="0.3">
      <c r="B26" s="283" t="s">
        <v>309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157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158</v>
      </c>
    </row>
    <row r="28" spans="1:29" ht="22.5" thickTop="1" thickBot="1" x14ac:dyDescent="0.3">
      <c r="B28" s="111"/>
      <c r="C28" s="305" t="s">
        <v>62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0.74199999999999999</v>
      </c>
      <c r="D31" s="121"/>
      <c r="E31" s="198">
        <v>0.1583</v>
      </c>
      <c r="F31" s="121">
        <f t="shared" ref="F31:J43" si="2">IFERROR(E31/C31-1,"-")</f>
        <v>-0.78665768194070085</v>
      </c>
      <c r="G31" s="198">
        <v>0.4451</v>
      </c>
      <c r="H31" s="121">
        <f t="shared" si="2"/>
        <v>1.8117498420720151</v>
      </c>
      <c r="I31" s="198">
        <v>0.79239999999999999</v>
      </c>
      <c r="J31" s="121">
        <f t="shared" si="2"/>
        <v>0.78027409570882944</v>
      </c>
      <c r="K31" s="198">
        <v>0.81290000000000007</v>
      </c>
      <c r="L31" s="121">
        <f t="shared" ref="L31:L43" si="3">IFERROR(K31/I31-1,"-")</f>
        <v>2.5870772337203585E-2</v>
      </c>
      <c r="M31" s="198">
        <v>0.83260000000000001</v>
      </c>
      <c r="N31" s="121">
        <f t="shared" ref="N31:N37" si="4">IFERROR(M31/K31-1,"-")</f>
        <v>2.4234223151679002E-2</v>
      </c>
    </row>
    <row r="32" spans="1:29" x14ac:dyDescent="0.25">
      <c r="B32" s="119" t="s">
        <v>75</v>
      </c>
      <c r="C32" s="198">
        <v>0.70540000000000003</v>
      </c>
      <c r="D32" s="121"/>
      <c r="E32" s="198">
        <v>0.1638</v>
      </c>
      <c r="F32" s="121">
        <f t="shared" si="2"/>
        <v>-0.7677913240714489</v>
      </c>
      <c r="G32" s="198">
        <v>0.57899999999999996</v>
      </c>
      <c r="H32" s="121">
        <f t="shared" si="2"/>
        <v>2.5347985347985347</v>
      </c>
      <c r="I32" s="198">
        <v>0.77190000000000003</v>
      </c>
      <c r="J32" s="121">
        <f t="shared" si="2"/>
        <v>0.33316062176165828</v>
      </c>
      <c r="K32" s="198">
        <v>0.89349999999999996</v>
      </c>
      <c r="L32" s="121">
        <f t="shared" si="3"/>
        <v>0.15753335924342515</v>
      </c>
      <c r="M32" s="198">
        <v>0.85829999999999995</v>
      </c>
      <c r="N32" s="121">
        <f t="shared" si="4"/>
        <v>-3.9395635142697283E-2</v>
      </c>
    </row>
    <row r="33" spans="2:16" x14ac:dyDescent="0.25">
      <c r="B33" s="119" t="s">
        <v>77</v>
      </c>
      <c r="C33" s="198">
        <v>0.32929999999999998</v>
      </c>
      <c r="D33" s="121"/>
      <c r="E33" s="198">
        <v>0.23600000000000002</v>
      </c>
      <c r="F33" s="121">
        <f t="shared" si="2"/>
        <v>-0.28332827209231692</v>
      </c>
      <c r="G33" s="198">
        <v>0.65749999999999997</v>
      </c>
      <c r="H33" s="121">
        <f t="shared" si="2"/>
        <v>1.7860169491525419</v>
      </c>
      <c r="I33" s="198">
        <v>0.74230000000000007</v>
      </c>
      <c r="J33" s="121">
        <f t="shared" si="2"/>
        <v>0.12897338403041836</v>
      </c>
      <c r="K33" s="198">
        <v>0.83799999999999997</v>
      </c>
      <c r="L33" s="121">
        <f t="shared" si="3"/>
        <v>0.12892361578876455</v>
      </c>
      <c r="M33" s="198">
        <v>0.77800000000000002</v>
      </c>
      <c r="N33" s="121">
        <f t="shared" si="4"/>
        <v>-7.1599045346061985E-2</v>
      </c>
    </row>
    <row r="34" spans="2:16" x14ac:dyDescent="0.25">
      <c r="B34" s="119" t="s">
        <v>79</v>
      </c>
      <c r="C34" s="198">
        <v>0</v>
      </c>
      <c r="D34" s="121"/>
      <c r="E34" s="198">
        <v>0.2</v>
      </c>
      <c r="F34" s="121" t="str">
        <f t="shared" si="2"/>
        <v>-</v>
      </c>
      <c r="G34" s="198">
        <v>0.62850000000000006</v>
      </c>
      <c r="H34" s="121">
        <f t="shared" si="2"/>
        <v>2.1425000000000001</v>
      </c>
      <c r="I34" s="198">
        <v>0.6774</v>
      </c>
      <c r="J34" s="121">
        <f t="shared" si="2"/>
        <v>7.7804295942720758E-2</v>
      </c>
      <c r="K34" s="198">
        <v>0.68799999999999994</v>
      </c>
      <c r="L34" s="121">
        <f t="shared" si="3"/>
        <v>1.5648066135222738E-2</v>
      </c>
      <c r="M34" s="198">
        <v>0.70379999999999998</v>
      </c>
      <c r="N34" s="121">
        <f t="shared" si="4"/>
        <v>2.296511627906983E-2</v>
      </c>
    </row>
    <row r="35" spans="2:16" x14ac:dyDescent="0.25">
      <c r="B35" s="119" t="s">
        <v>81</v>
      </c>
      <c r="C35" s="198">
        <v>0</v>
      </c>
      <c r="D35" s="121"/>
      <c r="E35" s="198">
        <v>0.41539999999999999</v>
      </c>
      <c r="F35" s="121" t="str">
        <f t="shared" si="2"/>
        <v>-</v>
      </c>
      <c r="G35" s="198">
        <v>0.59889999999999999</v>
      </c>
      <c r="H35" s="121">
        <f t="shared" si="2"/>
        <v>0.44174289841116998</v>
      </c>
      <c r="I35" s="198">
        <v>0.62049999999999994</v>
      </c>
      <c r="J35" s="121">
        <f t="shared" si="2"/>
        <v>3.6066121222240621E-2</v>
      </c>
      <c r="K35" s="198">
        <v>0.68579999999999997</v>
      </c>
      <c r="L35" s="121">
        <f t="shared" si="3"/>
        <v>0.10523771152296546</v>
      </c>
      <c r="M35" s="198">
        <v>0.67819999999999991</v>
      </c>
      <c r="N35" s="121">
        <f t="shared" si="4"/>
        <v>-1.1081948089822213E-2</v>
      </c>
    </row>
    <row r="36" spans="2:16" x14ac:dyDescent="0.25">
      <c r="B36" s="119" t="s">
        <v>83</v>
      </c>
      <c r="C36" s="198">
        <v>0</v>
      </c>
      <c r="D36" s="121"/>
      <c r="E36" s="198">
        <v>0.41689999999999999</v>
      </c>
      <c r="F36" s="121" t="str">
        <f t="shared" si="2"/>
        <v>-</v>
      </c>
      <c r="G36" s="198">
        <v>0.6926000000000001</v>
      </c>
      <c r="H36" s="121">
        <f t="shared" si="2"/>
        <v>0.66130966658671175</v>
      </c>
      <c r="I36" s="198">
        <v>0.73419999999999996</v>
      </c>
      <c r="J36" s="121">
        <f t="shared" si="2"/>
        <v>6.0063528732312799E-2</v>
      </c>
      <c r="K36" s="198">
        <v>0.79610000000000003</v>
      </c>
      <c r="L36" s="121">
        <f t="shared" si="3"/>
        <v>8.4309452465268331E-2</v>
      </c>
      <c r="M36" s="198">
        <v>0.74419999999999997</v>
      </c>
      <c r="N36" s="121">
        <f t="shared" si="4"/>
        <v>-6.5192814972993451E-2</v>
      </c>
    </row>
    <row r="37" spans="2:16" x14ac:dyDescent="0.25">
      <c r="B37" s="119" t="s">
        <v>85</v>
      </c>
      <c r="C37" s="198">
        <v>0</v>
      </c>
      <c r="D37" s="121"/>
      <c r="E37" s="198">
        <v>0.55659999999999998</v>
      </c>
      <c r="F37" s="121" t="str">
        <f t="shared" si="2"/>
        <v>-</v>
      </c>
      <c r="G37" s="198">
        <v>0.74109999999999998</v>
      </c>
      <c r="H37" s="121">
        <f t="shared" si="2"/>
        <v>0.33147682357168518</v>
      </c>
      <c r="I37" s="198">
        <v>0.78040000000000009</v>
      </c>
      <c r="J37" s="121">
        <f t="shared" si="2"/>
        <v>5.3029280798812639E-2</v>
      </c>
      <c r="K37" s="198">
        <v>0.878</v>
      </c>
      <c r="L37" s="121">
        <f t="shared" si="3"/>
        <v>0.12506406970784201</v>
      </c>
      <c r="M37" s="198">
        <v>0.84770000000000001</v>
      </c>
      <c r="N37" s="121">
        <f t="shared" si="4"/>
        <v>-3.4510250569476097E-2</v>
      </c>
    </row>
    <row r="38" spans="2:16" x14ac:dyDescent="0.25">
      <c r="B38" s="119" t="s">
        <v>87</v>
      </c>
      <c r="C38" s="198">
        <v>0.49719999999999998</v>
      </c>
      <c r="D38" s="121"/>
      <c r="E38" s="198">
        <v>0.61680000000000001</v>
      </c>
      <c r="F38" s="121">
        <f t="shared" si="2"/>
        <v>0.24054706355591327</v>
      </c>
      <c r="G38" s="198">
        <v>0.74629999999999996</v>
      </c>
      <c r="H38" s="121">
        <f t="shared" si="2"/>
        <v>0.20995460440985725</v>
      </c>
      <c r="I38" s="198">
        <v>0.85400000000000009</v>
      </c>
      <c r="J38" s="121">
        <f t="shared" si="2"/>
        <v>0.14431193889856653</v>
      </c>
      <c r="K38" s="198">
        <v>0.90229999999999999</v>
      </c>
      <c r="L38" s="121">
        <f t="shared" si="3"/>
        <v>5.6557377049180291E-2</v>
      </c>
      <c r="M38" s="198"/>
      <c r="N38" s="121"/>
    </row>
    <row r="39" spans="2:16" x14ac:dyDescent="0.25">
      <c r="B39" s="119" t="s">
        <v>89</v>
      </c>
      <c r="C39" s="198">
        <v>0.32750000000000001</v>
      </c>
      <c r="D39" s="121"/>
      <c r="E39" s="198">
        <v>0.63070000000000004</v>
      </c>
      <c r="F39" s="121">
        <f t="shared" si="2"/>
        <v>0.92580152671755722</v>
      </c>
      <c r="G39" s="198">
        <v>0.76680000000000004</v>
      </c>
      <c r="H39" s="121">
        <f t="shared" si="2"/>
        <v>0.21579197716822573</v>
      </c>
      <c r="I39" s="198">
        <v>0.79760000000000009</v>
      </c>
      <c r="J39" s="121">
        <f t="shared" si="2"/>
        <v>4.016692749087114E-2</v>
      </c>
      <c r="K39" s="198">
        <v>0.82719999999999994</v>
      </c>
      <c r="L39" s="121">
        <f t="shared" si="3"/>
        <v>3.7111334002005725E-2</v>
      </c>
      <c r="M39" s="198"/>
      <c r="N39" s="121"/>
    </row>
    <row r="40" spans="2:16" x14ac:dyDescent="0.25">
      <c r="B40" s="119" t="s">
        <v>91</v>
      </c>
      <c r="C40" s="198">
        <v>0.25489999999999996</v>
      </c>
      <c r="D40" s="121"/>
      <c r="E40" s="198">
        <v>0.60609999999999997</v>
      </c>
      <c r="F40" s="121">
        <f t="shared" si="2"/>
        <v>1.3777952138093372</v>
      </c>
      <c r="G40" s="198">
        <v>0.70319999999999994</v>
      </c>
      <c r="H40" s="121">
        <f t="shared" si="2"/>
        <v>0.16020458670186444</v>
      </c>
      <c r="I40" s="198">
        <v>0.7548999999999999</v>
      </c>
      <c r="J40" s="121">
        <f t="shared" si="2"/>
        <v>7.3521046643913568E-2</v>
      </c>
      <c r="K40" s="198">
        <v>0.8237000000000001</v>
      </c>
      <c r="L40" s="121">
        <f t="shared" si="3"/>
        <v>9.1137899059478444E-2</v>
      </c>
      <c r="M40" s="198"/>
      <c r="N40" s="121"/>
    </row>
    <row r="41" spans="2:16" x14ac:dyDescent="0.25">
      <c r="B41" s="119" t="s">
        <v>93</v>
      </c>
      <c r="C41" s="198">
        <v>0.19</v>
      </c>
      <c r="D41" s="121"/>
      <c r="E41" s="198">
        <v>0.61960000000000004</v>
      </c>
      <c r="F41" s="121">
        <f t="shared" si="2"/>
        <v>2.2610526315789476</v>
      </c>
      <c r="G41" s="198">
        <v>0.76680000000000004</v>
      </c>
      <c r="H41" s="121">
        <f t="shared" si="2"/>
        <v>0.2375726275016139</v>
      </c>
      <c r="I41" s="198">
        <v>0.8076000000000001</v>
      </c>
      <c r="J41" s="121">
        <f t="shared" si="2"/>
        <v>5.3208137715180071E-2</v>
      </c>
      <c r="K41" s="198">
        <v>0.84279999999999999</v>
      </c>
      <c r="L41" s="121">
        <f t="shared" si="3"/>
        <v>4.3585933630509999E-2</v>
      </c>
      <c r="M41" s="198"/>
      <c r="N41" s="121"/>
    </row>
    <row r="42" spans="2:16" x14ac:dyDescent="0.25">
      <c r="B42" s="119" t="s">
        <v>95</v>
      </c>
      <c r="C42" s="198">
        <v>0.20379999999999998</v>
      </c>
      <c r="D42" s="121"/>
      <c r="E42" s="198">
        <v>0.52300000000000002</v>
      </c>
      <c r="F42" s="121">
        <f t="shared" si="2"/>
        <v>1.5662414131501476</v>
      </c>
      <c r="G42" s="198">
        <v>0.69739999999999991</v>
      </c>
      <c r="H42" s="121">
        <f t="shared" si="2"/>
        <v>0.33346080305927317</v>
      </c>
      <c r="I42" s="198">
        <v>0.74459999999999993</v>
      </c>
      <c r="J42" s="121">
        <f t="shared" si="2"/>
        <v>6.767995411528549E-2</v>
      </c>
      <c r="K42" s="198">
        <v>0.7831999999999999</v>
      </c>
      <c r="L42" s="121">
        <f t="shared" si="3"/>
        <v>5.1839914047810964E-2</v>
      </c>
      <c r="M42" s="198"/>
      <c r="N42" s="121"/>
    </row>
    <row r="43" spans="2:16" ht="15.75" x14ac:dyDescent="0.25">
      <c r="B43" s="122" t="s">
        <v>32</v>
      </c>
      <c r="C43" s="200">
        <v>0.51022458290172568</v>
      </c>
      <c r="D43" s="124"/>
      <c r="E43" s="202">
        <v>0.51651565552296963</v>
      </c>
      <c r="F43" s="124">
        <f t="shared" si="2"/>
        <v>1.2330006887292022E-2</v>
      </c>
      <c r="G43" s="202">
        <v>0.66840723443186234</v>
      </c>
      <c r="H43" s="124">
        <f t="shared" si="2"/>
        <v>0.29406965168384525</v>
      </c>
      <c r="I43" s="200">
        <v>0.75711049413019116</v>
      </c>
      <c r="J43" s="124">
        <f t="shared" si="2"/>
        <v>0.1327084075828795</v>
      </c>
      <c r="K43" s="200">
        <v>0.81153602495705168</v>
      </c>
      <c r="L43" s="124">
        <f t="shared" si="3"/>
        <v>7.1885849223880527E-2</v>
      </c>
      <c r="M43" s="200"/>
      <c r="N43" s="124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3" t="s">
        <v>310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159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160</v>
      </c>
    </row>
    <row r="50" spans="2:16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6" x14ac:dyDescent="0.25">
      <c r="B53" s="119" t="s">
        <v>73</v>
      </c>
      <c r="C53" s="198">
        <v>0.76760000000000006</v>
      </c>
      <c r="D53" s="121"/>
      <c r="E53" s="198">
        <v>0</v>
      </c>
      <c r="F53" s="121">
        <f t="shared" ref="F53:J65" si="5">IFERROR(E53/C53-1,"-")</f>
        <v>-1</v>
      </c>
      <c r="G53" s="198">
        <v>0</v>
      </c>
      <c r="H53" s="121" t="str">
        <f t="shared" si="5"/>
        <v>-</v>
      </c>
      <c r="I53" s="198">
        <v>0.79079999999999995</v>
      </c>
      <c r="J53" s="121" t="str">
        <f t="shared" si="5"/>
        <v>-</v>
      </c>
      <c r="K53" s="198">
        <v>0.80859999999999999</v>
      </c>
      <c r="L53" s="121">
        <f t="shared" ref="L53:L65" si="6">IFERROR(K53/I53-1,"-")</f>
        <v>2.2508851795649987E-2</v>
      </c>
      <c r="M53" s="198">
        <v>0.83109999999999995</v>
      </c>
      <c r="N53" s="121">
        <f t="shared" ref="N53:N59" si="7">IFERROR(M53/K53-1,"-")</f>
        <v>2.7825871877318775E-2</v>
      </c>
    </row>
    <row r="54" spans="2:16" x14ac:dyDescent="0.25">
      <c r="B54" s="119" t="s">
        <v>75</v>
      </c>
      <c r="C54" s="198">
        <v>0.72809999999999997</v>
      </c>
      <c r="D54" s="121"/>
      <c r="E54" s="198">
        <v>0</v>
      </c>
      <c r="F54" s="121">
        <f t="shared" si="5"/>
        <v>-1</v>
      </c>
      <c r="G54" s="198">
        <v>0</v>
      </c>
      <c r="H54" s="121" t="str">
        <f t="shared" si="5"/>
        <v>-</v>
      </c>
      <c r="I54" s="198">
        <v>0.76780000000000004</v>
      </c>
      <c r="J54" s="121" t="str">
        <f t="shared" si="5"/>
        <v>-</v>
      </c>
      <c r="K54" s="198">
        <v>0.89769999999999994</v>
      </c>
      <c r="L54" s="121">
        <f t="shared" si="6"/>
        <v>0.16918468351133087</v>
      </c>
      <c r="M54" s="198">
        <v>0.87170000000000003</v>
      </c>
      <c r="N54" s="121">
        <f t="shared" si="7"/>
        <v>-2.8962905202183253E-2</v>
      </c>
    </row>
    <row r="55" spans="2:16" x14ac:dyDescent="0.25">
      <c r="B55" s="119" t="s">
        <v>77</v>
      </c>
      <c r="C55" s="198">
        <v>0.34130000000000005</v>
      </c>
      <c r="D55" s="121"/>
      <c r="E55" s="198">
        <v>0</v>
      </c>
      <c r="F55" s="121">
        <f t="shared" si="5"/>
        <v>-1</v>
      </c>
      <c r="G55" s="198">
        <v>0</v>
      </c>
      <c r="H55" s="121" t="str">
        <f t="shared" si="5"/>
        <v>-</v>
      </c>
      <c r="I55" s="198">
        <v>0.74870000000000003</v>
      </c>
      <c r="J55" s="121" t="str">
        <f t="shared" si="5"/>
        <v>-</v>
      </c>
      <c r="K55" s="198">
        <v>0.84279999999999999</v>
      </c>
      <c r="L55" s="121">
        <f t="shared" si="6"/>
        <v>0.12568451983437945</v>
      </c>
      <c r="M55" s="198">
        <v>0.7762</v>
      </c>
      <c r="N55" s="121">
        <f t="shared" si="7"/>
        <v>-7.9022306597057446E-2</v>
      </c>
    </row>
    <row r="56" spans="2:16" x14ac:dyDescent="0.25">
      <c r="B56" s="119" t="s">
        <v>79</v>
      </c>
      <c r="C56" s="198">
        <v>0</v>
      </c>
      <c r="D56" s="121"/>
      <c r="E56" s="198">
        <v>0</v>
      </c>
      <c r="F56" s="121" t="str">
        <f t="shared" si="5"/>
        <v>-</v>
      </c>
      <c r="G56" s="198">
        <v>0</v>
      </c>
      <c r="H56" s="121" t="str">
        <f t="shared" si="5"/>
        <v>-</v>
      </c>
      <c r="I56" s="198">
        <v>0.68180000000000007</v>
      </c>
      <c r="J56" s="121" t="str">
        <f t="shared" si="5"/>
        <v>-</v>
      </c>
      <c r="K56" s="198">
        <v>0.69059999999999999</v>
      </c>
      <c r="L56" s="121">
        <f t="shared" si="6"/>
        <v>1.2907010853622669E-2</v>
      </c>
      <c r="M56" s="198">
        <v>0.7145999999999999</v>
      </c>
      <c r="N56" s="121">
        <f t="shared" si="7"/>
        <v>3.4752389226759162E-2</v>
      </c>
    </row>
    <row r="57" spans="2:16" x14ac:dyDescent="0.25">
      <c r="B57" s="119" t="s">
        <v>81</v>
      </c>
      <c r="C57" s="198">
        <v>0</v>
      </c>
      <c r="D57" s="121"/>
      <c r="E57" s="198">
        <v>0</v>
      </c>
      <c r="F57" s="121" t="str">
        <f t="shared" si="5"/>
        <v>-</v>
      </c>
      <c r="G57" s="198">
        <v>0</v>
      </c>
      <c r="H57" s="121" t="str">
        <f t="shared" si="5"/>
        <v>-</v>
      </c>
      <c r="I57" s="198">
        <v>0.62229999999999996</v>
      </c>
      <c r="J57" s="121" t="str">
        <f t="shared" si="5"/>
        <v>-</v>
      </c>
      <c r="K57" s="198">
        <v>0.69530000000000003</v>
      </c>
      <c r="L57" s="121">
        <f t="shared" si="6"/>
        <v>0.11730676522577554</v>
      </c>
      <c r="M57" s="198">
        <v>0.68640000000000001</v>
      </c>
      <c r="N57" s="121">
        <f t="shared" si="7"/>
        <v>-1.2800230116496558E-2</v>
      </c>
    </row>
    <row r="58" spans="2:16" x14ac:dyDescent="0.25">
      <c r="B58" s="119" t="s">
        <v>83</v>
      </c>
      <c r="C58" s="198">
        <v>0</v>
      </c>
      <c r="D58" s="121"/>
      <c r="E58" s="198">
        <v>0</v>
      </c>
      <c r="F58" s="121" t="str">
        <f t="shared" si="5"/>
        <v>-</v>
      </c>
      <c r="G58" s="198">
        <v>0</v>
      </c>
      <c r="H58" s="121" t="str">
        <f t="shared" si="5"/>
        <v>-</v>
      </c>
      <c r="I58" s="198">
        <v>0.75269999999999992</v>
      </c>
      <c r="J58" s="121" t="str">
        <f t="shared" si="5"/>
        <v>-</v>
      </c>
      <c r="K58" s="198">
        <v>0.81299999999999994</v>
      </c>
      <c r="L58" s="121">
        <f t="shared" si="6"/>
        <v>8.0111598246313198E-2</v>
      </c>
      <c r="M58" s="198">
        <v>0.75390000000000001</v>
      </c>
      <c r="N58" s="121">
        <f t="shared" si="7"/>
        <v>-7.2693726937269276E-2</v>
      </c>
    </row>
    <row r="59" spans="2:16" x14ac:dyDescent="0.25">
      <c r="B59" s="119" t="s">
        <v>85</v>
      </c>
      <c r="C59" s="198">
        <v>0</v>
      </c>
      <c r="D59" s="121"/>
      <c r="E59" s="198">
        <v>0</v>
      </c>
      <c r="F59" s="121" t="str">
        <f t="shared" si="5"/>
        <v>-</v>
      </c>
      <c r="G59" s="198">
        <v>0</v>
      </c>
      <c r="H59" s="121" t="str">
        <f t="shared" si="5"/>
        <v>-</v>
      </c>
      <c r="I59" s="198">
        <v>0.80590000000000006</v>
      </c>
      <c r="J59" s="121" t="str">
        <f t="shared" si="5"/>
        <v>-</v>
      </c>
      <c r="K59" s="198">
        <v>0.89379999999999993</v>
      </c>
      <c r="L59" s="121">
        <f t="shared" si="6"/>
        <v>0.10907060429333648</v>
      </c>
      <c r="M59" s="198">
        <v>0.8599</v>
      </c>
      <c r="N59" s="121">
        <f t="shared" si="7"/>
        <v>-3.7927948086820207E-2</v>
      </c>
    </row>
    <row r="60" spans="2:16" x14ac:dyDescent="0.25">
      <c r="B60" s="119" t="s">
        <v>87</v>
      </c>
      <c r="C60" s="198">
        <v>0.49359999999999998</v>
      </c>
      <c r="D60" s="121"/>
      <c r="E60" s="198">
        <v>0</v>
      </c>
      <c r="F60" s="121">
        <f t="shared" si="5"/>
        <v>-1</v>
      </c>
      <c r="G60" s="198">
        <v>0</v>
      </c>
      <c r="H60" s="121" t="str">
        <f t="shared" si="5"/>
        <v>-</v>
      </c>
      <c r="I60" s="198">
        <v>0.88529999999999998</v>
      </c>
      <c r="J60" s="121" t="str">
        <f t="shared" si="5"/>
        <v>-</v>
      </c>
      <c r="K60" s="198">
        <v>0.91599999999999993</v>
      </c>
      <c r="L60" s="121">
        <f t="shared" si="6"/>
        <v>3.4677510448435589E-2</v>
      </c>
      <c r="M60" s="198"/>
      <c r="N60" s="121"/>
    </row>
    <row r="61" spans="2:16" x14ac:dyDescent="0.25">
      <c r="B61" s="119" t="s">
        <v>89</v>
      </c>
      <c r="C61" s="198">
        <v>0.32579999999999998</v>
      </c>
      <c r="D61" s="121"/>
      <c r="E61" s="198">
        <v>0</v>
      </c>
      <c r="F61" s="121">
        <f t="shared" si="5"/>
        <v>-1</v>
      </c>
      <c r="G61" s="198">
        <v>0</v>
      </c>
      <c r="H61" s="121" t="str">
        <f t="shared" si="5"/>
        <v>-</v>
      </c>
      <c r="I61" s="198">
        <v>0.81169999999999998</v>
      </c>
      <c r="J61" s="121" t="str">
        <f t="shared" si="5"/>
        <v>-</v>
      </c>
      <c r="K61" s="198">
        <v>0.83810000000000007</v>
      </c>
      <c r="L61" s="121">
        <f t="shared" si="6"/>
        <v>3.2524331649624427E-2</v>
      </c>
      <c r="M61" s="198"/>
      <c r="N61" s="121"/>
    </row>
    <row r="62" spans="2:16" x14ac:dyDescent="0.25">
      <c r="B62" s="119" t="s">
        <v>91</v>
      </c>
      <c r="C62" s="198">
        <v>0.23710000000000001</v>
      </c>
      <c r="D62" s="121"/>
      <c r="E62" s="198">
        <v>0</v>
      </c>
      <c r="F62" s="121">
        <f t="shared" si="5"/>
        <v>-1</v>
      </c>
      <c r="G62" s="198">
        <v>0</v>
      </c>
      <c r="H62" s="121" t="str">
        <f t="shared" si="5"/>
        <v>-</v>
      </c>
      <c r="I62" s="198">
        <v>0.7712</v>
      </c>
      <c r="J62" s="121" t="str">
        <f t="shared" si="5"/>
        <v>-</v>
      </c>
      <c r="K62" s="198">
        <v>0.83719999999999994</v>
      </c>
      <c r="L62" s="121">
        <f t="shared" si="6"/>
        <v>8.5580912863070457E-2</v>
      </c>
      <c r="M62" s="198"/>
      <c r="N62" s="121"/>
    </row>
    <row r="63" spans="2:16" x14ac:dyDescent="0.25">
      <c r="B63" s="119" t="s">
        <v>93</v>
      </c>
      <c r="C63" s="198">
        <v>0.18969999999999998</v>
      </c>
      <c r="D63" s="121"/>
      <c r="E63" s="198">
        <v>0</v>
      </c>
      <c r="F63" s="121">
        <f t="shared" si="5"/>
        <v>-1</v>
      </c>
      <c r="G63" s="198">
        <v>0</v>
      </c>
      <c r="H63" s="121" t="str">
        <f t="shared" si="5"/>
        <v>-</v>
      </c>
      <c r="I63" s="198">
        <v>0.80299999999999994</v>
      </c>
      <c r="J63" s="121" t="str">
        <f t="shared" si="5"/>
        <v>-</v>
      </c>
      <c r="K63" s="198">
        <v>0.84709999999999996</v>
      </c>
      <c r="L63" s="121">
        <f t="shared" si="6"/>
        <v>5.4919053549190577E-2</v>
      </c>
      <c r="M63" s="198"/>
      <c r="N63" s="121"/>
    </row>
    <row r="64" spans="2:16" x14ac:dyDescent="0.25">
      <c r="B64" s="119" t="s">
        <v>95</v>
      </c>
      <c r="C64" s="198">
        <v>0.1782</v>
      </c>
      <c r="D64" s="121"/>
      <c r="E64" s="198">
        <v>0</v>
      </c>
      <c r="F64" s="121">
        <f t="shared" si="5"/>
        <v>-1</v>
      </c>
      <c r="G64" s="198">
        <v>0</v>
      </c>
      <c r="H64" s="121" t="str">
        <f t="shared" si="5"/>
        <v>-</v>
      </c>
      <c r="I64" s="198">
        <v>0.73840000000000006</v>
      </c>
      <c r="J64" s="121" t="str">
        <f t="shared" si="5"/>
        <v>-</v>
      </c>
      <c r="K64" s="198">
        <v>0.7823</v>
      </c>
      <c r="L64" s="121">
        <f t="shared" si="6"/>
        <v>5.9452871072589231E-2</v>
      </c>
      <c r="M64" s="198"/>
      <c r="N64" s="121"/>
    </row>
    <row r="65" spans="2:16" ht="15.75" x14ac:dyDescent="0.25">
      <c r="B65" s="122" t="s">
        <v>32</v>
      </c>
      <c r="C65" s="202">
        <v>0.51812467109371418</v>
      </c>
      <c r="D65" s="203"/>
      <c r="E65" s="204">
        <v>0.52124365322614574</v>
      </c>
      <c r="F65" s="203">
        <f t="shared" si="5"/>
        <v>6.0197522072200638E-3</v>
      </c>
      <c r="G65" s="204">
        <v>0.67804411957207555</v>
      </c>
      <c r="H65" s="203">
        <f t="shared" si="5"/>
        <v>0.3008199051929763</v>
      </c>
      <c r="I65" s="204">
        <v>0.76577549497344044</v>
      </c>
      <c r="J65" s="203">
        <f t="shared" si="5"/>
        <v>0.12938888911348956</v>
      </c>
      <c r="K65" s="204">
        <v>0.81915917960144258</v>
      </c>
      <c r="L65" s="203">
        <f t="shared" si="6"/>
        <v>6.9711925986680523E-2</v>
      </c>
      <c r="M65" s="204"/>
      <c r="N65" s="203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3" t="s">
        <v>311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161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162</v>
      </c>
    </row>
    <row r="72" spans="2:16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2:16" x14ac:dyDescent="0.25">
      <c r="B75" s="119" t="s">
        <v>73</v>
      </c>
      <c r="C75" s="198">
        <v>0.63829999999999998</v>
      </c>
      <c r="D75" s="121"/>
      <c r="E75" s="198">
        <v>0</v>
      </c>
      <c r="F75" s="121">
        <f t="shared" ref="F75:J87" si="8">IFERROR(E75/C75-1,"-")</f>
        <v>-1</v>
      </c>
      <c r="G75" s="198">
        <v>0</v>
      </c>
      <c r="H75" s="121" t="str">
        <f t="shared" si="8"/>
        <v>-</v>
      </c>
      <c r="I75" s="198">
        <v>0.80359999999999998</v>
      </c>
      <c r="J75" s="121" t="str">
        <f t="shared" si="8"/>
        <v>-</v>
      </c>
      <c r="K75" s="198">
        <v>0.83989999999999998</v>
      </c>
      <c r="L75" s="121">
        <f t="shared" ref="L75:L87" si="9">IFERROR(K75/I75-1,"-")</f>
        <v>4.517172722747631E-2</v>
      </c>
      <c r="M75" s="198">
        <v>0.84250000000000003</v>
      </c>
      <c r="N75" s="121">
        <f t="shared" ref="N75:N81" si="10">IFERROR(M75/K75-1,"-")</f>
        <v>3.0956066198357668E-3</v>
      </c>
    </row>
    <row r="76" spans="2:16" x14ac:dyDescent="0.25">
      <c r="B76" s="119" t="s">
        <v>75</v>
      </c>
      <c r="C76" s="198">
        <v>0.61350000000000005</v>
      </c>
      <c r="D76" s="121"/>
      <c r="E76" s="198">
        <v>0</v>
      </c>
      <c r="F76" s="121">
        <f t="shared" si="8"/>
        <v>-1</v>
      </c>
      <c r="G76" s="198">
        <v>0</v>
      </c>
      <c r="H76" s="121" t="str">
        <f t="shared" si="8"/>
        <v>-</v>
      </c>
      <c r="I76" s="198">
        <v>0.79700000000000004</v>
      </c>
      <c r="J76" s="121" t="str">
        <f t="shared" si="8"/>
        <v>-</v>
      </c>
      <c r="K76" s="198">
        <v>0.86670000000000003</v>
      </c>
      <c r="L76" s="121">
        <f t="shared" si="9"/>
        <v>8.7452948557088961E-2</v>
      </c>
      <c r="M76" s="198">
        <v>0.76989999999999992</v>
      </c>
      <c r="N76" s="121">
        <f t="shared" si="10"/>
        <v>-0.11168801199953859</v>
      </c>
    </row>
    <row r="77" spans="2:16" x14ac:dyDescent="0.25">
      <c r="B77" s="119" t="s">
        <v>77</v>
      </c>
      <c r="C77" s="198">
        <v>0.27779999999999999</v>
      </c>
      <c r="D77" s="121"/>
      <c r="E77" s="198">
        <v>0</v>
      </c>
      <c r="F77" s="121">
        <f t="shared" si="8"/>
        <v>-1</v>
      </c>
      <c r="G77" s="198">
        <v>0</v>
      </c>
      <c r="H77" s="121" t="str">
        <f t="shared" si="8"/>
        <v>-</v>
      </c>
      <c r="I77" s="198">
        <v>0.70279999999999998</v>
      </c>
      <c r="J77" s="121" t="str">
        <f t="shared" si="8"/>
        <v>-</v>
      </c>
      <c r="K77" s="198">
        <v>0.80810000000000004</v>
      </c>
      <c r="L77" s="121">
        <f t="shared" si="9"/>
        <v>0.14982925441092787</v>
      </c>
      <c r="M77" s="198">
        <v>0.79</v>
      </c>
      <c r="N77" s="121">
        <f t="shared" si="10"/>
        <v>-2.2398218042321449E-2</v>
      </c>
    </row>
    <row r="78" spans="2:16" x14ac:dyDescent="0.25">
      <c r="B78" s="119" t="s">
        <v>79</v>
      </c>
      <c r="C78" s="198">
        <v>0</v>
      </c>
      <c r="D78" s="121"/>
      <c r="E78" s="198">
        <v>0</v>
      </c>
      <c r="F78" s="121" t="str">
        <f t="shared" si="8"/>
        <v>-</v>
      </c>
      <c r="G78" s="198">
        <v>0</v>
      </c>
      <c r="H78" s="121" t="str">
        <f t="shared" si="8"/>
        <v>-</v>
      </c>
      <c r="I78" s="198">
        <v>0.64980000000000004</v>
      </c>
      <c r="J78" s="121" t="str">
        <f t="shared" si="8"/>
        <v>-</v>
      </c>
      <c r="K78" s="198">
        <v>0.67090000000000005</v>
      </c>
      <c r="L78" s="121">
        <f t="shared" si="9"/>
        <v>3.2471529701446622E-2</v>
      </c>
      <c r="M78" s="198">
        <v>0.63729999999999998</v>
      </c>
      <c r="N78" s="121">
        <f t="shared" si="10"/>
        <v>-5.0081979430615653E-2</v>
      </c>
    </row>
    <row r="79" spans="2:16" x14ac:dyDescent="0.25">
      <c r="B79" s="119" t="s">
        <v>81</v>
      </c>
      <c r="C79" s="198">
        <v>0</v>
      </c>
      <c r="D79" s="121"/>
      <c r="E79" s="198">
        <v>0</v>
      </c>
      <c r="F79" s="121" t="str">
        <f t="shared" si="8"/>
        <v>-</v>
      </c>
      <c r="G79" s="198">
        <v>0</v>
      </c>
      <c r="H79" s="121" t="str">
        <f t="shared" si="8"/>
        <v>-</v>
      </c>
      <c r="I79" s="198">
        <v>0.60970000000000002</v>
      </c>
      <c r="J79" s="121" t="str">
        <f t="shared" si="8"/>
        <v>-</v>
      </c>
      <c r="K79" s="198">
        <v>0.62439999999999996</v>
      </c>
      <c r="L79" s="121">
        <f t="shared" si="9"/>
        <v>2.4110218140068751E-2</v>
      </c>
      <c r="M79" s="198">
        <v>0.62740000000000007</v>
      </c>
      <c r="N79" s="121">
        <f t="shared" si="10"/>
        <v>4.8046124279310654E-3</v>
      </c>
    </row>
    <row r="80" spans="2:16" x14ac:dyDescent="0.25">
      <c r="B80" s="119" t="s">
        <v>83</v>
      </c>
      <c r="C80" s="198">
        <v>0</v>
      </c>
      <c r="D80" s="121"/>
      <c r="E80" s="198">
        <v>0</v>
      </c>
      <c r="F80" s="121" t="str">
        <f t="shared" si="8"/>
        <v>-</v>
      </c>
      <c r="G80" s="198">
        <v>0</v>
      </c>
      <c r="H80" s="121" t="str">
        <f t="shared" si="8"/>
        <v>-</v>
      </c>
      <c r="I80" s="198">
        <v>0.62639999999999996</v>
      </c>
      <c r="J80" s="121" t="str">
        <f t="shared" si="8"/>
        <v>-</v>
      </c>
      <c r="K80" s="198">
        <v>0.68590000000000007</v>
      </c>
      <c r="L80" s="121">
        <f t="shared" si="9"/>
        <v>9.4987228607918528E-2</v>
      </c>
      <c r="M80" s="198">
        <v>0.68400000000000005</v>
      </c>
      <c r="N80" s="121">
        <f t="shared" si="10"/>
        <v>-2.7700831024930483E-3</v>
      </c>
    </row>
    <row r="81" spans="2:16" x14ac:dyDescent="0.25">
      <c r="B81" s="119" t="s">
        <v>85</v>
      </c>
      <c r="C81" s="198">
        <v>0</v>
      </c>
      <c r="D81" s="121"/>
      <c r="E81" s="198">
        <v>0</v>
      </c>
      <c r="F81" s="121" t="str">
        <f t="shared" si="8"/>
        <v>-</v>
      </c>
      <c r="G81" s="198">
        <v>0</v>
      </c>
      <c r="H81" s="121" t="str">
        <f t="shared" si="8"/>
        <v>-</v>
      </c>
      <c r="I81" s="198">
        <v>0.62450000000000006</v>
      </c>
      <c r="J81" s="121" t="str">
        <f t="shared" si="8"/>
        <v>-</v>
      </c>
      <c r="K81" s="198">
        <v>0.7752</v>
      </c>
      <c r="L81" s="121">
        <f t="shared" si="9"/>
        <v>0.24131305044035223</v>
      </c>
      <c r="M81" s="198">
        <v>0.77099999999999991</v>
      </c>
      <c r="N81" s="121">
        <f t="shared" si="10"/>
        <v>-5.4179566563469228E-3</v>
      </c>
    </row>
    <row r="82" spans="2:16" x14ac:dyDescent="0.25">
      <c r="B82" s="119" t="s">
        <v>87</v>
      </c>
      <c r="C82" s="198">
        <v>0.53620000000000001</v>
      </c>
      <c r="D82" s="121"/>
      <c r="E82" s="198">
        <v>0</v>
      </c>
      <c r="F82" s="121">
        <f t="shared" si="8"/>
        <v>-1</v>
      </c>
      <c r="G82" s="198">
        <v>0</v>
      </c>
      <c r="H82" s="121" t="str">
        <f t="shared" si="8"/>
        <v>-</v>
      </c>
      <c r="I82" s="198">
        <v>0.66010000000000002</v>
      </c>
      <c r="J82" s="121" t="str">
        <f t="shared" si="8"/>
        <v>-</v>
      </c>
      <c r="K82" s="198">
        <v>0.81310000000000004</v>
      </c>
      <c r="L82" s="121">
        <f t="shared" si="9"/>
        <v>0.23178306317224662</v>
      </c>
      <c r="M82" s="198"/>
      <c r="N82" s="121"/>
    </row>
    <row r="83" spans="2:16" x14ac:dyDescent="0.25">
      <c r="B83" s="119" t="s">
        <v>89</v>
      </c>
      <c r="C83" s="198">
        <v>0.34189999999999998</v>
      </c>
      <c r="D83" s="121"/>
      <c r="E83" s="198">
        <v>0</v>
      </c>
      <c r="F83" s="121">
        <f t="shared" si="8"/>
        <v>-1</v>
      </c>
      <c r="G83" s="198">
        <v>0</v>
      </c>
      <c r="H83" s="121" t="str">
        <f t="shared" si="8"/>
        <v>-</v>
      </c>
      <c r="I83" s="198">
        <v>0.70979999999999999</v>
      </c>
      <c r="J83" s="121" t="str">
        <f t="shared" si="8"/>
        <v>-</v>
      </c>
      <c r="K83" s="198">
        <v>0.75639999999999996</v>
      </c>
      <c r="L83" s="121">
        <f t="shared" si="9"/>
        <v>6.5652296421527145E-2</v>
      </c>
      <c r="M83" s="198"/>
      <c r="N83" s="121"/>
    </row>
    <row r="84" spans="2:16" x14ac:dyDescent="0.25">
      <c r="B84" s="119" t="s">
        <v>91</v>
      </c>
      <c r="C84" s="198">
        <v>0.38219999999999998</v>
      </c>
      <c r="D84" s="121"/>
      <c r="E84" s="198">
        <v>0</v>
      </c>
      <c r="F84" s="121">
        <f t="shared" si="8"/>
        <v>-1</v>
      </c>
      <c r="G84" s="198">
        <v>0</v>
      </c>
      <c r="H84" s="121" t="str">
        <f t="shared" si="8"/>
        <v>-</v>
      </c>
      <c r="I84" s="198">
        <v>0.6543000000000001</v>
      </c>
      <c r="J84" s="121" t="str">
        <f t="shared" si="8"/>
        <v>-</v>
      </c>
      <c r="K84" s="198">
        <v>0.73659999999999992</v>
      </c>
      <c r="L84" s="121">
        <f t="shared" si="9"/>
        <v>0.1257832798410512</v>
      </c>
      <c r="M84" s="198"/>
      <c r="N84" s="121"/>
    </row>
    <row r="85" spans="2:16" x14ac:dyDescent="0.25">
      <c r="B85" s="119" t="s">
        <v>93</v>
      </c>
      <c r="C85" s="198">
        <v>0.19120000000000001</v>
      </c>
      <c r="D85" s="121"/>
      <c r="E85" s="198">
        <v>0</v>
      </c>
      <c r="F85" s="121">
        <f t="shared" si="8"/>
        <v>-1</v>
      </c>
      <c r="G85" s="198">
        <v>0</v>
      </c>
      <c r="H85" s="121" t="str">
        <f t="shared" si="8"/>
        <v>-</v>
      </c>
      <c r="I85" s="198">
        <v>0.83599999999999997</v>
      </c>
      <c r="J85" s="121" t="str">
        <f t="shared" si="8"/>
        <v>-</v>
      </c>
      <c r="K85" s="198">
        <v>0.81559999999999999</v>
      </c>
      <c r="L85" s="121">
        <f t="shared" si="9"/>
        <v>-2.4401913875598091E-2</v>
      </c>
      <c r="M85" s="198"/>
      <c r="N85" s="121"/>
    </row>
    <row r="86" spans="2:16" x14ac:dyDescent="0.25">
      <c r="B86" s="119" t="s">
        <v>95</v>
      </c>
      <c r="C86" s="198">
        <v>0.30510000000000004</v>
      </c>
      <c r="D86" s="121"/>
      <c r="E86" s="198">
        <v>0</v>
      </c>
      <c r="F86" s="121">
        <f t="shared" si="8"/>
        <v>-1</v>
      </c>
      <c r="G86" s="198">
        <v>0</v>
      </c>
      <c r="H86" s="121" t="str">
        <f t="shared" si="8"/>
        <v>-</v>
      </c>
      <c r="I86" s="198">
        <v>0.78299999999999992</v>
      </c>
      <c r="J86" s="121" t="str">
        <f t="shared" si="8"/>
        <v>-</v>
      </c>
      <c r="K86" s="198">
        <v>0.78839999999999999</v>
      </c>
      <c r="L86" s="121">
        <f t="shared" si="9"/>
        <v>6.8965517241379448E-3</v>
      </c>
      <c r="M86" s="198"/>
      <c r="N86" s="121"/>
    </row>
    <row r="87" spans="2:16" ht="15.75" x14ac:dyDescent="0.25">
      <c r="B87" s="122" t="s">
        <v>32</v>
      </c>
      <c r="C87" s="202">
        <f>IFERROR(AVERAGE(C75:C86),"-")</f>
        <v>0.27384999999999998</v>
      </c>
      <c r="D87" s="203"/>
      <c r="E87" s="202">
        <f>IFERROR(AVERAGE(E75:E86),"-")</f>
        <v>0</v>
      </c>
      <c r="F87" s="203">
        <f t="shared" si="8"/>
        <v>-1</v>
      </c>
      <c r="G87" s="202">
        <f>IFERROR(AVERAGE(G75:G86),"-")</f>
        <v>0</v>
      </c>
      <c r="H87" s="203" t="str">
        <f t="shared" si="8"/>
        <v>-</v>
      </c>
      <c r="I87" s="202">
        <f>IFERROR(AVERAGE(I75:I86),"-")</f>
        <v>0.7047500000000001</v>
      </c>
      <c r="J87" s="203" t="str">
        <f t="shared" si="8"/>
        <v>-</v>
      </c>
      <c r="K87" s="202">
        <f>IFERROR(AVERAGE(K75:K86),"-")</f>
        <v>0.7651</v>
      </c>
      <c r="L87" s="203">
        <f t="shared" si="9"/>
        <v>8.5633203263568491E-2</v>
      </c>
      <c r="M87" s="202"/>
      <c r="N87" s="203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312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163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164</v>
      </c>
    </row>
    <row r="94" spans="2:16" ht="22.5" thickTop="1" thickBot="1" x14ac:dyDescent="0.3">
      <c r="B94" s="111"/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112">
        <f>E$7</f>
        <v>2021</v>
      </c>
      <c r="F95" s="113"/>
      <c r="G95" s="112">
        <f>G$7</f>
        <v>2022</v>
      </c>
      <c r="H95" s="113"/>
      <c r="I95" s="112">
        <f>I$7</f>
        <v>2023</v>
      </c>
      <c r="J95" s="113"/>
      <c r="K95" s="112">
        <f>K$7</f>
        <v>2024</v>
      </c>
      <c r="L95" s="113"/>
      <c r="M95" s="114">
        <f>M$7</f>
        <v>2025</v>
      </c>
      <c r="N95" s="115"/>
    </row>
    <row r="96" spans="2:16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98">
        <v>0.74680000000000002</v>
      </c>
      <c r="D97" s="121"/>
      <c r="E97" s="198">
        <v>0.12839999999999999</v>
      </c>
      <c r="F97" s="121">
        <f t="shared" ref="F97:J109" si="11">IFERROR(E97/C97-1,"-")</f>
        <v>-0.82806641671130155</v>
      </c>
      <c r="G97" s="198">
        <v>0.54770000000000008</v>
      </c>
      <c r="H97" s="121">
        <f t="shared" si="11"/>
        <v>3.2655763239875402</v>
      </c>
      <c r="I97" s="198">
        <v>0.72870000000000001</v>
      </c>
      <c r="J97" s="121">
        <f t="shared" si="11"/>
        <v>0.33047288661676077</v>
      </c>
      <c r="K97" s="198">
        <v>0.69540000000000002</v>
      </c>
      <c r="L97" s="121">
        <f t="shared" ref="L97:L109" si="12">IFERROR(K97/I97-1,"-")</f>
        <v>-4.5697818032111925E-2</v>
      </c>
      <c r="M97" s="198">
        <v>0.70499999999999996</v>
      </c>
      <c r="N97" s="121">
        <f t="shared" ref="N97:N103" si="13">IFERROR(M97/K97-1,"-")</f>
        <v>1.380500431406384E-2</v>
      </c>
    </row>
    <row r="98" spans="2:14" x14ac:dyDescent="0.25">
      <c r="B98" s="119" t="s">
        <v>75</v>
      </c>
      <c r="C98" s="198">
        <v>0.65659999999999996</v>
      </c>
      <c r="D98" s="121"/>
      <c r="E98" s="198">
        <v>0.1741</v>
      </c>
      <c r="F98" s="121">
        <f t="shared" si="11"/>
        <v>-0.73484617727688084</v>
      </c>
      <c r="G98" s="198">
        <v>0.60609999999999997</v>
      </c>
      <c r="H98" s="121">
        <f t="shared" si="11"/>
        <v>2.481332567489948</v>
      </c>
      <c r="I98" s="198">
        <v>0.74080000000000001</v>
      </c>
      <c r="J98" s="121">
        <f t="shared" si="11"/>
        <v>0.2222405543639665</v>
      </c>
      <c r="K98" s="198">
        <v>0.74750000000000005</v>
      </c>
      <c r="L98" s="121">
        <f t="shared" si="12"/>
        <v>9.0442764578835266E-3</v>
      </c>
      <c r="M98" s="198">
        <v>0.752</v>
      </c>
      <c r="N98" s="121">
        <f t="shared" si="13"/>
        <v>6.0200668896319698E-3</v>
      </c>
    </row>
    <row r="99" spans="2:14" x14ac:dyDescent="0.25">
      <c r="B99" s="119" t="s">
        <v>77</v>
      </c>
      <c r="C99" s="198">
        <v>0.33539999999999998</v>
      </c>
      <c r="D99" s="121"/>
      <c r="E99" s="198">
        <v>0.1898</v>
      </c>
      <c r="F99" s="121">
        <f t="shared" si="11"/>
        <v>-0.43410852713178294</v>
      </c>
      <c r="G99" s="198">
        <v>0.59889999999999999</v>
      </c>
      <c r="H99" s="121">
        <f t="shared" si="11"/>
        <v>2.1554267650158061</v>
      </c>
      <c r="I99" s="198">
        <v>0.69359999999999999</v>
      </c>
      <c r="J99" s="121">
        <f t="shared" si="11"/>
        <v>0.15812322591417605</v>
      </c>
      <c r="K99" s="198">
        <v>0.72849999999999993</v>
      </c>
      <c r="L99" s="121">
        <f t="shared" si="12"/>
        <v>5.0317185697808409E-2</v>
      </c>
      <c r="M99" s="198">
        <v>0.78849999999999998</v>
      </c>
      <c r="N99" s="121">
        <f t="shared" si="13"/>
        <v>8.2361015785861413E-2</v>
      </c>
    </row>
    <row r="100" spans="2:14" x14ac:dyDescent="0.25">
      <c r="B100" s="119" t="s">
        <v>79</v>
      </c>
      <c r="C100" s="198">
        <v>0</v>
      </c>
      <c r="D100" s="121"/>
      <c r="E100" s="198">
        <v>0.20920000000000002</v>
      </c>
      <c r="F100" s="121" t="str">
        <f t="shared" si="11"/>
        <v>-</v>
      </c>
      <c r="G100" s="198">
        <v>0.57189999999999996</v>
      </c>
      <c r="H100" s="121">
        <f t="shared" si="11"/>
        <v>1.7337476099426383</v>
      </c>
      <c r="I100" s="198">
        <v>0.59079999999999999</v>
      </c>
      <c r="J100" s="121">
        <f t="shared" si="11"/>
        <v>3.3047735618115137E-2</v>
      </c>
      <c r="K100" s="198">
        <v>0.65599999999999992</v>
      </c>
      <c r="L100" s="121">
        <f t="shared" si="12"/>
        <v>0.11035883547731884</v>
      </c>
      <c r="M100" s="198">
        <v>0.76709999999999989</v>
      </c>
      <c r="N100" s="121">
        <f t="shared" si="13"/>
        <v>0.16935975609756104</v>
      </c>
    </row>
    <row r="101" spans="2:14" x14ac:dyDescent="0.25">
      <c r="B101" s="119" t="s">
        <v>81</v>
      </c>
      <c r="C101" s="198">
        <v>0</v>
      </c>
      <c r="D101" s="121"/>
      <c r="E101" s="198">
        <v>0.26879999999999998</v>
      </c>
      <c r="F101" s="121" t="str">
        <f t="shared" si="11"/>
        <v>-</v>
      </c>
      <c r="G101" s="198">
        <v>0.44439999999999996</v>
      </c>
      <c r="H101" s="121">
        <f t="shared" si="11"/>
        <v>0.65327380952380953</v>
      </c>
      <c r="I101" s="198">
        <v>0.49170000000000003</v>
      </c>
      <c r="J101" s="121">
        <f t="shared" si="11"/>
        <v>0.10643564356435653</v>
      </c>
      <c r="K101" s="198">
        <v>0.51950000000000007</v>
      </c>
      <c r="L101" s="121">
        <f t="shared" si="12"/>
        <v>5.6538539760016437E-2</v>
      </c>
      <c r="M101" s="198">
        <v>0.63639999999999997</v>
      </c>
      <c r="N101" s="121">
        <f t="shared" si="13"/>
        <v>0.22502406159768995</v>
      </c>
    </row>
    <row r="102" spans="2:14" x14ac:dyDescent="0.25">
      <c r="B102" s="119" t="s">
        <v>83</v>
      </c>
      <c r="C102" s="198">
        <v>0</v>
      </c>
      <c r="D102" s="121"/>
      <c r="E102" s="198">
        <v>0.34889999999999999</v>
      </c>
      <c r="F102" s="121" t="str">
        <f t="shared" si="11"/>
        <v>-</v>
      </c>
      <c r="G102" s="198">
        <v>0.5484</v>
      </c>
      <c r="H102" s="121">
        <f t="shared" si="11"/>
        <v>0.57179707652622525</v>
      </c>
      <c r="I102" s="198">
        <v>0.59560000000000002</v>
      </c>
      <c r="J102" s="121">
        <f t="shared" si="11"/>
        <v>8.6068563092633221E-2</v>
      </c>
      <c r="K102" s="198">
        <v>0.63919999999999999</v>
      </c>
      <c r="L102" s="121">
        <f t="shared" si="12"/>
        <v>7.3203492276695759E-2</v>
      </c>
      <c r="M102" s="198">
        <v>0.6825</v>
      </c>
      <c r="N102" s="121">
        <f t="shared" si="13"/>
        <v>6.7740926157697112E-2</v>
      </c>
    </row>
    <row r="103" spans="2:14" x14ac:dyDescent="0.25">
      <c r="B103" s="119" t="s">
        <v>85</v>
      </c>
      <c r="C103" s="198">
        <v>0</v>
      </c>
      <c r="D103" s="121"/>
      <c r="E103" s="198">
        <v>0.46039999999999998</v>
      </c>
      <c r="F103" s="121" t="str">
        <f t="shared" si="11"/>
        <v>-</v>
      </c>
      <c r="G103" s="198">
        <v>0.66310000000000002</v>
      </c>
      <c r="H103" s="121">
        <f t="shared" si="11"/>
        <v>0.44026933101650756</v>
      </c>
      <c r="I103" s="198">
        <v>0.68840000000000001</v>
      </c>
      <c r="J103" s="121">
        <f t="shared" si="11"/>
        <v>3.8154124566430303E-2</v>
      </c>
      <c r="K103" s="198">
        <v>0.7591</v>
      </c>
      <c r="L103" s="121">
        <f t="shared" si="12"/>
        <v>0.10270191748983137</v>
      </c>
      <c r="M103" s="198">
        <v>0.84770000000000001</v>
      </c>
      <c r="N103" s="121">
        <f t="shared" si="13"/>
        <v>0.1167171650638914</v>
      </c>
    </row>
    <row r="104" spans="2:14" x14ac:dyDescent="0.25">
      <c r="B104" s="119" t="s">
        <v>87</v>
      </c>
      <c r="C104" s="198">
        <v>0.30469999999999997</v>
      </c>
      <c r="D104" s="121"/>
      <c r="E104" s="198">
        <v>0.53900000000000003</v>
      </c>
      <c r="F104" s="121">
        <f t="shared" si="11"/>
        <v>0.76895306859205803</v>
      </c>
      <c r="G104" s="198">
        <v>0.63380000000000003</v>
      </c>
      <c r="H104" s="121">
        <f t="shared" si="11"/>
        <v>0.1758812615955474</v>
      </c>
      <c r="I104" s="198">
        <v>0.60450000000000004</v>
      </c>
      <c r="J104" s="121">
        <f t="shared" si="11"/>
        <v>-4.6229094351530442E-2</v>
      </c>
      <c r="K104" s="198">
        <v>0.80459999999999998</v>
      </c>
      <c r="L104" s="121">
        <f t="shared" si="12"/>
        <v>0.33101736972704709</v>
      </c>
      <c r="M104" s="198"/>
      <c r="N104" s="121"/>
    </row>
    <row r="105" spans="2:14" x14ac:dyDescent="0.25">
      <c r="B105" s="119" t="s">
        <v>89</v>
      </c>
      <c r="C105" s="198">
        <v>0.2145</v>
      </c>
      <c r="D105" s="121"/>
      <c r="E105" s="198">
        <v>0.50109999999999999</v>
      </c>
      <c r="F105" s="121">
        <f t="shared" si="11"/>
        <v>1.3361305361305362</v>
      </c>
      <c r="G105" s="198">
        <v>0.47960000000000003</v>
      </c>
      <c r="H105" s="121">
        <f t="shared" si="11"/>
        <v>-4.2905607663140999E-2</v>
      </c>
      <c r="I105" s="198">
        <v>0.61450000000000005</v>
      </c>
      <c r="J105" s="121">
        <f t="shared" si="11"/>
        <v>0.28127606338615507</v>
      </c>
      <c r="K105" s="198">
        <v>0.74120000000000008</v>
      </c>
      <c r="L105" s="121">
        <f t="shared" si="12"/>
        <v>0.20618388934092757</v>
      </c>
      <c r="M105" s="198"/>
      <c r="N105" s="121"/>
    </row>
    <row r="106" spans="2:14" x14ac:dyDescent="0.25">
      <c r="B106" s="119" t="s">
        <v>91</v>
      </c>
      <c r="C106" s="198">
        <v>0.16219999999999998</v>
      </c>
      <c r="D106" s="121"/>
      <c r="E106" s="198">
        <v>0.51880000000000004</v>
      </c>
      <c r="F106" s="121">
        <f t="shared" si="11"/>
        <v>2.1985203452527751</v>
      </c>
      <c r="G106" s="198">
        <v>0.56979999999999997</v>
      </c>
      <c r="H106" s="121">
        <f t="shared" si="11"/>
        <v>9.8303777949113158E-2</v>
      </c>
      <c r="I106" s="198">
        <v>0.56320000000000003</v>
      </c>
      <c r="J106" s="121">
        <f t="shared" si="11"/>
        <v>-1.1583011583011449E-2</v>
      </c>
      <c r="K106" s="198">
        <v>0.64790000000000003</v>
      </c>
      <c r="L106" s="121">
        <f t="shared" si="12"/>
        <v>0.150390625</v>
      </c>
      <c r="M106" s="198"/>
      <c r="N106" s="121"/>
    </row>
    <row r="107" spans="2:14" x14ac:dyDescent="0.25">
      <c r="B107" s="119" t="s">
        <v>93</v>
      </c>
      <c r="C107" s="198">
        <v>0.1744</v>
      </c>
      <c r="D107" s="121"/>
      <c r="E107" s="198">
        <v>0.52800000000000002</v>
      </c>
      <c r="F107" s="121">
        <f t="shared" si="11"/>
        <v>2.0275229357798166</v>
      </c>
      <c r="G107" s="198">
        <v>0.66090000000000004</v>
      </c>
      <c r="H107" s="121">
        <f t="shared" si="11"/>
        <v>0.25170454545454546</v>
      </c>
      <c r="I107" s="198">
        <v>0.69450000000000001</v>
      </c>
      <c r="J107" s="121">
        <f t="shared" si="11"/>
        <v>5.0839763958238748E-2</v>
      </c>
      <c r="K107" s="198">
        <v>0.70180000000000009</v>
      </c>
      <c r="L107" s="121">
        <f t="shared" si="12"/>
        <v>1.0511159107271517E-2</v>
      </c>
      <c r="M107" s="198"/>
      <c r="N107" s="121"/>
    </row>
    <row r="108" spans="2:14" x14ac:dyDescent="0.25">
      <c r="B108" s="119" t="s">
        <v>95</v>
      </c>
      <c r="C108" s="198">
        <v>0.20399999999999999</v>
      </c>
      <c r="D108" s="121"/>
      <c r="E108" s="198">
        <v>0.55759999999999998</v>
      </c>
      <c r="F108" s="121">
        <f t="shared" si="11"/>
        <v>1.7333333333333334</v>
      </c>
      <c r="G108" s="198">
        <v>0.68209999999999993</v>
      </c>
      <c r="H108" s="121">
        <f t="shared" si="11"/>
        <v>0.22327833572453359</v>
      </c>
      <c r="I108" s="198">
        <v>0.68709999999999993</v>
      </c>
      <c r="J108" s="121">
        <f t="shared" si="11"/>
        <v>7.3303034745637596E-3</v>
      </c>
      <c r="K108" s="198">
        <v>0.68840000000000001</v>
      </c>
      <c r="L108" s="121">
        <f t="shared" si="12"/>
        <v>1.8920098966672683E-3</v>
      </c>
      <c r="M108" s="198"/>
      <c r="N108" s="121"/>
    </row>
    <row r="109" spans="2:14" ht="15.75" x14ac:dyDescent="0.25">
      <c r="B109" s="122" t="s">
        <v>32</v>
      </c>
      <c r="C109" s="205">
        <f>IFERROR(AVERAGE(C97:C108),"-")</f>
        <v>0.23321666666666666</v>
      </c>
      <c r="D109" s="124"/>
      <c r="E109" s="205">
        <f>IFERROR(AVERAGE(E97:E108),"-")</f>
        <v>0.36867500000000003</v>
      </c>
      <c r="F109" s="124">
        <f t="shared" si="11"/>
        <v>0.5808261273493891</v>
      </c>
      <c r="G109" s="205">
        <f>IFERROR(AVERAGE(G97:G108),"-")</f>
        <v>0.58389166666666659</v>
      </c>
      <c r="H109" s="124">
        <f t="shared" si="11"/>
        <v>0.58375714834655601</v>
      </c>
      <c r="I109" s="205">
        <f>IFERROR(AVERAGE(I97:I108),"-")</f>
        <v>0.64111666666666667</v>
      </c>
      <c r="J109" s="124">
        <f t="shared" si="11"/>
        <v>9.8006194071388997E-2</v>
      </c>
      <c r="K109" s="205">
        <f>IFERROR(AVERAGE(K97:K108),"-")</f>
        <v>0.69409166666666666</v>
      </c>
      <c r="L109" s="124">
        <f t="shared" si="12"/>
        <v>8.2629266644136612E-2</v>
      </c>
      <c r="M109" s="205"/>
      <c r="N109" s="124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K112" s="201"/>
      <c r="L112" s="201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38B88-D7E6-4E51-B00F-DB4634AB8D9A}">
  <sheetPr>
    <tabColor theme="2" tint="-0.499984740745262"/>
  </sheetPr>
  <dimension ref="B4:B25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DCE03-0B5A-470A-8E5C-0D3C937E9FF0}">
  <sheetPr>
    <tabColor theme="2" tint="-9.9978637043366805E-2"/>
  </sheetPr>
  <dimension ref="B1:AW4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166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167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168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266</v>
      </c>
      <c r="D7" s="207" t="s">
        <v>267</v>
      </c>
      <c r="E7" s="207" t="s">
        <v>268</v>
      </c>
      <c r="F7" s="92" t="s">
        <v>269</v>
      </c>
      <c r="G7" s="92" t="s">
        <v>270</v>
      </c>
      <c r="H7" s="14" t="str">
        <f>CONCATENATE("var. ",RIGHT(G7,2),"/",RIGHT(F7,2))</f>
        <v>var. 25/24</v>
      </c>
      <c r="I7" s="207" t="s">
        <v>228</v>
      </c>
      <c r="J7" s="208" t="s">
        <v>229</v>
      </c>
      <c r="K7" s="208" t="s">
        <v>230</v>
      </c>
      <c r="L7" s="13" t="s">
        <v>231</v>
      </c>
      <c r="M7" s="13" t="s">
        <v>232</v>
      </c>
      <c r="N7" s="14" t="str">
        <f>CONCATENATE("var. ",RIGHT(M7,2),"/",RIGHT(L7,2))</f>
        <v>var. 25/24</v>
      </c>
      <c r="P7" s="87"/>
      <c r="Q7" s="207" t="s">
        <v>266</v>
      </c>
      <c r="R7" s="208" t="s">
        <v>267</v>
      </c>
      <c r="S7" s="208" t="s">
        <v>268</v>
      </c>
      <c r="T7" s="92" t="s">
        <v>269</v>
      </c>
      <c r="U7" s="92" t="s">
        <v>270</v>
      </c>
      <c r="V7" s="14" t="str">
        <f>CONCATENATE("var. ",RIGHT(U7,2),"/",RIGHT(T7,2))</f>
        <v>var. 25/24</v>
      </c>
      <c r="W7" s="207" t="s">
        <v>228</v>
      </c>
      <c r="X7" s="207" t="s">
        <v>229</v>
      </c>
      <c r="Y7" s="207" t="s">
        <v>230</v>
      </c>
      <c r="Z7" s="13" t="s">
        <v>231</v>
      </c>
      <c r="AA7" s="13" t="s">
        <v>232</v>
      </c>
      <c r="AB7" s="14" t="str">
        <f>CONCATENATE("var. ",RIGHT(AA7,2),"/",RIGHT(Z7,2))</f>
        <v>var. 25/24</v>
      </c>
      <c r="AD7" s="87"/>
      <c r="AE7" s="207" t="s">
        <v>266</v>
      </c>
      <c r="AF7" s="208" t="s">
        <v>267</v>
      </c>
      <c r="AG7" s="208" t="s">
        <v>268</v>
      </c>
      <c r="AH7" s="92" t="s">
        <v>269</v>
      </c>
      <c r="AI7" s="92" t="s">
        <v>270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228</v>
      </c>
      <c r="AN7" s="208" t="s">
        <v>229</v>
      </c>
      <c r="AO7" s="208" t="s">
        <v>230</v>
      </c>
      <c r="AP7" s="13" t="s">
        <v>231</v>
      </c>
      <c r="AQ7" s="13" t="s">
        <v>232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45</v>
      </c>
      <c r="C8" s="212">
        <v>89.90479582975324</v>
      </c>
      <c r="D8" s="213">
        <v>103.32696609432543</v>
      </c>
      <c r="E8" s="213">
        <v>109.52769989581103</v>
      </c>
      <c r="F8" s="214">
        <v>121.46827305804845</v>
      </c>
      <c r="G8" s="213">
        <v>129.66473881016503</v>
      </c>
      <c r="H8" s="136">
        <f>G8/F8-1</f>
        <v>6.747824387195811E-2</v>
      </c>
      <c r="I8" s="212">
        <v>93.57</v>
      </c>
      <c r="J8" s="215">
        <v>103.46</v>
      </c>
      <c r="K8" s="215">
        <v>112.62</v>
      </c>
      <c r="L8" s="215">
        <v>122.28</v>
      </c>
      <c r="M8" s="215">
        <v>129.16</v>
      </c>
      <c r="N8" s="136">
        <f t="shared" ref="N8:N18" si="0">M8/L8-1</f>
        <v>5.6264311416421187E-2</v>
      </c>
      <c r="P8" s="211" t="s">
        <v>45</v>
      </c>
      <c r="Q8" s="212">
        <v>29.518151412447832</v>
      </c>
      <c r="R8" s="214">
        <v>75.322478251185714</v>
      </c>
      <c r="S8" s="214">
        <v>88.285721478147337</v>
      </c>
      <c r="T8" s="214">
        <v>100.38063315546135</v>
      </c>
      <c r="U8" s="214">
        <v>106.62880537123158</v>
      </c>
      <c r="V8" s="136">
        <f t="shared" ref="V8:V18" si="1">U8/T8-1</f>
        <v>6.2244797819650755E-2</v>
      </c>
      <c r="W8" s="212">
        <v>42.5</v>
      </c>
      <c r="X8" s="215">
        <v>79.03</v>
      </c>
      <c r="Y8" s="215">
        <v>89.41</v>
      </c>
      <c r="Z8" s="215">
        <v>98.16</v>
      </c>
      <c r="AA8" s="215">
        <v>105.61</v>
      </c>
      <c r="AB8" s="136">
        <f t="shared" ref="AB8:AB18" si="2">AA8/Z8-1</f>
        <v>7.5896495517522533E-2</v>
      </c>
      <c r="AD8" s="67" t="s">
        <v>45</v>
      </c>
      <c r="AE8" s="216">
        <v>153848722.74000001</v>
      </c>
      <c r="AF8" s="135">
        <v>822227787.43999982</v>
      </c>
      <c r="AG8" s="135">
        <v>985719951.83000004</v>
      </c>
      <c r="AH8" s="135">
        <v>1137217373.2800002</v>
      </c>
      <c r="AI8" s="135">
        <v>1189961340.5999999</v>
      </c>
      <c r="AJ8" s="136">
        <f t="shared" ref="AJ8:AJ18" si="3">AI8/AH8-1</f>
        <v>4.6379846596850571E-2</v>
      </c>
      <c r="AK8" s="135">
        <f t="shared" ref="AK8:AK18" si="4">AI8-AH8</f>
        <v>52743967.319999695</v>
      </c>
      <c r="AL8" s="137">
        <f t="shared" ref="AL8:AL18" si="5">AI8/AI$8</f>
        <v>1</v>
      </c>
      <c r="AM8" s="217">
        <v>51434123.310000002</v>
      </c>
      <c r="AN8" s="218">
        <v>128324371.27</v>
      </c>
      <c r="AO8" s="218">
        <v>143416792.84</v>
      </c>
      <c r="AP8" s="218">
        <v>163374622.11000001</v>
      </c>
      <c r="AQ8" s="218">
        <v>171026372.06</v>
      </c>
      <c r="AR8" s="136">
        <f t="shared" ref="AR8:AR18" si="6">AQ8/AP8-1</f>
        <v>4.6835609173425219E-2</v>
      </c>
      <c r="AS8" s="135">
        <f t="shared" ref="AS8:AS18" si="7">AQ8-AP8</f>
        <v>7651749.9499999881</v>
      </c>
      <c r="AT8" s="136">
        <f t="shared" ref="AT8:AT18" si="8">AQ8/AM8-1</f>
        <v>2.3251538288929767</v>
      </c>
      <c r="AU8" s="135">
        <f t="shared" ref="AU8:AU18" si="9">AQ8-AM8</f>
        <v>119592248.75</v>
      </c>
      <c r="AV8" s="137">
        <f t="shared" ref="AV8:AV18" si="10">AQ8/AQ$8</f>
        <v>1</v>
      </c>
    </row>
    <row r="9" spans="2:48" x14ac:dyDescent="0.25">
      <c r="B9" s="15" t="s">
        <v>46</v>
      </c>
      <c r="C9" s="219">
        <v>118.7067371053658</v>
      </c>
      <c r="D9" s="220">
        <v>128.03721098266536</v>
      </c>
      <c r="E9" s="220">
        <v>134.39836133388042</v>
      </c>
      <c r="F9" s="220">
        <v>147.32635484172022</v>
      </c>
      <c r="G9" s="220">
        <v>155.81776712634516</v>
      </c>
      <c r="H9" s="76">
        <f>G9/F9-1</f>
        <v>5.7636750014942617E-2</v>
      </c>
      <c r="I9" s="219">
        <v>122.22</v>
      </c>
      <c r="J9" s="220">
        <v>127.32</v>
      </c>
      <c r="K9" s="220">
        <v>137.09</v>
      </c>
      <c r="L9" s="220">
        <v>143.27000000000001</v>
      </c>
      <c r="M9" s="220">
        <v>149.71</v>
      </c>
      <c r="N9" s="76">
        <f t="shared" si="0"/>
        <v>4.4950094227681925E-2</v>
      </c>
      <c r="P9" s="15" t="s">
        <v>46</v>
      </c>
      <c r="Q9" s="219">
        <v>41.148600288143349</v>
      </c>
      <c r="R9" s="220">
        <v>101.35543609516807</v>
      </c>
      <c r="S9" s="220">
        <v>114.02618019767255</v>
      </c>
      <c r="T9" s="220">
        <v>125.78340298034419</v>
      </c>
      <c r="U9" s="220">
        <v>132.67498006633986</v>
      </c>
      <c r="V9" s="76">
        <f t="shared" si="1"/>
        <v>5.4789240255112226E-2</v>
      </c>
      <c r="W9" s="219">
        <v>60.54</v>
      </c>
      <c r="X9" s="220">
        <v>106.97</v>
      </c>
      <c r="Y9" s="220">
        <v>115.29</v>
      </c>
      <c r="Z9" s="220">
        <v>120.9</v>
      </c>
      <c r="AA9" s="220">
        <v>124.88</v>
      </c>
      <c r="AB9" s="76">
        <f t="shared" si="2"/>
        <v>3.2919768403639305E-2</v>
      </c>
      <c r="AD9" s="15" t="s">
        <v>46</v>
      </c>
      <c r="AE9" s="221">
        <v>79810137</v>
      </c>
      <c r="AF9" s="53">
        <v>403656815.66999996</v>
      </c>
      <c r="AG9" s="53">
        <v>473972942.78000003</v>
      </c>
      <c r="AH9" s="53">
        <v>530975675.31999999</v>
      </c>
      <c r="AI9" s="53">
        <v>529279114.15999997</v>
      </c>
      <c r="AJ9" s="76">
        <f t="shared" si="3"/>
        <v>-3.1951768016068582E-3</v>
      </c>
      <c r="AK9" s="53">
        <f t="shared" si="4"/>
        <v>-1696561.1600000262</v>
      </c>
      <c r="AL9" s="100">
        <f t="shared" si="5"/>
        <v>0.44478681458099129</v>
      </c>
      <c r="AM9" s="222">
        <v>28916162.579999998</v>
      </c>
      <c r="AN9" s="223">
        <v>62580353.969999999</v>
      </c>
      <c r="AO9" s="223">
        <v>68968286.400000006</v>
      </c>
      <c r="AP9" s="223">
        <v>74124272.450000003</v>
      </c>
      <c r="AQ9" s="223">
        <v>71969692.819999993</v>
      </c>
      <c r="AR9" s="76">
        <f t="shared" si="6"/>
        <v>-2.9067126850430336E-2</v>
      </c>
      <c r="AS9" s="53">
        <f t="shared" si="7"/>
        <v>-2154579.6300000101</v>
      </c>
      <c r="AT9" s="76">
        <f t="shared" si="8"/>
        <v>1.4889088453866344</v>
      </c>
      <c r="AU9" s="53">
        <f t="shared" si="9"/>
        <v>43053530.239999995</v>
      </c>
      <c r="AV9" s="100">
        <f t="shared" si="10"/>
        <v>0.42081049813037819</v>
      </c>
    </row>
    <row r="10" spans="2:48" x14ac:dyDescent="0.25">
      <c r="B10" s="19" t="s">
        <v>47</v>
      </c>
      <c r="C10" s="219">
        <v>72.483000992402523</v>
      </c>
      <c r="D10" s="220">
        <v>90.599691002209667</v>
      </c>
      <c r="E10" s="220">
        <v>97.767835052321757</v>
      </c>
      <c r="F10" s="220">
        <v>111.42021648051494</v>
      </c>
      <c r="G10" s="220">
        <v>121.78573453913172</v>
      </c>
      <c r="H10" s="76">
        <f>G10/F10-1</f>
        <v>9.3030855494967479E-2</v>
      </c>
      <c r="I10" s="219">
        <v>76.540000000000006</v>
      </c>
      <c r="J10" s="220">
        <v>92.75</v>
      </c>
      <c r="K10" s="220">
        <v>99.75</v>
      </c>
      <c r="L10" s="220">
        <v>115.09</v>
      </c>
      <c r="M10" s="220">
        <v>123.07</v>
      </c>
      <c r="N10" s="76">
        <f t="shared" si="0"/>
        <v>6.933704057693979E-2</v>
      </c>
      <c r="P10" s="19" t="s">
        <v>47</v>
      </c>
      <c r="Q10" s="219">
        <v>18.72022074122162</v>
      </c>
      <c r="R10" s="220">
        <v>65.501264631652873</v>
      </c>
      <c r="S10" s="220">
        <v>79.184087155233172</v>
      </c>
      <c r="T10" s="220">
        <v>93.028124281518529</v>
      </c>
      <c r="U10" s="220">
        <v>99.693089253400856</v>
      </c>
      <c r="V10" s="76">
        <f t="shared" si="1"/>
        <v>7.1644623852815004E-2</v>
      </c>
      <c r="W10" s="219">
        <v>29.48</v>
      </c>
      <c r="X10" s="220">
        <v>71.13</v>
      </c>
      <c r="Y10" s="220">
        <v>80.13</v>
      </c>
      <c r="Z10" s="220">
        <v>92.86</v>
      </c>
      <c r="AA10" s="220">
        <v>102.91</v>
      </c>
      <c r="AB10" s="76">
        <f t="shared" si="2"/>
        <v>0.10822743915571831</v>
      </c>
      <c r="AD10" s="19" t="s">
        <v>47</v>
      </c>
      <c r="AE10" s="221">
        <v>23517059.390000001</v>
      </c>
      <c r="AF10" s="53">
        <v>200088543.44</v>
      </c>
      <c r="AG10" s="53">
        <v>239785241.54999998</v>
      </c>
      <c r="AH10" s="53">
        <v>284877435.64999998</v>
      </c>
      <c r="AI10" s="53">
        <v>306216637.00999999</v>
      </c>
      <c r="AJ10" s="76">
        <f t="shared" si="3"/>
        <v>7.4906604348325079E-2</v>
      </c>
      <c r="AK10" s="53">
        <f t="shared" si="4"/>
        <v>21339201.360000014</v>
      </c>
      <c r="AL10" s="100">
        <f t="shared" si="5"/>
        <v>0.25733326500808845</v>
      </c>
      <c r="AM10" s="222">
        <v>8520627.4600000009</v>
      </c>
      <c r="AN10" s="223">
        <v>33031284.920000002</v>
      </c>
      <c r="AO10" s="223">
        <v>35140342.009999998</v>
      </c>
      <c r="AP10" s="223">
        <v>42256315.93</v>
      </c>
      <c r="AQ10" s="223">
        <v>45767740.140000001</v>
      </c>
      <c r="AR10" s="76">
        <f t="shared" si="6"/>
        <v>8.3098209882207286E-2</v>
      </c>
      <c r="AS10" s="53">
        <f t="shared" si="7"/>
        <v>3511424.2100000009</v>
      </c>
      <c r="AT10" s="76">
        <f t="shared" si="8"/>
        <v>4.3714049059011435</v>
      </c>
      <c r="AU10" s="53">
        <f t="shared" si="9"/>
        <v>37247112.68</v>
      </c>
      <c r="AV10" s="100">
        <f t="shared" si="10"/>
        <v>0.26760633222076197</v>
      </c>
    </row>
    <row r="11" spans="2:48" x14ac:dyDescent="0.25">
      <c r="B11" s="19" t="s">
        <v>48</v>
      </c>
      <c r="C11" s="219">
        <v>57.546921426146014</v>
      </c>
      <c r="D11" s="220">
        <v>70.808030229653028</v>
      </c>
      <c r="E11" s="220">
        <v>77.704808534141804</v>
      </c>
      <c r="F11" s="220">
        <v>84.435346665146383</v>
      </c>
      <c r="G11" s="220">
        <v>100.25532159613186</v>
      </c>
      <c r="H11" s="76">
        <f>G11/F11-1</f>
        <v>0.18736199418620636</v>
      </c>
      <c r="I11" s="219">
        <v>65.69</v>
      </c>
      <c r="J11" s="220">
        <v>82.68</v>
      </c>
      <c r="K11" s="220">
        <v>80.44</v>
      </c>
      <c r="L11" s="220">
        <v>94.54</v>
      </c>
      <c r="M11" s="220">
        <v>98.06</v>
      </c>
      <c r="N11" s="76">
        <f t="shared" si="0"/>
        <v>3.7232917283689382E-2</v>
      </c>
      <c r="P11" s="19" t="s">
        <v>48</v>
      </c>
      <c r="Q11" s="219">
        <v>22.194343089655948</v>
      </c>
      <c r="R11" s="220">
        <v>47.643750828203792</v>
      </c>
      <c r="S11" s="220">
        <v>50.523052414693986</v>
      </c>
      <c r="T11" s="220">
        <v>58.433731556719493</v>
      </c>
      <c r="U11" s="220">
        <v>66.3949034722813</v>
      </c>
      <c r="V11" s="76">
        <f t="shared" si="1"/>
        <v>0.13624274376237966</v>
      </c>
      <c r="W11" s="219">
        <v>32.93</v>
      </c>
      <c r="X11" s="220">
        <v>44.17</v>
      </c>
      <c r="Y11" s="220">
        <v>43.02</v>
      </c>
      <c r="Z11" s="220">
        <v>48.91</v>
      </c>
      <c r="AA11" s="220">
        <v>59.31</v>
      </c>
      <c r="AB11" s="76">
        <f t="shared" si="2"/>
        <v>0.21263545287262331</v>
      </c>
      <c r="AD11" s="19" t="s">
        <v>48</v>
      </c>
      <c r="AE11" s="221">
        <v>1316159.4100000001</v>
      </c>
      <c r="AF11" s="53">
        <v>4079383.75</v>
      </c>
      <c r="AG11" s="53">
        <v>4704061.0200000005</v>
      </c>
      <c r="AH11" s="53">
        <v>5470948.4300000006</v>
      </c>
      <c r="AI11" s="53">
        <v>6358392.1600000001</v>
      </c>
      <c r="AJ11" s="76">
        <f t="shared" si="3"/>
        <v>0.16221021662966018</v>
      </c>
      <c r="AK11" s="53">
        <f t="shared" si="4"/>
        <v>887443.72999999952</v>
      </c>
      <c r="AL11" s="100">
        <f t="shared" si="5"/>
        <v>5.3433602782372615E-3</v>
      </c>
      <c r="AM11" s="222">
        <v>396083.64</v>
      </c>
      <c r="AN11" s="223">
        <v>561379.94999999995</v>
      </c>
      <c r="AO11" s="223">
        <v>501385.38</v>
      </c>
      <c r="AP11" s="223">
        <v>682239.06</v>
      </c>
      <c r="AQ11" s="223">
        <v>831072.02</v>
      </c>
      <c r="AR11" s="76">
        <f t="shared" si="6"/>
        <v>0.21815367768594185</v>
      </c>
      <c r="AS11" s="53">
        <f t="shared" si="7"/>
        <v>148832.95999999996</v>
      </c>
      <c r="AT11" s="76">
        <f t="shared" si="8"/>
        <v>1.0982235469255937</v>
      </c>
      <c r="AU11" s="53">
        <f t="shared" si="9"/>
        <v>434988.38</v>
      </c>
      <c r="AV11" s="100">
        <f t="shared" si="10"/>
        <v>4.8593208754287368E-3</v>
      </c>
    </row>
    <row r="12" spans="2:48" x14ac:dyDescent="0.25">
      <c r="B12" s="19" t="s">
        <v>49</v>
      </c>
      <c r="C12" s="219">
        <v>154.2044832186981</v>
      </c>
      <c r="D12" s="220">
        <v>217.66150873240741</v>
      </c>
      <c r="E12" s="220">
        <v>177.9103158320419</v>
      </c>
      <c r="F12" s="220">
        <v>198.99931855415863</v>
      </c>
      <c r="G12" s="220">
        <v>205.26869696038017</v>
      </c>
      <c r="H12" s="76">
        <f t="shared" ref="H12:H18" si="11">G12/F12-1</f>
        <v>3.1504521984155875E-2</v>
      </c>
      <c r="I12" s="219">
        <v>190.16</v>
      </c>
      <c r="J12" s="220">
        <v>133.82</v>
      </c>
      <c r="K12" s="220">
        <v>193.33</v>
      </c>
      <c r="L12" s="220">
        <v>234.03</v>
      </c>
      <c r="M12" s="220">
        <v>193.92</v>
      </c>
      <c r="N12" s="76">
        <f t="shared" si="0"/>
        <v>-0.17138828355339064</v>
      </c>
      <c r="P12" s="19" t="s">
        <v>49</v>
      </c>
      <c r="Q12" s="219">
        <v>28.283731759604429</v>
      </c>
      <c r="R12" s="220">
        <v>106.93503731273283</v>
      </c>
      <c r="S12" s="220">
        <v>95.836796990363538</v>
      </c>
      <c r="T12" s="220">
        <v>118.92008778368977</v>
      </c>
      <c r="U12" s="220">
        <v>152.14315421579488</v>
      </c>
      <c r="V12" s="76">
        <f t="shared" si="1"/>
        <v>0.27937303992355234</v>
      </c>
      <c r="W12" s="219">
        <v>5.81</v>
      </c>
      <c r="X12" s="220">
        <v>64.5</v>
      </c>
      <c r="Y12" s="220">
        <v>104.39</v>
      </c>
      <c r="Z12" s="220">
        <v>129.34</v>
      </c>
      <c r="AA12" s="220">
        <v>146.66</v>
      </c>
      <c r="AB12" s="76">
        <f t="shared" si="2"/>
        <v>0.13391062316375435</v>
      </c>
      <c r="AD12" s="19" t="s">
        <v>49</v>
      </c>
      <c r="AE12" s="221">
        <v>7595375.9500000011</v>
      </c>
      <c r="AF12" s="53">
        <v>36939560.329999998</v>
      </c>
      <c r="AG12" s="53">
        <v>31119151.560000002</v>
      </c>
      <c r="AH12" s="53">
        <v>31258534.350000001</v>
      </c>
      <c r="AI12" s="53">
        <v>54510038.680000007</v>
      </c>
      <c r="AJ12" s="76">
        <f t="shared" si="3"/>
        <v>0.74384499508691793</v>
      </c>
      <c r="AK12" s="53">
        <f t="shared" si="4"/>
        <v>23251504.330000006</v>
      </c>
      <c r="AL12" s="100">
        <f t="shared" si="5"/>
        <v>4.580824336067512E-2</v>
      </c>
      <c r="AM12" s="222">
        <v>276122.98</v>
      </c>
      <c r="AN12" s="223">
        <v>3301054.15</v>
      </c>
      <c r="AO12" s="223">
        <v>3465759.76</v>
      </c>
      <c r="AP12" s="223">
        <v>5601144.4900000002</v>
      </c>
      <c r="AQ12" s="223">
        <v>7683622.0599999996</v>
      </c>
      <c r="AR12" s="76">
        <f t="shared" si="6"/>
        <v>0.3717950097016689</v>
      </c>
      <c r="AS12" s="53">
        <f t="shared" si="7"/>
        <v>2082477.5699999994</v>
      </c>
      <c r="AT12" s="76">
        <f t="shared" si="8"/>
        <v>26.826811299805616</v>
      </c>
      <c r="AU12" s="53">
        <f t="shared" si="9"/>
        <v>7407499.0800000001</v>
      </c>
      <c r="AV12" s="100">
        <f t="shared" si="10"/>
        <v>4.4926533653560793E-2</v>
      </c>
    </row>
    <row r="13" spans="2:48" x14ac:dyDescent="0.25">
      <c r="B13" s="19" t="s">
        <v>50</v>
      </c>
      <c r="C13" s="219">
        <v>39.120441588128308</v>
      </c>
      <c r="D13" s="220">
        <v>55.750286653691745</v>
      </c>
      <c r="E13" s="220">
        <v>62.940037660434335</v>
      </c>
      <c r="F13" s="220">
        <v>71.998810322002782</v>
      </c>
      <c r="G13" s="220">
        <v>79.808144678694333</v>
      </c>
      <c r="H13" s="76">
        <f t="shared" si="11"/>
        <v>0.10846476937279381</v>
      </c>
      <c r="I13" s="219">
        <v>46.06</v>
      </c>
      <c r="J13" s="220">
        <v>60</v>
      </c>
      <c r="K13" s="220">
        <v>66.819999999999993</v>
      </c>
      <c r="L13" s="220">
        <v>72.59</v>
      </c>
      <c r="M13" s="220">
        <v>83.86</v>
      </c>
      <c r="N13" s="76">
        <f t="shared" si="0"/>
        <v>0.15525554484088722</v>
      </c>
      <c r="P13" s="19" t="s">
        <v>50</v>
      </c>
      <c r="Q13" s="219">
        <v>15.364356645640338</v>
      </c>
      <c r="R13" s="220">
        <v>37.117422100590225</v>
      </c>
      <c r="S13" s="220">
        <v>49.066947630799199</v>
      </c>
      <c r="T13" s="220">
        <v>57.850230654723923</v>
      </c>
      <c r="U13" s="220">
        <v>64.240702380094504</v>
      </c>
      <c r="V13" s="76">
        <f t="shared" si="1"/>
        <v>0.11046579508925003</v>
      </c>
      <c r="W13" s="219">
        <v>24.92</v>
      </c>
      <c r="X13" s="220">
        <v>42.68</v>
      </c>
      <c r="Y13" s="220">
        <v>50.92</v>
      </c>
      <c r="Z13" s="220">
        <v>58.42</v>
      </c>
      <c r="AA13" s="220">
        <v>68.33</v>
      </c>
      <c r="AB13" s="76">
        <f t="shared" si="2"/>
        <v>0.16963368709346116</v>
      </c>
      <c r="AD13" s="19" t="s">
        <v>50</v>
      </c>
      <c r="AE13" s="221">
        <v>11490349.32</v>
      </c>
      <c r="AF13" s="53">
        <v>70191709.870000005</v>
      </c>
      <c r="AG13" s="53">
        <v>96619681.010000005</v>
      </c>
      <c r="AH13" s="53">
        <v>119889428.77000001</v>
      </c>
      <c r="AI13" s="53">
        <v>131456487.58999999</v>
      </c>
      <c r="AJ13" s="76">
        <f t="shared" si="3"/>
        <v>9.6481057076271748E-2</v>
      </c>
      <c r="AK13" s="53">
        <f t="shared" si="4"/>
        <v>11567058.819999978</v>
      </c>
      <c r="AL13" s="100">
        <f t="shared" si="5"/>
        <v>0.11047122549688654</v>
      </c>
      <c r="AM13" s="222">
        <v>5084608.95</v>
      </c>
      <c r="AN13" s="223">
        <v>12005834.189999999</v>
      </c>
      <c r="AO13" s="223">
        <v>14818574.74</v>
      </c>
      <c r="AP13" s="223">
        <v>17747817.48</v>
      </c>
      <c r="AQ13" s="223">
        <v>20579810.510000002</v>
      </c>
      <c r="AR13" s="76">
        <f t="shared" si="6"/>
        <v>0.15956852346444128</v>
      </c>
      <c r="AS13" s="53">
        <f t="shared" si="7"/>
        <v>2831993.0300000012</v>
      </c>
      <c r="AT13" s="76">
        <f t="shared" si="8"/>
        <v>3.0474716369289325</v>
      </c>
      <c r="AU13" s="53">
        <f t="shared" si="9"/>
        <v>15495201.560000002</v>
      </c>
      <c r="AV13" s="100">
        <f t="shared" si="10"/>
        <v>0.12033121127530044</v>
      </c>
    </row>
    <row r="14" spans="2:48" x14ac:dyDescent="0.25">
      <c r="B14" s="19" t="s">
        <v>51</v>
      </c>
      <c r="C14" s="219">
        <v>79.409698525552827</v>
      </c>
      <c r="D14" s="220">
        <v>86.843517211728013</v>
      </c>
      <c r="E14" s="220">
        <v>95.563416658904558</v>
      </c>
      <c r="F14" s="220">
        <v>107.71973652891266</v>
      </c>
      <c r="G14" s="220">
        <v>115.8514809903451</v>
      </c>
      <c r="H14" s="76">
        <f t="shared" si="11"/>
        <v>7.5489828730223696E-2</v>
      </c>
      <c r="I14" s="219">
        <v>76.2</v>
      </c>
      <c r="J14" s="220">
        <v>78.63</v>
      </c>
      <c r="K14" s="220">
        <v>82.69</v>
      </c>
      <c r="L14" s="220">
        <v>89.63</v>
      </c>
      <c r="M14" s="220">
        <v>99.29</v>
      </c>
      <c r="N14" s="76">
        <f t="shared" si="0"/>
        <v>0.10777641414704919</v>
      </c>
      <c r="P14" s="19" t="s">
        <v>51</v>
      </c>
      <c r="Q14" s="219">
        <v>33.514801602241391</v>
      </c>
      <c r="R14" s="220">
        <v>63.569832414965049</v>
      </c>
      <c r="S14" s="220">
        <v>72.119812533126122</v>
      </c>
      <c r="T14" s="220">
        <v>82.693475174333727</v>
      </c>
      <c r="U14" s="220">
        <v>89.674931794980509</v>
      </c>
      <c r="V14" s="76">
        <f t="shared" si="1"/>
        <v>8.442572531785042E-2</v>
      </c>
      <c r="W14" s="219">
        <v>37.950000000000003</v>
      </c>
      <c r="X14" s="220">
        <v>51.12</v>
      </c>
      <c r="Y14" s="220">
        <v>44.64</v>
      </c>
      <c r="Z14" s="220">
        <v>46.43</v>
      </c>
      <c r="AA14" s="220">
        <v>56.18</v>
      </c>
      <c r="AB14" s="76">
        <f t="shared" si="2"/>
        <v>0.20999353866034887</v>
      </c>
      <c r="AD14" s="19" t="s">
        <v>51</v>
      </c>
      <c r="AE14" s="221">
        <v>1683907.8599999999</v>
      </c>
      <c r="AF14" s="53">
        <v>4436970.32</v>
      </c>
      <c r="AG14" s="53">
        <v>5183245.46</v>
      </c>
      <c r="AH14" s="53">
        <v>6059064.0900000008</v>
      </c>
      <c r="AI14" s="53">
        <v>6539886.3999999994</v>
      </c>
      <c r="AJ14" s="76">
        <f t="shared" si="3"/>
        <v>7.9355871279453316E-2</v>
      </c>
      <c r="AK14" s="53">
        <f t="shared" si="4"/>
        <v>480822.30999999866</v>
      </c>
      <c r="AL14" s="100">
        <f t="shared" si="5"/>
        <v>5.4958814012415489E-3</v>
      </c>
      <c r="AM14" s="222">
        <v>278791.86</v>
      </c>
      <c r="AN14" s="223">
        <v>537233.99</v>
      </c>
      <c r="AO14" s="223">
        <v>469158.32</v>
      </c>
      <c r="AP14" s="223">
        <v>495153.03</v>
      </c>
      <c r="AQ14" s="223">
        <v>599114.80000000005</v>
      </c>
      <c r="AR14" s="76">
        <f t="shared" si="6"/>
        <v>0.20995886867540725</v>
      </c>
      <c r="AS14" s="53">
        <f t="shared" si="7"/>
        <v>103961.77000000002</v>
      </c>
      <c r="AT14" s="76">
        <f t="shared" si="8"/>
        <v>1.1489680509323339</v>
      </c>
      <c r="AU14" s="53">
        <f t="shared" si="9"/>
        <v>320322.94000000006</v>
      </c>
      <c r="AV14" s="100">
        <f t="shared" si="10"/>
        <v>3.5030550714705961E-3</v>
      </c>
    </row>
    <row r="15" spans="2:48" x14ac:dyDescent="0.25">
      <c r="B15" s="19" t="s">
        <v>52</v>
      </c>
      <c r="C15" s="219">
        <v>127.39066452917253</v>
      </c>
      <c r="D15" s="220">
        <v>118.17059733966715</v>
      </c>
      <c r="E15" s="220">
        <v>141.16213419593666</v>
      </c>
      <c r="F15" s="220">
        <v>162.19405303149395</v>
      </c>
      <c r="G15" s="220">
        <v>189.71221803037864</v>
      </c>
      <c r="H15" s="76">
        <f t="shared" si="11"/>
        <v>0.16966198503925023</v>
      </c>
      <c r="I15" s="219">
        <v>151.46</v>
      </c>
      <c r="J15" s="220">
        <v>119.18</v>
      </c>
      <c r="K15" s="220">
        <v>150.33000000000001</v>
      </c>
      <c r="L15" s="220">
        <v>160</v>
      </c>
      <c r="M15" s="220">
        <v>201.51</v>
      </c>
      <c r="N15" s="76">
        <f t="shared" si="0"/>
        <v>0.25943749999999999</v>
      </c>
      <c r="P15" s="19" t="s">
        <v>52</v>
      </c>
      <c r="Q15" s="219">
        <v>64.262465356517538</v>
      </c>
      <c r="R15" s="220">
        <v>85.966822387254055</v>
      </c>
      <c r="S15" s="220">
        <v>112.43280007530863</v>
      </c>
      <c r="T15" s="220">
        <v>138.36677946934333</v>
      </c>
      <c r="U15" s="220">
        <v>159.58859571945069</v>
      </c>
      <c r="V15" s="76">
        <f t="shared" si="1"/>
        <v>0.15337363731017017</v>
      </c>
      <c r="W15" s="219">
        <v>92.57</v>
      </c>
      <c r="X15" s="220">
        <v>83.02</v>
      </c>
      <c r="Y15" s="220">
        <v>119.31</v>
      </c>
      <c r="Z15" s="220">
        <v>136.03</v>
      </c>
      <c r="AA15" s="220">
        <v>178.29</v>
      </c>
      <c r="AB15" s="76">
        <f t="shared" si="2"/>
        <v>0.31066676468426069</v>
      </c>
      <c r="AD15" s="19" t="s">
        <v>52</v>
      </c>
      <c r="AE15" s="221">
        <v>10027062.17</v>
      </c>
      <c r="AF15" s="53">
        <v>28507487.399999999</v>
      </c>
      <c r="AG15" s="53">
        <v>42546736.370000005</v>
      </c>
      <c r="AH15" s="53">
        <v>52695730.439999998</v>
      </c>
      <c r="AI15" s="53">
        <v>60015392.539999999</v>
      </c>
      <c r="AJ15" s="76">
        <f t="shared" si="3"/>
        <v>0.13890427248815262</v>
      </c>
      <c r="AK15" s="53">
        <f t="shared" si="4"/>
        <v>7319662.1000000015</v>
      </c>
      <c r="AL15" s="100">
        <f t="shared" si="5"/>
        <v>5.0434741442725493E-2</v>
      </c>
      <c r="AM15" s="222">
        <v>3394934.98</v>
      </c>
      <c r="AN15" s="223">
        <v>4429438.9400000004</v>
      </c>
      <c r="AO15" s="223">
        <v>6601892.1299999999</v>
      </c>
      <c r="AP15" s="223">
        <v>7539753.7300000004</v>
      </c>
      <c r="AQ15" s="223">
        <v>9296298.4900000002</v>
      </c>
      <c r="AR15" s="76">
        <f t="shared" si="6"/>
        <v>0.23297110527773168</v>
      </c>
      <c r="AS15" s="53">
        <f t="shared" si="7"/>
        <v>1756544.7599999998</v>
      </c>
      <c r="AT15" s="76">
        <f t="shared" si="8"/>
        <v>1.7382846931578055</v>
      </c>
      <c r="AU15" s="53">
        <f t="shared" si="9"/>
        <v>5901363.5099999998</v>
      </c>
      <c r="AV15" s="100">
        <f t="shared" si="10"/>
        <v>5.4355935742697294E-2</v>
      </c>
    </row>
    <row r="16" spans="2:48" x14ac:dyDescent="0.25">
      <c r="B16" s="19" t="s">
        <v>53</v>
      </c>
      <c r="C16" s="219">
        <v>63.450284199079881</v>
      </c>
      <c r="D16" s="220">
        <v>75.502983681783121</v>
      </c>
      <c r="E16" s="220">
        <v>85.412123454308372</v>
      </c>
      <c r="F16" s="220">
        <v>95.019647480655635</v>
      </c>
      <c r="G16" s="220">
        <v>102.59533807523239</v>
      </c>
      <c r="H16" s="76">
        <f t="shared" si="11"/>
        <v>7.972762260688282E-2</v>
      </c>
      <c r="I16" s="219">
        <v>64.75</v>
      </c>
      <c r="J16" s="220">
        <v>72.41</v>
      </c>
      <c r="K16" s="220">
        <v>79.19</v>
      </c>
      <c r="L16" s="220">
        <v>85.57</v>
      </c>
      <c r="M16" s="220">
        <v>89.95</v>
      </c>
      <c r="N16" s="76">
        <f t="shared" si="0"/>
        <v>5.1186163375014804E-2</v>
      </c>
      <c r="P16" s="19" t="s">
        <v>53</v>
      </c>
      <c r="Q16" s="219">
        <v>27.816126144773094</v>
      </c>
      <c r="R16" s="220">
        <v>53.663116113839074</v>
      </c>
      <c r="S16" s="220">
        <v>60.263588580042246</v>
      </c>
      <c r="T16" s="220">
        <v>68.88442343583273</v>
      </c>
      <c r="U16" s="220">
        <v>75.428128705456487</v>
      </c>
      <c r="V16" s="76">
        <f t="shared" si="1"/>
        <v>9.499542775035863E-2</v>
      </c>
      <c r="W16" s="219">
        <v>31.75</v>
      </c>
      <c r="X16" s="220">
        <v>45.96</v>
      </c>
      <c r="Y16" s="220">
        <v>49.48</v>
      </c>
      <c r="Z16" s="220">
        <v>50.51</v>
      </c>
      <c r="AA16" s="220">
        <v>60.61</v>
      </c>
      <c r="AB16" s="76">
        <f t="shared" si="2"/>
        <v>0.19996040388041969</v>
      </c>
      <c r="AD16" s="19" t="s">
        <v>53</v>
      </c>
      <c r="AE16" s="221">
        <v>6741130.8299999991</v>
      </c>
      <c r="AF16" s="53">
        <v>15697281.609999999</v>
      </c>
      <c r="AG16" s="53">
        <v>19135398.729999997</v>
      </c>
      <c r="AH16" s="53">
        <v>21569170.66</v>
      </c>
      <c r="AI16" s="53">
        <v>22509826.150000002</v>
      </c>
      <c r="AJ16" s="76">
        <f t="shared" si="3"/>
        <v>4.361111072965107E-2</v>
      </c>
      <c r="AK16" s="53">
        <f t="shared" si="4"/>
        <v>940655.49000000209</v>
      </c>
      <c r="AL16" s="100">
        <f t="shared" si="5"/>
        <v>1.8916434830269481E-2</v>
      </c>
      <c r="AM16" s="222">
        <v>1231356.98</v>
      </c>
      <c r="AN16" s="223">
        <v>1994587.39</v>
      </c>
      <c r="AO16" s="223">
        <v>2158355.4500000002</v>
      </c>
      <c r="AP16" s="223">
        <v>2301918.7799999998</v>
      </c>
      <c r="AQ16" s="223">
        <v>2641678.87</v>
      </c>
      <c r="AR16" s="76">
        <f t="shared" si="6"/>
        <v>0.14759864377143672</v>
      </c>
      <c r="AS16" s="53">
        <f t="shared" si="7"/>
        <v>339760.09000000032</v>
      </c>
      <c r="AT16" s="76">
        <f t="shared" si="8"/>
        <v>1.1453395830021611</v>
      </c>
      <c r="AU16" s="53">
        <f t="shared" si="9"/>
        <v>1410321.8900000001</v>
      </c>
      <c r="AV16" s="100">
        <f t="shared" si="10"/>
        <v>1.5446032317596248E-2</v>
      </c>
    </row>
    <row r="17" spans="2:48" x14ac:dyDescent="0.25">
      <c r="B17" s="19" t="s">
        <v>54</v>
      </c>
      <c r="C17" s="219">
        <v>85.935635582084458</v>
      </c>
      <c r="D17" s="220">
        <v>111.50736069301333</v>
      </c>
      <c r="E17" s="220">
        <v>125.96585685974379</v>
      </c>
      <c r="F17" s="220">
        <v>139.8548201882582</v>
      </c>
      <c r="G17" s="220">
        <v>117.77092687520798</v>
      </c>
      <c r="H17" s="76">
        <f t="shared" si="11"/>
        <v>-0.15790584324031987</v>
      </c>
      <c r="I17" s="219">
        <v>91.16</v>
      </c>
      <c r="J17" s="220">
        <v>124.87</v>
      </c>
      <c r="K17" s="220">
        <v>136.29</v>
      </c>
      <c r="L17" s="220">
        <v>155.41999999999999</v>
      </c>
      <c r="M17" s="220">
        <v>139.79</v>
      </c>
      <c r="N17" s="76">
        <f t="shared" si="0"/>
        <v>-0.10056620769527724</v>
      </c>
      <c r="P17" s="19" t="s">
        <v>54</v>
      </c>
      <c r="Q17" s="219">
        <v>28.513392514038237</v>
      </c>
      <c r="R17" s="220">
        <v>81.728170964630749</v>
      </c>
      <c r="S17" s="220">
        <v>104.13009537655051</v>
      </c>
      <c r="T17" s="220">
        <v>119.59843418164837</v>
      </c>
      <c r="U17" s="220">
        <v>100.11437066953164</v>
      </c>
      <c r="V17" s="76">
        <f t="shared" si="1"/>
        <v>-0.16291236290371469</v>
      </c>
      <c r="W17" s="219">
        <v>40.869999999999997</v>
      </c>
      <c r="X17" s="220">
        <v>101.08</v>
      </c>
      <c r="Y17" s="220">
        <v>114.36</v>
      </c>
      <c r="Z17" s="220">
        <v>131.32</v>
      </c>
      <c r="AA17" s="220">
        <v>117.76</v>
      </c>
      <c r="AB17" s="76">
        <f t="shared" si="2"/>
        <v>-0.10325921413341443</v>
      </c>
      <c r="AD17" s="19" t="s">
        <v>54</v>
      </c>
      <c r="AE17" s="221">
        <v>7356003.3200000012</v>
      </c>
      <c r="AF17" s="53">
        <v>47144692.859999999</v>
      </c>
      <c r="AG17" s="53">
        <v>58990467.630000003</v>
      </c>
      <c r="AH17" s="53">
        <v>69340386.010000005</v>
      </c>
      <c r="AI17" s="53">
        <v>58175298.969999999</v>
      </c>
      <c r="AJ17" s="76">
        <f t="shared" si="3"/>
        <v>-0.16101853021686119</v>
      </c>
      <c r="AK17" s="53">
        <f t="shared" si="4"/>
        <v>-11165087.040000007</v>
      </c>
      <c r="AL17" s="100">
        <f t="shared" si="5"/>
        <v>4.8888394089060885E-2</v>
      </c>
      <c r="AM17" s="222">
        <v>2488452.33</v>
      </c>
      <c r="AN17" s="223">
        <v>8526586.6400000006</v>
      </c>
      <c r="AO17" s="223">
        <v>9649565.0299999993</v>
      </c>
      <c r="AP17" s="223">
        <v>11081336.34</v>
      </c>
      <c r="AQ17" s="223">
        <v>10005946.66</v>
      </c>
      <c r="AR17" s="76">
        <f t="shared" si="6"/>
        <v>-9.7045125876939142E-2</v>
      </c>
      <c r="AS17" s="53">
        <f t="shared" si="7"/>
        <v>-1075389.6799999997</v>
      </c>
      <c r="AT17" s="76">
        <f t="shared" si="8"/>
        <v>3.0209517133888593</v>
      </c>
      <c r="AU17" s="53">
        <f t="shared" si="9"/>
        <v>7517494.3300000001</v>
      </c>
      <c r="AV17" s="100">
        <f t="shared" si="10"/>
        <v>5.8505285117605624E-2</v>
      </c>
    </row>
    <row r="18" spans="2:48" x14ac:dyDescent="0.25">
      <c r="B18" s="23" t="s">
        <v>55</v>
      </c>
      <c r="C18" s="219">
        <v>75.831620481228683</v>
      </c>
      <c r="D18" s="220">
        <v>61.42692427514649</v>
      </c>
      <c r="E18" s="220">
        <v>67.64683213103639</v>
      </c>
      <c r="F18" s="220">
        <v>71.675111528093851</v>
      </c>
      <c r="G18" s="220">
        <v>73.109317063108548</v>
      </c>
      <c r="H18" s="76">
        <f t="shared" si="11"/>
        <v>2.0009812394258253E-2</v>
      </c>
      <c r="I18" s="219">
        <v>73.63</v>
      </c>
      <c r="J18" s="220">
        <v>63.81</v>
      </c>
      <c r="K18" s="220">
        <v>67.17</v>
      </c>
      <c r="L18" s="220">
        <v>61.64</v>
      </c>
      <c r="M18" s="220">
        <v>66.2</v>
      </c>
      <c r="N18" s="76">
        <f t="shared" si="0"/>
        <v>7.3977936404931999E-2</v>
      </c>
      <c r="P18" s="23" t="s">
        <v>55</v>
      </c>
      <c r="Q18" s="219">
        <v>18.439062632948929</v>
      </c>
      <c r="R18" s="220">
        <v>40.184450231984655</v>
      </c>
      <c r="S18" s="220">
        <v>52.776908382162915</v>
      </c>
      <c r="T18" s="220">
        <v>55.950548437226814</v>
      </c>
      <c r="U18" s="220">
        <v>55.15158487384646</v>
      </c>
      <c r="V18" s="76">
        <f t="shared" si="1"/>
        <v>-1.4279816475378126E-2</v>
      </c>
      <c r="W18" s="219">
        <v>23.33</v>
      </c>
      <c r="X18" s="220">
        <v>36.11</v>
      </c>
      <c r="Y18" s="220">
        <v>43.74</v>
      </c>
      <c r="Z18" s="220">
        <v>39.58</v>
      </c>
      <c r="AA18" s="220">
        <v>41.85</v>
      </c>
      <c r="AB18" s="76">
        <f t="shared" si="2"/>
        <v>5.7352198079838379E-2</v>
      </c>
      <c r="AD18" s="23" t="s">
        <v>55</v>
      </c>
      <c r="AE18" s="221">
        <v>4311537.5</v>
      </c>
      <c r="AF18" s="53">
        <v>11485342.190000001</v>
      </c>
      <c r="AG18" s="53">
        <v>13663025.75</v>
      </c>
      <c r="AH18" s="53">
        <v>15080999.539999999</v>
      </c>
      <c r="AI18" s="53">
        <v>14900266.93</v>
      </c>
      <c r="AJ18" s="76">
        <f t="shared" si="3"/>
        <v>-1.1984126749731261E-2</v>
      </c>
      <c r="AK18" s="53">
        <f t="shared" si="4"/>
        <v>-180732.6099999994</v>
      </c>
      <c r="AL18" s="100">
        <f t="shared" si="5"/>
        <v>1.2521639503420352E-2</v>
      </c>
      <c r="AM18" s="222">
        <v>846981.56</v>
      </c>
      <c r="AN18" s="223">
        <v>1356617.13</v>
      </c>
      <c r="AO18" s="223">
        <v>1643473.64</v>
      </c>
      <c r="AP18" s="223">
        <v>1544670.82</v>
      </c>
      <c r="AQ18" s="223">
        <v>1651395.7</v>
      </c>
      <c r="AR18" s="76">
        <f t="shared" si="6"/>
        <v>6.9092313144103912E-2</v>
      </c>
      <c r="AS18" s="53">
        <f t="shared" si="7"/>
        <v>106724.87999999989</v>
      </c>
      <c r="AT18" s="76">
        <f t="shared" si="8"/>
        <v>0.94974221162500849</v>
      </c>
      <c r="AU18" s="53">
        <f t="shared" si="9"/>
        <v>804414.1399999999</v>
      </c>
      <c r="AV18" s="100">
        <f t="shared" si="10"/>
        <v>9.6557956536706055E-3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169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170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171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172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173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3">
        <f>AQ11/M11</f>
        <v>8475.1378747705494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7" spans="2:48" ht="50.25" customHeight="1" thickBot="1" x14ac:dyDescent="0.3">
      <c r="B27" s="283" t="s">
        <v>174</v>
      </c>
      <c r="C27" s="283"/>
      <c r="D27" s="283"/>
      <c r="E27" s="283"/>
      <c r="F27" s="283"/>
      <c r="G27" s="283"/>
      <c r="H27" s="283"/>
      <c r="I27" s="146"/>
      <c r="P27" s="283" t="s">
        <v>175</v>
      </c>
      <c r="Q27" s="283"/>
      <c r="R27" s="283"/>
      <c r="S27" s="283"/>
      <c r="T27" s="283"/>
      <c r="U27" s="283"/>
      <c r="V27" s="283"/>
      <c r="W27" s="283"/>
      <c r="AE27" s="283" t="s">
        <v>176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45</v>
      </c>
      <c r="C30" s="212">
        <v>95.05</v>
      </c>
      <c r="D30" s="212">
        <v>99.07</v>
      </c>
      <c r="E30" s="212">
        <v>105.63</v>
      </c>
      <c r="F30" s="212">
        <v>113.88</v>
      </c>
      <c r="G30" s="212">
        <v>125.25</v>
      </c>
      <c r="H30" s="136">
        <f>G30/F30-1</f>
        <v>9.984193888303472E-2</v>
      </c>
      <c r="I30" s="212">
        <f>G30-F30</f>
        <v>11.370000000000005</v>
      </c>
      <c r="P30" s="211" t="s">
        <v>45</v>
      </c>
      <c r="Q30" s="212">
        <v>47.83</v>
      </c>
      <c r="R30" s="212">
        <v>53</v>
      </c>
      <c r="S30" s="212">
        <v>80.58</v>
      </c>
      <c r="T30" s="212">
        <v>93.24</v>
      </c>
      <c r="U30" s="212">
        <v>104.71</v>
      </c>
      <c r="V30" s="136">
        <f>U30/T30-1</f>
        <v>0.12301587301587302</v>
      </c>
      <c r="W30" s="212">
        <f>U30-T30</f>
        <v>11.469999999999999</v>
      </c>
      <c r="AE30" s="211" t="s">
        <v>45</v>
      </c>
      <c r="AF30" s="217">
        <v>477122731.20999998</v>
      </c>
      <c r="AG30" s="217">
        <v>651901800.17999995</v>
      </c>
      <c r="AH30" s="217">
        <v>1528879517.8</v>
      </c>
      <c r="AI30" s="217">
        <v>1797799676.5999999</v>
      </c>
      <c r="AJ30" s="217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9">
        <v>119.42</v>
      </c>
      <c r="D31" s="219">
        <v>126.49</v>
      </c>
      <c r="E31" s="219">
        <v>131.02000000000001</v>
      </c>
      <c r="F31" s="219">
        <v>139.02000000000001</v>
      </c>
      <c r="G31" s="219">
        <v>151.54</v>
      </c>
      <c r="H31" s="76">
        <f t="shared" ref="H31:H35" si="12">G31/F31-1</f>
        <v>9.0058984318802882E-2</v>
      </c>
      <c r="I31" s="220">
        <f t="shared" ref="I31:I40" si="13">G31-F31</f>
        <v>12.519999999999982</v>
      </c>
      <c r="P31" s="15" t="s">
        <v>46</v>
      </c>
      <c r="Q31" s="219">
        <v>61.17</v>
      </c>
      <c r="R31" s="220">
        <v>72.88</v>
      </c>
      <c r="S31" s="220">
        <v>107.72</v>
      </c>
      <c r="T31" s="220">
        <v>119.35</v>
      </c>
      <c r="U31" s="220">
        <v>131.18</v>
      </c>
      <c r="V31" s="76">
        <f t="shared" ref="V31:V40" si="14">U31/T31-1</f>
        <v>9.9120234604105573E-2</v>
      </c>
      <c r="W31" s="220">
        <f t="shared" ref="W31:W40" si="15">U31-T31</f>
        <v>11.830000000000013</v>
      </c>
      <c r="AE31" s="15" t="s">
        <v>46</v>
      </c>
      <c r="AF31" s="222">
        <v>217815325.03999999</v>
      </c>
      <c r="AG31" s="223">
        <v>333738906.93000001</v>
      </c>
      <c r="AH31" s="223">
        <v>743382276.49000001</v>
      </c>
      <c r="AI31" s="223">
        <v>857710368.34000003</v>
      </c>
      <c r="AJ31" s="223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9">
        <v>89.5</v>
      </c>
      <c r="D32" s="219">
        <v>85.87</v>
      </c>
      <c r="E32" s="219">
        <v>93.47</v>
      </c>
      <c r="F32" s="219">
        <v>101.28999999999999</v>
      </c>
      <c r="G32" s="219">
        <v>115.79999999999998</v>
      </c>
      <c r="H32" s="76">
        <f t="shared" si="12"/>
        <v>0.14325204857340301</v>
      </c>
      <c r="I32" s="220">
        <f t="shared" si="13"/>
        <v>14.509999999999991</v>
      </c>
      <c r="P32" s="19" t="s">
        <v>47</v>
      </c>
      <c r="Q32" s="219">
        <v>44.55</v>
      </c>
      <c r="R32" s="220">
        <v>43.14</v>
      </c>
      <c r="S32" s="220">
        <v>71.23</v>
      </c>
      <c r="T32" s="220">
        <v>83.79</v>
      </c>
      <c r="U32" s="220">
        <v>97.120000000000019</v>
      </c>
      <c r="V32" s="76">
        <f t="shared" si="14"/>
        <v>0.15908819668218177</v>
      </c>
      <c r="W32" s="220">
        <f t="shared" si="15"/>
        <v>13.330000000000013</v>
      </c>
      <c r="AE32" s="19" t="s">
        <v>47</v>
      </c>
      <c r="AF32" s="222">
        <v>122348722.31</v>
      </c>
      <c r="AG32" s="223">
        <v>137154616.22</v>
      </c>
      <c r="AH32" s="223">
        <v>381071528.48000002</v>
      </c>
      <c r="AI32" s="223">
        <v>437636228.67000002</v>
      </c>
      <c r="AJ32" s="223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89.86</v>
      </c>
      <c r="H33" s="76">
        <f t="shared" si="12"/>
        <v>0.12072836118732844</v>
      </c>
      <c r="I33" s="220">
        <f t="shared" si="13"/>
        <v>9.6799999999999926</v>
      </c>
      <c r="P33" s="19" t="s">
        <v>48</v>
      </c>
      <c r="Q33" s="219">
        <v>38.090000000000003</v>
      </c>
      <c r="R33" s="220">
        <v>36.92</v>
      </c>
      <c r="S33" s="220">
        <v>53.920000000000009</v>
      </c>
      <c r="T33" s="220">
        <v>54.70000000000001</v>
      </c>
      <c r="U33" s="220">
        <v>64.64</v>
      </c>
      <c r="V33" s="76">
        <f t="shared" si="14"/>
        <v>0.18171846435100525</v>
      </c>
      <c r="W33" s="220">
        <f t="shared" si="15"/>
        <v>9.9399999999999906</v>
      </c>
      <c r="AE33" s="19" t="s">
        <v>48</v>
      </c>
      <c r="AF33" s="222">
        <v>2812428.07</v>
      </c>
      <c r="AG33" s="223">
        <v>4381169.17</v>
      </c>
      <c r="AH33" s="223">
        <v>8179727.9699999997</v>
      </c>
      <c r="AI33" s="223">
        <v>8858381.8200000003</v>
      </c>
      <c r="AJ33" s="223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9">
        <v>135.87</v>
      </c>
      <c r="D34" s="219">
        <v>154.08000000000001</v>
      </c>
      <c r="E34" s="219">
        <v>185.51</v>
      </c>
      <c r="F34" s="219">
        <v>208.15999999999997</v>
      </c>
      <c r="G34" s="219">
        <v>202.39</v>
      </c>
      <c r="H34" s="76">
        <f t="shared" si="12"/>
        <v>-2.7719062259800031E-2</v>
      </c>
      <c r="I34" s="220">
        <f t="shared" si="13"/>
        <v>-5.7699999999999818</v>
      </c>
      <c r="P34" s="19" t="s">
        <v>49</v>
      </c>
      <c r="Q34" s="219">
        <v>44.86</v>
      </c>
      <c r="R34" s="220">
        <v>46.13</v>
      </c>
      <c r="S34" s="220">
        <v>94.79</v>
      </c>
      <c r="T34" s="220">
        <v>114.31</v>
      </c>
      <c r="U34" s="220">
        <v>127.83</v>
      </c>
      <c r="V34" s="76">
        <f t="shared" si="14"/>
        <v>0.11827486659084951</v>
      </c>
      <c r="W34" s="220">
        <f t="shared" si="15"/>
        <v>13.519999999999996</v>
      </c>
      <c r="AE34" s="19" t="s">
        <v>49</v>
      </c>
      <c r="AF34" s="222">
        <v>19929247.640000001</v>
      </c>
      <c r="AG34" s="223">
        <v>22694182.550000001</v>
      </c>
      <c r="AH34" s="223">
        <v>56687870.049999997</v>
      </c>
      <c r="AI34" s="223">
        <v>62672686.409999996</v>
      </c>
      <c r="AJ34" s="223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9">
        <v>53.52</v>
      </c>
      <c r="D35" s="219">
        <v>51.25</v>
      </c>
      <c r="E35" s="219">
        <v>59.12</v>
      </c>
      <c r="F35" s="219">
        <v>65.87</v>
      </c>
      <c r="G35" s="219">
        <v>74.569999999999993</v>
      </c>
      <c r="H35" s="76">
        <f t="shared" si="12"/>
        <v>0.13207833611659314</v>
      </c>
      <c r="I35" s="220">
        <f t="shared" si="13"/>
        <v>8.6999999999999886</v>
      </c>
      <c r="P35" s="19" t="s">
        <v>50</v>
      </c>
      <c r="Q35" s="219">
        <v>28.760000000000005</v>
      </c>
      <c r="R35" s="220">
        <v>28.24</v>
      </c>
      <c r="S35" s="220">
        <v>42.01</v>
      </c>
      <c r="T35" s="220">
        <v>51.99</v>
      </c>
      <c r="U35" s="220">
        <v>61.31</v>
      </c>
      <c r="V35" s="76">
        <f t="shared" si="14"/>
        <v>0.17926524331602223</v>
      </c>
      <c r="W35" s="220">
        <f t="shared" si="15"/>
        <v>9.32</v>
      </c>
      <c r="AE35" s="19" t="s">
        <v>50</v>
      </c>
      <c r="AF35" s="222">
        <v>46497100.399999999</v>
      </c>
      <c r="AG35" s="223">
        <v>54944687.289999999</v>
      </c>
      <c r="AH35" s="223">
        <v>136922674.63999999</v>
      </c>
      <c r="AI35" s="223">
        <v>177625996.66999999</v>
      </c>
      <c r="AJ35" s="223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51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51</v>
      </c>
      <c r="AF36" s="222">
        <v>3114952.08</v>
      </c>
      <c r="AG36" s="223">
        <v>4498900.47</v>
      </c>
      <c r="AH36" s="223">
        <v>7864755.4299999997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9">
        <v>106.13</v>
      </c>
      <c r="D37" s="219">
        <v>125.31</v>
      </c>
      <c r="E37" s="219">
        <v>128.06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52</v>
      </c>
      <c r="Q37" s="219">
        <v>64.31</v>
      </c>
      <c r="R37" s="220">
        <v>82.55</v>
      </c>
      <c r="S37" s="220">
        <v>96.70999999999998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52</v>
      </c>
      <c r="AF37" s="222">
        <v>18804870.850000001</v>
      </c>
      <c r="AG37" s="223">
        <v>30921945.879999999</v>
      </c>
      <c r="AH37" s="223">
        <v>58482134.030000001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9">
        <v>64.19</v>
      </c>
      <c r="D38" s="219">
        <v>68.989999999999995</v>
      </c>
      <c r="E38" s="219">
        <v>76.34</v>
      </c>
      <c r="F38" s="219">
        <v>86.65</v>
      </c>
      <c r="G38" s="219">
        <v>96.86</v>
      </c>
      <c r="H38" s="76">
        <f t="shared" si="18"/>
        <v>0.1178303519907673</v>
      </c>
      <c r="I38" s="220">
        <f t="shared" si="13"/>
        <v>10.209999999999994</v>
      </c>
      <c r="P38" s="19" t="s">
        <v>53</v>
      </c>
      <c r="Q38" s="219">
        <v>33.54</v>
      </c>
      <c r="R38" s="220">
        <v>37.840000000000003</v>
      </c>
      <c r="S38" s="220">
        <v>53.16</v>
      </c>
      <c r="T38" s="220">
        <v>62.04999999999999</v>
      </c>
      <c r="U38" s="220">
        <v>69.75</v>
      </c>
      <c r="V38" s="76">
        <f t="shared" si="14"/>
        <v>0.12409347300564089</v>
      </c>
      <c r="W38" s="220">
        <f t="shared" si="15"/>
        <v>7.7000000000000099</v>
      </c>
      <c r="AE38" s="19" t="s">
        <v>53</v>
      </c>
      <c r="AF38" s="222">
        <v>10173605.369999999</v>
      </c>
      <c r="AG38" s="223">
        <v>16610861.380000001</v>
      </c>
      <c r="AH38" s="223">
        <v>27747259.210000001</v>
      </c>
      <c r="AI38" s="223">
        <v>33504230.199999999</v>
      </c>
      <c r="AJ38" s="223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9">
        <v>102.24</v>
      </c>
      <c r="D39" s="219">
        <v>98.71</v>
      </c>
      <c r="E39" s="219">
        <v>114.5</v>
      </c>
      <c r="F39" s="219">
        <v>129.04</v>
      </c>
      <c r="G39" s="219">
        <v>138.44999999999999</v>
      </c>
      <c r="H39" s="76">
        <f t="shared" si="18"/>
        <v>7.292312461252326E-2</v>
      </c>
      <c r="I39" s="220">
        <f t="shared" si="13"/>
        <v>9.4099999999999966</v>
      </c>
      <c r="P39" s="19" t="s">
        <v>54</v>
      </c>
      <c r="Q39" s="219">
        <v>50.94</v>
      </c>
      <c r="R39" s="220">
        <v>53.72</v>
      </c>
      <c r="S39" s="220">
        <v>88.72</v>
      </c>
      <c r="T39" s="220">
        <v>108.87</v>
      </c>
      <c r="U39" s="220">
        <v>119.53</v>
      </c>
      <c r="V39" s="76">
        <f t="shared" si="14"/>
        <v>9.791494442913562E-2</v>
      </c>
      <c r="W39" s="220">
        <f t="shared" si="15"/>
        <v>10.659999999999997</v>
      </c>
      <c r="AE39" s="19" t="s">
        <v>54</v>
      </c>
      <c r="AF39" s="222">
        <v>28411183</v>
      </c>
      <c r="AG39" s="223">
        <v>34127770.07</v>
      </c>
      <c r="AH39" s="223">
        <v>88124626.280000001</v>
      </c>
      <c r="AI39" s="223">
        <v>107018992.04000001</v>
      </c>
      <c r="AJ39" s="223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9">
        <v>58.1</v>
      </c>
      <c r="D40" s="219">
        <v>74.28</v>
      </c>
      <c r="E40" s="219">
        <v>64.23</v>
      </c>
      <c r="F40" s="219">
        <v>69.86</v>
      </c>
      <c r="G40" s="219">
        <v>72.739999999999995</v>
      </c>
      <c r="H40" s="76">
        <f t="shared" si="18"/>
        <v>4.1225307758373742E-2</v>
      </c>
      <c r="I40" s="220">
        <f t="shared" si="13"/>
        <v>2.8799999999999955</v>
      </c>
      <c r="P40" s="23" t="s">
        <v>55</v>
      </c>
      <c r="Q40" s="219">
        <v>22.7</v>
      </c>
      <c r="R40" s="220">
        <v>29.35</v>
      </c>
      <c r="S40" s="220">
        <v>43.18</v>
      </c>
      <c r="T40" s="220">
        <v>54</v>
      </c>
      <c r="U40" s="220">
        <v>56.57</v>
      </c>
      <c r="V40" s="76">
        <f t="shared" si="14"/>
        <v>4.7592592592592631E-2</v>
      </c>
      <c r="W40" s="220">
        <f t="shared" si="15"/>
        <v>2.5700000000000003</v>
      </c>
      <c r="AE40" s="23" t="s">
        <v>55</v>
      </c>
      <c r="AF40" s="222">
        <v>7215296.4500000002</v>
      </c>
      <c r="AG40" s="223">
        <v>12828760.220000001</v>
      </c>
      <c r="AH40" s="223">
        <v>20416665.23</v>
      </c>
      <c r="AI40" s="223">
        <v>24141003.859999999</v>
      </c>
      <c r="AJ40" s="223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57</v>
      </c>
      <c r="C42" s="318"/>
      <c r="D42" s="318"/>
      <c r="E42" s="318"/>
      <c r="F42" s="318"/>
      <c r="G42" s="318"/>
      <c r="H42" s="318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169</v>
      </c>
      <c r="C43" s="281"/>
      <c r="D43" s="281"/>
      <c r="E43" s="281"/>
      <c r="F43" s="281"/>
      <c r="G43" s="281"/>
      <c r="H43" s="281"/>
      <c r="P43" s="281" t="s">
        <v>170</v>
      </c>
      <c r="Q43" s="281"/>
      <c r="R43" s="281"/>
      <c r="S43" s="281"/>
      <c r="T43" s="281"/>
      <c r="U43" s="281"/>
      <c r="V43" s="281"/>
      <c r="W43" s="281"/>
      <c r="AE43" s="319" t="s">
        <v>171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172</v>
      </c>
      <c r="C44" s="281"/>
      <c r="D44" s="281"/>
      <c r="E44" s="281"/>
      <c r="F44" s="281"/>
      <c r="G44" s="281"/>
      <c r="H44" s="281"/>
      <c r="P44" s="320" t="s">
        <v>173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B49CF-5F9A-47DA-94E5-5496CDC74DFB}">
  <sheetPr>
    <tabColor theme="2" tint="-9.9978637043366805E-2"/>
  </sheetPr>
  <dimension ref="B1:Q53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228</v>
      </c>
      <c r="L5" s="92" t="s">
        <v>229</v>
      </c>
      <c r="M5" s="92" t="s">
        <v>230</v>
      </c>
      <c r="N5" s="92" t="s">
        <v>231</v>
      </c>
      <c r="O5" s="92" t="s">
        <v>232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87.94</v>
      </c>
      <c r="D6" s="228">
        <v>95.05</v>
      </c>
      <c r="E6" s="228">
        <v>99.07</v>
      </c>
      <c r="F6" s="228">
        <v>105.63</v>
      </c>
      <c r="G6" s="228">
        <v>113.88</v>
      </c>
      <c r="H6" s="228">
        <v>125.25</v>
      </c>
      <c r="I6" s="95">
        <f t="shared" ref="I6:I51" si="0">IFERROR(H6/G6-1,"-")</f>
        <v>9.984193888303472E-2</v>
      </c>
      <c r="J6" s="228">
        <f t="shared" ref="J6:J51" si="1">IFERROR(H6-G6,"-")</f>
        <v>11.370000000000005</v>
      </c>
      <c r="K6" s="229">
        <v>93.57</v>
      </c>
      <c r="L6" s="229">
        <v>103.46</v>
      </c>
      <c r="M6" s="229">
        <v>112.62</v>
      </c>
      <c r="N6" s="229">
        <v>122.28</v>
      </c>
      <c r="O6" s="229">
        <v>129.16</v>
      </c>
      <c r="P6" s="95">
        <f t="shared" ref="P6:P51" si="2">IFERROR(O6/N6-1,"-")</f>
        <v>5.6264311416421187E-2</v>
      </c>
      <c r="Q6" s="228">
        <f t="shared" ref="Q6:Q51" si="3">IFERROR(O6-N6,"-")</f>
        <v>6.8799999999999955</v>
      </c>
    </row>
    <row r="7" spans="2:17" x14ac:dyDescent="0.25">
      <c r="B7" s="96" t="s">
        <v>62</v>
      </c>
      <c r="C7" s="230">
        <v>95.42</v>
      </c>
      <c r="D7" s="230">
        <v>103.69</v>
      </c>
      <c r="E7" s="230">
        <v>107.45</v>
      </c>
      <c r="F7" s="230">
        <v>114.17</v>
      </c>
      <c r="G7" s="230">
        <v>123.5</v>
      </c>
      <c r="H7" s="230">
        <v>135.84</v>
      </c>
      <c r="I7" s="98">
        <f t="shared" si="0"/>
        <v>9.991902834008104E-2</v>
      </c>
      <c r="J7" s="230">
        <f t="shared" si="1"/>
        <v>12.340000000000003</v>
      </c>
      <c r="K7" s="231">
        <v>100.38</v>
      </c>
      <c r="L7" s="231">
        <v>110.94</v>
      </c>
      <c r="M7" s="231">
        <v>120.89</v>
      </c>
      <c r="N7" s="231">
        <v>131.66999999999999</v>
      </c>
      <c r="O7" s="231">
        <v>137.66999999999999</v>
      </c>
      <c r="P7" s="98">
        <f t="shared" si="2"/>
        <v>4.5568466621098258E-2</v>
      </c>
      <c r="Q7" s="230">
        <f t="shared" si="3"/>
        <v>6</v>
      </c>
    </row>
    <row r="8" spans="2:17" x14ac:dyDescent="0.25">
      <c r="B8" s="99" t="s">
        <v>63</v>
      </c>
      <c r="C8" s="232">
        <v>104.04</v>
      </c>
      <c r="D8" s="232">
        <v>113.97</v>
      </c>
      <c r="E8" s="232">
        <v>117.1</v>
      </c>
      <c r="F8" s="232">
        <v>123.96</v>
      </c>
      <c r="G8" s="232">
        <v>133.38999999999999</v>
      </c>
      <c r="H8" s="232">
        <v>146.27000000000001</v>
      </c>
      <c r="I8" s="100">
        <f t="shared" si="0"/>
        <v>9.6558962440962848E-2</v>
      </c>
      <c r="J8" s="232">
        <f t="shared" si="1"/>
        <v>12.880000000000024</v>
      </c>
      <c r="K8" s="233">
        <v>107.12</v>
      </c>
      <c r="L8" s="233">
        <v>120.05</v>
      </c>
      <c r="M8" s="233">
        <v>130.01</v>
      </c>
      <c r="N8" s="233">
        <v>141.26</v>
      </c>
      <c r="O8" s="233">
        <v>147.68</v>
      </c>
      <c r="P8" s="100">
        <f t="shared" si="2"/>
        <v>4.5448109868327924E-2</v>
      </c>
      <c r="Q8" s="232">
        <f t="shared" si="3"/>
        <v>6.4200000000000159</v>
      </c>
    </row>
    <row r="9" spans="2:17" x14ac:dyDescent="0.25">
      <c r="B9" s="99" t="s">
        <v>64</v>
      </c>
      <c r="C9" s="232">
        <v>59.74</v>
      </c>
      <c r="D9" s="232">
        <v>59.3</v>
      </c>
      <c r="E9" s="232">
        <v>59.54</v>
      </c>
      <c r="F9" s="232">
        <v>65.25</v>
      </c>
      <c r="G9" s="232">
        <v>72.41</v>
      </c>
      <c r="H9" s="232">
        <v>79.900000000000006</v>
      </c>
      <c r="I9" s="100">
        <f t="shared" si="0"/>
        <v>0.10343875155365301</v>
      </c>
      <c r="J9" s="232">
        <f t="shared" si="1"/>
        <v>7.4900000000000091</v>
      </c>
      <c r="K9" s="233">
        <v>56.07</v>
      </c>
      <c r="L9" s="233">
        <v>63.22</v>
      </c>
      <c r="M9" s="233">
        <v>69.3</v>
      </c>
      <c r="N9" s="233">
        <v>77.56</v>
      </c>
      <c r="O9" s="233">
        <v>82.18</v>
      </c>
      <c r="P9" s="100">
        <f t="shared" si="2"/>
        <v>5.9566787003610067E-2</v>
      </c>
      <c r="Q9" s="232">
        <f t="shared" si="3"/>
        <v>4.6200000000000045</v>
      </c>
    </row>
    <row r="10" spans="2:17" x14ac:dyDescent="0.25">
      <c r="B10" s="96" t="s">
        <v>65</v>
      </c>
      <c r="C10" s="230">
        <v>66.08</v>
      </c>
      <c r="D10" s="230">
        <v>69.31</v>
      </c>
      <c r="E10" s="230">
        <v>67.12</v>
      </c>
      <c r="F10" s="230">
        <v>73.13</v>
      </c>
      <c r="G10" s="230">
        <v>78.930000000000007</v>
      </c>
      <c r="H10" s="230">
        <v>86.89</v>
      </c>
      <c r="I10" s="98">
        <f t="shared" si="0"/>
        <v>0.10084885341441785</v>
      </c>
      <c r="J10" s="230">
        <f t="shared" si="1"/>
        <v>7.9599999999999937</v>
      </c>
      <c r="K10" s="231">
        <v>68.22</v>
      </c>
      <c r="L10" s="231">
        <v>74.989999999999995</v>
      </c>
      <c r="M10" s="231">
        <v>82.51</v>
      </c>
      <c r="N10" s="231">
        <v>87.72</v>
      </c>
      <c r="O10" s="231">
        <v>99.57</v>
      </c>
      <c r="P10" s="98">
        <f t="shared" si="2"/>
        <v>0.13508891928864553</v>
      </c>
      <c r="Q10" s="230">
        <f t="shared" si="3"/>
        <v>11.849999999999994</v>
      </c>
    </row>
    <row r="11" spans="2:17" x14ac:dyDescent="0.25">
      <c r="B11" s="93" t="s">
        <v>46</v>
      </c>
      <c r="C11" s="234">
        <v>107.11</v>
      </c>
      <c r="D11" s="234">
        <v>119.42</v>
      </c>
      <c r="E11" s="234">
        <v>126.49</v>
      </c>
      <c r="F11" s="234">
        <v>131.02000000000001</v>
      </c>
      <c r="G11" s="234">
        <v>139.02000000000001</v>
      </c>
      <c r="H11" s="234">
        <v>151.54</v>
      </c>
      <c r="I11" s="102">
        <f t="shared" si="0"/>
        <v>9.0058984318802882E-2</v>
      </c>
      <c r="J11" s="234">
        <f t="shared" si="1"/>
        <v>12.519999999999982</v>
      </c>
      <c r="K11" s="235">
        <v>122.22</v>
      </c>
      <c r="L11" s="235">
        <v>127.32</v>
      </c>
      <c r="M11" s="235">
        <v>137.09</v>
      </c>
      <c r="N11" s="235">
        <v>143.27000000000001</v>
      </c>
      <c r="O11" s="235">
        <v>149.71</v>
      </c>
      <c r="P11" s="102">
        <f t="shared" si="2"/>
        <v>4.4950094227681925E-2</v>
      </c>
      <c r="Q11" s="234">
        <f t="shared" si="3"/>
        <v>6.4399999999999977</v>
      </c>
    </row>
    <row r="12" spans="2:17" x14ac:dyDescent="0.25">
      <c r="B12" s="96" t="s">
        <v>62</v>
      </c>
      <c r="C12" s="230">
        <v>115.8</v>
      </c>
      <c r="D12" s="230">
        <v>130.44999999999999</v>
      </c>
      <c r="E12" s="230">
        <v>134.97</v>
      </c>
      <c r="F12" s="230">
        <v>140.36000000000001</v>
      </c>
      <c r="G12" s="230">
        <v>150.84</v>
      </c>
      <c r="H12" s="230">
        <v>166.04</v>
      </c>
      <c r="I12" s="98">
        <f t="shared" si="0"/>
        <v>0.10076902678334654</v>
      </c>
      <c r="J12" s="230">
        <f t="shared" si="1"/>
        <v>15.199999999999989</v>
      </c>
      <c r="K12" s="231">
        <v>129.28</v>
      </c>
      <c r="L12" s="231">
        <v>135.16999999999999</v>
      </c>
      <c r="M12" s="231">
        <v>146.69999999999999</v>
      </c>
      <c r="N12" s="231">
        <v>155.96</v>
      </c>
      <c r="O12" s="231">
        <v>161.97</v>
      </c>
      <c r="P12" s="98">
        <f t="shared" si="2"/>
        <v>3.8535521928699579E-2</v>
      </c>
      <c r="Q12" s="230">
        <f t="shared" si="3"/>
        <v>6.0099999999999909</v>
      </c>
    </row>
    <row r="13" spans="2:17" x14ac:dyDescent="0.25">
      <c r="B13" s="99" t="s">
        <v>63</v>
      </c>
      <c r="C13" s="232">
        <v>125.04</v>
      </c>
      <c r="D13" s="232">
        <v>138.85</v>
      </c>
      <c r="E13" s="232">
        <v>143.38999999999999</v>
      </c>
      <c r="F13" s="232">
        <v>150.34</v>
      </c>
      <c r="G13" s="232">
        <v>161.43</v>
      </c>
      <c r="H13" s="232">
        <v>176.82</v>
      </c>
      <c r="I13" s="100">
        <f t="shared" si="0"/>
        <v>9.5335439509384834E-2</v>
      </c>
      <c r="J13" s="232">
        <f t="shared" si="1"/>
        <v>15.389999999999986</v>
      </c>
      <c r="K13" s="233">
        <v>134.01</v>
      </c>
      <c r="L13" s="233">
        <v>145.16999999999999</v>
      </c>
      <c r="M13" s="233">
        <v>157.63999999999999</v>
      </c>
      <c r="N13" s="233">
        <v>166.23</v>
      </c>
      <c r="O13" s="233">
        <v>173.29</v>
      </c>
      <c r="P13" s="100">
        <f t="shared" si="2"/>
        <v>4.2471274739818377E-2</v>
      </c>
      <c r="Q13" s="232">
        <f t="shared" si="3"/>
        <v>7.0600000000000023</v>
      </c>
    </row>
    <row r="14" spans="2:17" x14ac:dyDescent="0.25">
      <c r="B14" s="99" t="s">
        <v>64</v>
      </c>
      <c r="C14" s="232">
        <v>63.73</v>
      </c>
      <c r="D14" s="232">
        <v>65.55</v>
      </c>
      <c r="E14" s="232">
        <v>60.97</v>
      </c>
      <c r="F14" s="232">
        <v>62.16</v>
      </c>
      <c r="G14" s="232">
        <v>63.03</v>
      </c>
      <c r="H14" s="232">
        <v>64.42</v>
      </c>
      <c r="I14" s="100">
        <f t="shared" si="0"/>
        <v>2.2052990639378045E-2</v>
      </c>
      <c r="J14" s="232">
        <f t="shared" si="1"/>
        <v>1.3900000000000006</v>
      </c>
      <c r="K14" s="233">
        <v>74.05</v>
      </c>
      <c r="L14" s="233">
        <v>57.27</v>
      </c>
      <c r="M14" s="233">
        <v>53.91</v>
      </c>
      <c r="N14" s="233">
        <v>55.7</v>
      </c>
      <c r="O14" s="233">
        <v>66.42</v>
      </c>
      <c r="P14" s="100">
        <f t="shared" si="2"/>
        <v>0.19245960502693005</v>
      </c>
      <c r="Q14" s="232">
        <f t="shared" si="3"/>
        <v>10.719999999999999</v>
      </c>
    </row>
    <row r="15" spans="2:17" x14ac:dyDescent="0.25">
      <c r="B15" s="96" t="s">
        <v>65</v>
      </c>
      <c r="C15" s="230">
        <v>72.42</v>
      </c>
      <c r="D15" s="230">
        <v>76.66</v>
      </c>
      <c r="E15" s="230">
        <v>74.13</v>
      </c>
      <c r="F15" s="230">
        <v>78.930000000000007</v>
      </c>
      <c r="G15" s="230">
        <v>83.06</v>
      </c>
      <c r="H15" s="230">
        <v>86.47</v>
      </c>
      <c r="I15" s="98">
        <f t="shared" si="0"/>
        <v>4.1054659282446337E-2</v>
      </c>
      <c r="J15" s="230">
        <f t="shared" si="1"/>
        <v>3.4099999999999966</v>
      </c>
      <c r="K15" s="231">
        <v>76.84</v>
      </c>
      <c r="L15" s="231">
        <v>82.86</v>
      </c>
      <c r="M15" s="231">
        <v>90.31</v>
      </c>
      <c r="N15" s="231">
        <v>86.66</v>
      </c>
      <c r="O15" s="231">
        <v>97.97</v>
      </c>
      <c r="P15" s="98">
        <f t="shared" si="2"/>
        <v>0.13051003923378723</v>
      </c>
      <c r="Q15" s="230">
        <f t="shared" si="3"/>
        <v>11.310000000000002</v>
      </c>
    </row>
    <row r="16" spans="2:17" x14ac:dyDescent="0.25">
      <c r="B16" s="93" t="s">
        <v>50</v>
      </c>
      <c r="C16" s="234">
        <v>53.05</v>
      </c>
      <c r="D16" s="234">
        <v>53.52</v>
      </c>
      <c r="E16" s="234">
        <v>51.25</v>
      </c>
      <c r="F16" s="234">
        <v>59.12</v>
      </c>
      <c r="G16" s="234">
        <v>65.87</v>
      </c>
      <c r="H16" s="234">
        <v>74.569999999999993</v>
      </c>
      <c r="I16" s="102">
        <f t="shared" si="0"/>
        <v>0.13207833611659314</v>
      </c>
      <c r="J16" s="234">
        <f t="shared" si="1"/>
        <v>8.6999999999999886</v>
      </c>
      <c r="K16" s="235">
        <v>46.06</v>
      </c>
      <c r="L16" s="235">
        <v>60</v>
      </c>
      <c r="M16" s="235">
        <v>66.819999999999993</v>
      </c>
      <c r="N16" s="235">
        <v>72.59</v>
      </c>
      <c r="O16" s="235">
        <v>83.86</v>
      </c>
      <c r="P16" s="102">
        <f t="shared" si="2"/>
        <v>0.15525554484088722</v>
      </c>
      <c r="Q16" s="234">
        <f t="shared" si="3"/>
        <v>11.269999999999996</v>
      </c>
    </row>
    <row r="17" spans="2:17" x14ac:dyDescent="0.25">
      <c r="B17" s="96" t="s">
        <v>62</v>
      </c>
      <c r="C17" s="230">
        <v>55.71</v>
      </c>
      <c r="D17" s="230">
        <v>56.97</v>
      </c>
      <c r="E17" s="230">
        <v>54.03</v>
      </c>
      <c r="F17" s="230">
        <v>62.9</v>
      </c>
      <c r="G17" s="230">
        <v>69.91</v>
      </c>
      <c r="H17" s="230">
        <v>78.73</v>
      </c>
      <c r="I17" s="98">
        <f t="shared" si="0"/>
        <v>0.12616220855385496</v>
      </c>
      <c r="J17" s="230">
        <f t="shared" si="1"/>
        <v>8.8200000000000074</v>
      </c>
      <c r="K17" s="231">
        <v>46.89</v>
      </c>
      <c r="L17" s="231">
        <v>63.64</v>
      </c>
      <c r="M17" s="231">
        <v>71.91</v>
      </c>
      <c r="N17" s="231">
        <v>76.959999999999994</v>
      </c>
      <c r="O17" s="231">
        <v>90.13</v>
      </c>
      <c r="P17" s="98">
        <f t="shared" si="2"/>
        <v>0.17112785862785862</v>
      </c>
      <c r="Q17" s="230">
        <f t="shared" si="3"/>
        <v>13.170000000000002</v>
      </c>
    </row>
    <row r="18" spans="2:17" x14ac:dyDescent="0.25">
      <c r="B18" s="99" t="s">
        <v>63</v>
      </c>
      <c r="C18" s="232">
        <v>59.21</v>
      </c>
      <c r="D18" s="232">
        <v>59.93</v>
      </c>
      <c r="E18" s="232">
        <v>57.07</v>
      </c>
      <c r="F18" s="232">
        <v>65.52</v>
      </c>
      <c r="G18" s="232">
        <v>72.760000000000005</v>
      </c>
      <c r="H18" s="232">
        <v>81.77</v>
      </c>
      <c r="I18" s="100">
        <f t="shared" si="0"/>
        <v>0.1238317757009344</v>
      </c>
      <c r="J18" s="232">
        <f t="shared" si="1"/>
        <v>9.0099999999999909</v>
      </c>
      <c r="K18" s="233">
        <v>49.95</v>
      </c>
      <c r="L18" s="233">
        <v>66.09</v>
      </c>
      <c r="M18" s="233">
        <v>74.959999999999994</v>
      </c>
      <c r="N18" s="233">
        <v>80.260000000000005</v>
      </c>
      <c r="O18" s="233">
        <v>94.65</v>
      </c>
      <c r="P18" s="100">
        <f t="shared" si="2"/>
        <v>0.17929230002491892</v>
      </c>
      <c r="Q18" s="232">
        <f t="shared" si="3"/>
        <v>14.39</v>
      </c>
    </row>
    <row r="19" spans="2:17" x14ac:dyDescent="0.25">
      <c r="B19" s="99" t="s">
        <v>64</v>
      </c>
      <c r="C19" s="232">
        <v>40.03</v>
      </c>
      <c r="D19" s="232">
        <v>42.61</v>
      </c>
      <c r="E19" s="232">
        <v>41.43</v>
      </c>
      <c r="F19" s="232">
        <v>46.25</v>
      </c>
      <c r="G19" s="232">
        <v>50.96</v>
      </c>
      <c r="H19" s="232">
        <v>58.4</v>
      </c>
      <c r="I19" s="100">
        <f t="shared" si="0"/>
        <v>0.14599686028257453</v>
      </c>
      <c r="J19" s="232">
        <f t="shared" si="1"/>
        <v>7.4399999999999977</v>
      </c>
      <c r="K19" s="233">
        <v>31.47</v>
      </c>
      <c r="L19" s="233">
        <v>44.35</v>
      </c>
      <c r="M19" s="233">
        <v>48.66</v>
      </c>
      <c r="N19" s="233">
        <v>52.85</v>
      </c>
      <c r="O19" s="233">
        <v>60.28</v>
      </c>
      <c r="P19" s="100">
        <f t="shared" si="2"/>
        <v>0.14058656575212858</v>
      </c>
      <c r="Q19" s="232">
        <f t="shared" si="3"/>
        <v>7.43</v>
      </c>
    </row>
    <row r="20" spans="2:17" x14ac:dyDescent="0.25">
      <c r="B20" s="96" t="s">
        <v>65</v>
      </c>
      <c r="C20" s="230">
        <v>43</v>
      </c>
      <c r="D20" s="230">
        <v>43.27</v>
      </c>
      <c r="E20" s="230">
        <v>41.41</v>
      </c>
      <c r="F20" s="230">
        <v>43.49</v>
      </c>
      <c r="G20" s="230">
        <v>48.39</v>
      </c>
      <c r="H20" s="230">
        <v>55.8</v>
      </c>
      <c r="I20" s="98">
        <f t="shared" si="0"/>
        <v>0.15313081215127089</v>
      </c>
      <c r="J20" s="230">
        <f t="shared" si="1"/>
        <v>7.4099999999999966</v>
      </c>
      <c r="K20" s="231">
        <v>43.09</v>
      </c>
      <c r="L20" s="231">
        <v>44.61</v>
      </c>
      <c r="M20" s="231">
        <v>45.12</v>
      </c>
      <c r="N20" s="231">
        <v>52.45</v>
      </c>
      <c r="O20" s="231">
        <v>57.11</v>
      </c>
      <c r="P20" s="98">
        <f t="shared" si="2"/>
        <v>8.8846520495710068E-2</v>
      </c>
      <c r="Q20" s="230">
        <f t="shared" si="3"/>
        <v>4.6599999999999966</v>
      </c>
    </row>
    <row r="21" spans="2:17" x14ac:dyDescent="0.25">
      <c r="B21" s="93" t="s">
        <v>48</v>
      </c>
      <c r="C21" s="234">
        <v>67.28</v>
      </c>
      <c r="D21" s="234">
        <v>70.819999999999993</v>
      </c>
      <c r="E21" s="234">
        <v>66.41</v>
      </c>
      <c r="F21" s="234">
        <v>77.45</v>
      </c>
      <c r="G21" s="234">
        <v>80.180000000000007</v>
      </c>
      <c r="H21" s="234">
        <v>89.86</v>
      </c>
      <c r="I21" s="102">
        <f t="shared" si="0"/>
        <v>0.12072836118732844</v>
      </c>
      <c r="J21" s="234">
        <f t="shared" si="1"/>
        <v>9.6799999999999926</v>
      </c>
      <c r="K21" s="235">
        <v>65.69</v>
      </c>
      <c r="L21" s="235">
        <v>82.68</v>
      </c>
      <c r="M21" s="235">
        <v>80.44</v>
      </c>
      <c r="N21" s="235">
        <v>94.54</v>
      </c>
      <c r="O21" s="235">
        <v>98.06</v>
      </c>
      <c r="P21" s="102">
        <f t="shared" si="2"/>
        <v>3.7232917283689382E-2</v>
      </c>
      <c r="Q21" s="234">
        <f t="shared" si="3"/>
        <v>3.519999999999996</v>
      </c>
    </row>
    <row r="22" spans="2:17" x14ac:dyDescent="0.25">
      <c r="B22" s="96" t="s">
        <v>62</v>
      </c>
      <c r="C22" s="230">
        <v>65.45</v>
      </c>
      <c r="D22" s="230">
        <v>68.510000000000005</v>
      </c>
      <c r="E22" s="230">
        <v>66.41</v>
      </c>
      <c r="F22" s="230">
        <v>77.510000000000005</v>
      </c>
      <c r="G22" s="230">
        <v>80.34</v>
      </c>
      <c r="H22" s="230">
        <v>89.98</v>
      </c>
      <c r="I22" s="98">
        <f t="shared" si="0"/>
        <v>0.11999004232013943</v>
      </c>
      <c r="J22" s="230">
        <f t="shared" si="1"/>
        <v>9.64</v>
      </c>
      <c r="K22" s="231">
        <v>65.69</v>
      </c>
      <c r="L22" s="231">
        <v>82.68</v>
      </c>
      <c r="M22" s="231">
        <v>80.66</v>
      </c>
      <c r="N22" s="231">
        <v>94.83</v>
      </c>
      <c r="O22" s="231">
        <v>98.2</v>
      </c>
      <c r="P22" s="98">
        <f t="shared" si="2"/>
        <v>3.5537277232943199E-2</v>
      </c>
      <c r="Q22" s="230">
        <f t="shared" si="3"/>
        <v>3.3700000000000045</v>
      </c>
    </row>
    <row r="23" spans="2:17" x14ac:dyDescent="0.25">
      <c r="B23" s="96" t="s">
        <v>65</v>
      </c>
      <c r="C23" s="230">
        <v>81.73</v>
      </c>
      <c r="D23" s="230">
        <v>91.3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145.08000000000001</v>
      </c>
      <c r="D24" s="234">
        <v>135.87</v>
      </c>
      <c r="E24" s="234">
        <v>154.08000000000001</v>
      </c>
      <c r="F24" s="234">
        <v>185.51</v>
      </c>
      <c r="G24" s="234">
        <v>208.16</v>
      </c>
      <c r="H24" s="234">
        <v>202.39</v>
      </c>
      <c r="I24" s="102">
        <f t="shared" si="0"/>
        <v>-2.7719062259800253E-2</v>
      </c>
      <c r="J24" s="234">
        <f t="shared" si="1"/>
        <v>-5.7700000000000102</v>
      </c>
      <c r="K24" s="235">
        <v>190.16</v>
      </c>
      <c r="L24" s="235">
        <v>133.82</v>
      </c>
      <c r="M24" s="235">
        <v>193.33</v>
      </c>
      <c r="N24" s="235">
        <v>234.03</v>
      </c>
      <c r="O24" s="235">
        <v>193.92</v>
      </c>
      <c r="P24" s="102">
        <f t="shared" si="2"/>
        <v>-0.17138828355339064</v>
      </c>
      <c r="Q24" s="234">
        <f t="shared" si="3"/>
        <v>-40.110000000000014</v>
      </c>
    </row>
    <row r="25" spans="2:17" x14ac:dyDescent="0.25">
      <c r="B25" s="96" t="s">
        <v>62</v>
      </c>
      <c r="C25" s="230">
        <v>146.07</v>
      </c>
      <c r="D25" s="230">
        <v>134.66999999999999</v>
      </c>
      <c r="E25" s="230">
        <v>151.52000000000001</v>
      </c>
      <c r="F25" s="230">
        <v>180.18</v>
      </c>
      <c r="G25" s="230">
        <v>200.83</v>
      </c>
      <c r="H25" s="230">
        <v>207.41</v>
      </c>
      <c r="I25" s="98">
        <f t="shared" si="0"/>
        <v>3.2764029278494089E-2</v>
      </c>
      <c r="J25" s="230">
        <f t="shared" si="1"/>
        <v>6.5799999999999841</v>
      </c>
      <c r="K25" s="231">
        <v>112.07</v>
      </c>
      <c r="L25" s="231">
        <v>124.54</v>
      </c>
      <c r="M25" s="231">
        <v>181.25</v>
      </c>
      <c r="N25" s="231">
        <v>234.03</v>
      </c>
      <c r="O25" s="231">
        <v>201.08</v>
      </c>
      <c r="P25" s="98">
        <f t="shared" si="2"/>
        <v>-0.14079391531000296</v>
      </c>
      <c r="Q25" s="230">
        <f t="shared" si="3"/>
        <v>-32.949999999999989</v>
      </c>
    </row>
    <row r="26" spans="2:17" x14ac:dyDescent="0.25">
      <c r="B26" s="99" t="s">
        <v>63</v>
      </c>
      <c r="C26" s="232">
        <v>159.44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112.07</v>
      </c>
      <c r="L26" s="233">
        <v>0</v>
      </c>
      <c r="M26" s="233">
        <v>181.25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38.79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53.05</v>
      </c>
      <c r="D28" s="234">
        <v>53.52</v>
      </c>
      <c r="E28" s="234">
        <v>51.25</v>
      </c>
      <c r="F28" s="234">
        <v>59.12</v>
      </c>
      <c r="G28" s="234">
        <v>65.87</v>
      </c>
      <c r="H28" s="234">
        <v>74.569999999999993</v>
      </c>
      <c r="I28" s="102">
        <f t="shared" si="0"/>
        <v>0.13207833611659314</v>
      </c>
      <c r="J28" s="234">
        <f t="shared" si="1"/>
        <v>8.6999999999999886</v>
      </c>
      <c r="K28" s="235">
        <v>46.06</v>
      </c>
      <c r="L28" s="235">
        <v>60</v>
      </c>
      <c r="M28" s="235">
        <v>66.819999999999993</v>
      </c>
      <c r="N28" s="235">
        <v>72.59</v>
      </c>
      <c r="O28" s="235">
        <v>83.86</v>
      </c>
      <c r="P28" s="102">
        <f t="shared" si="2"/>
        <v>0.15525554484088722</v>
      </c>
      <c r="Q28" s="234">
        <f t="shared" si="3"/>
        <v>11.269999999999996</v>
      </c>
    </row>
    <row r="29" spans="2:17" x14ac:dyDescent="0.25">
      <c r="B29" s="96" t="s">
        <v>62</v>
      </c>
      <c r="C29" s="230">
        <v>55.71</v>
      </c>
      <c r="D29" s="230">
        <v>56.97</v>
      </c>
      <c r="E29" s="230">
        <v>54.03</v>
      </c>
      <c r="F29" s="230">
        <v>62.9</v>
      </c>
      <c r="G29" s="230">
        <v>69.91</v>
      </c>
      <c r="H29" s="230">
        <v>78.73</v>
      </c>
      <c r="I29" s="98">
        <f t="shared" si="0"/>
        <v>0.12616220855385496</v>
      </c>
      <c r="J29" s="230">
        <f t="shared" si="1"/>
        <v>8.8200000000000074</v>
      </c>
      <c r="K29" s="231">
        <v>46.89</v>
      </c>
      <c r="L29" s="231">
        <v>63.64</v>
      </c>
      <c r="M29" s="231">
        <v>71.91</v>
      </c>
      <c r="N29" s="231">
        <v>76.959999999999994</v>
      </c>
      <c r="O29" s="231">
        <v>90.13</v>
      </c>
      <c r="P29" s="98">
        <f t="shared" si="2"/>
        <v>0.17112785862785862</v>
      </c>
      <c r="Q29" s="230">
        <f t="shared" si="3"/>
        <v>13.170000000000002</v>
      </c>
    </row>
    <row r="30" spans="2:17" x14ac:dyDescent="0.25">
      <c r="B30" s="99" t="s">
        <v>63</v>
      </c>
      <c r="C30" s="232">
        <v>59.21</v>
      </c>
      <c r="D30" s="232">
        <v>59.93</v>
      </c>
      <c r="E30" s="232">
        <v>57.07</v>
      </c>
      <c r="F30" s="232">
        <v>65.52</v>
      </c>
      <c r="G30" s="232">
        <v>72.760000000000005</v>
      </c>
      <c r="H30" s="232">
        <v>81.77</v>
      </c>
      <c r="I30" s="100">
        <f t="shared" si="0"/>
        <v>0.1238317757009344</v>
      </c>
      <c r="J30" s="232">
        <f t="shared" si="1"/>
        <v>9.0099999999999909</v>
      </c>
      <c r="K30" s="233">
        <v>49.95</v>
      </c>
      <c r="L30" s="233">
        <v>66.09</v>
      </c>
      <c r="M30" s="233">
        <v>74.959999999999994</v>
      </c>
      <c r="N30" s="233">
        <v>80.260000000000005</v>
      </c>
      <c r="O30" s="233">
        <v>94.65</v>
      </c>
      <c r="P30" s="100">
        <f t="shared" si="2"/>
        <v>0.17929230002491892</v>
      </c>
      <c r="Q30" s="232">
        <f t="shared" si="3"/>
        <v>14.39</v>
      </c>
    </row>
    <row r="31" spans="2:17" x14ac:dyDescent="0.25">
      <c r="B31" s="99" t="s">
        <v>64</v>
      </c>
      <c r="C31" s="232">
        <v>40.03</v>
      </c>
      <c r="D31" s="232">
        <v>42.61</v>
      </c>
      <c r="E31" s="232">
        <v>41.43</v>
      </c>
      <c r="F31" s="232">
        <v>46.25</v>
      </c>
      <c r="G31" s="232">
        <v>50.96</v>
      </c>
      <c r="H31" s="232">
        <v>58.4</v>
      </c>
      <c r="I31" s="100">
        <f t="shared" si="0"/>
        <v>0.14599686028257453</v>
      </c>
      <c r="J31" s="232">
        <f t="shared" si="1"/>
        <v>7.4399999999999977</v>
      </c>
      <c r="K31" s="233">
        <v>31.47</v>
      </c>
      <c r="L31" s="233">
        <v>44.35</v>
      </c>
      <c r="M31" s="233">
        <v>48.66</v>
      </c>
      <c r="N31" s="233">
        <v>52.85</v>
      </c>
      <c r="O31" s="233">
        <v>60.28</v>
      </c>
      <c r="P31" s="100">
        <f t="shared" si="2"/>
        <v>0.14058656575212858</v>
      </c>
      <c r="Q31" s="232">
        <f t="shared" si="3"/>
        <v>7.43</v>
      </c>
    </row>
    <row r="32" spans="2:17" x14ac:dyDescent="0.25">
      <c r="B32" s="96" t="s">
        <v>65</v>
      </c>
      <c r="C32" s="230">
        <v>43</v>
      </c>
      <c r="D32" s="230">
        <v>43.27</v>
      </c>
      <c r="E32" s="230">
        <v>41.41</v>
      </c>
      <c r="F32" s="230">
        <v>43.49</v>
      </c>
      <c r="G32" s="230">
        <v>48.39</v>
      </c>
      <c r="H32" s="230">
        <v>55.8</v>
      </c>
      <c r="I32" s="98">
        <f t="shared" si="0"/>
        <v>0.15313081215127089</v>
      </c>
      <c r="J32" s="230">
        <f t="shared" si="1"/>
        <v>7.4099999999999966</v>
      </c>
      <c r="K32" s="231">
        <v>43.09</v>
      </c>
      <c r="L32" s="231">
        <v>44.61</v>
      </c>
      <c r="M32" s="231">
        <v>45.12</v>
      </c>
      <c r="N32" s="231">
        <v>52.45</v>
      </c>
      <c r="O32" s="231">
        <v>57.11</v>
      </c>
      <c r="P32" s="98">
        <f t="shared" si="2"/>
        <v>8.8846520495710068E-2</v>
      </c>
      <c r="Q32" s="230">
        <f t="shared" si="3"/>
        <v>4.6599999999999966</v>
      </c>
    </row>
    <row r="33" spans="2:17" x14ac:dyDescent="0.25">
      <c r="B33" s="93" t="s">
        <v>51</v>
      </c>
      <c r="C33" s="234">
        <v>81.38</v>
      </c>
      <c r="D33" s="234">
        <v>86.79</v>
      </c>
      <c r="E33" s="234">
        <v>84.44</v>
      </c>
      <c r="F33" s="234">
        <v>89.45</v>
      </c>
      <c r="G33" s="234">
        <v>98.5</v>
      </c>
      <c r="H33" s="234">
        <v>108.5</v>
      </c>
      <c r="I33" s="102">
        <f t="shared" si="0"/>
        <v>0.10152284263959399</v>
      </c>
      <c r="J33" s="234">
        <f t="shared" si="1"/>
        <v>10</v>
      </c>
      <c r="K33" s="235">
        <v>76.2</v>
      </c>
      <c r="L33" s="235">
        <v>78.63</v>
      </c>
      <c r="M33" s="235">
        <v>82.69</v>
      </c>
      <c r="N33" s="235">
        <v>89.63</v>
      </c>
      <c r="O33" s="235">
        <v>99.29</v>
      </c>
      <c r="P33" s="102">
        <f t="shared" si="2"/>
        <v>0.10777641414704919</v>
      </c>
      <c r="Q33" s="234">
        <f t="shared" si="3"/>
        <v>9.6600000000000108</v>
      </c>
    </row>
    <row r="34" spans="2:17" x14ac:dyDescent="0.25">
      <c r="B34" s="96" t="s">
        <v>62</v>
      </c>
      <c r="C34" s="230">
        <v>81.38</v>
      </c>
      <c r="D34" s="230">
        <v>86.79</v>
      </c>
      <c r="E34" s="230">
        <v>84.44</v>
      </c>
      <c r="F34" s="230">
        <v>89.45</v>
      </c>
      <c r="G34" s="230">
        <v>98.5</v>
      </c>
      <c r="H34" s="230">
        <v>108.5</v>
      </c>
      <c r="I34" s="98">
        <f t="shared" si="0"/>
        <v>0.10152284263959399</v>
      </c>
      <c r="J34" s="230">
        <f t="shared" si="1"/>
        <v>10</v>
      </c>
      <c r="K34" s="231">
        <v>76.2</v>
      </c>
      <c r="L34" s="231">
        <v>78.63</v>
      </c>
      <c r="M34" s="231">
        <v>82.69</v>
      </c>
      <c r="N34" s="231">
        <v>89.63</v>
      </c>
      <c r="O34" s="231">
        <v>99.29</v>
      </c>
      <c r="P34" s="98">
        <f t="shared" si="2"/>
        <v>0.10777641414704919</v>
      </c>
      <c r="Q34" s="230">
        <f t="shared" si="3"/>
        <v>9.6600000000000108</v>
      </c>
    </row>
    <row r="35" spans="2:17" x14ac:dyDescent="0.25">
      <c r="B35" s="93" t="s">
        <v>52</v>
      </c>
      <c r="C35" s="234">
        <v>85.19</v>
      </c>
      <c r="D35" s="234">
        <v>106.13</v>
      </c>
      <c r="E35" s="234">
        <v>125.31</v>
      </c>
      <c r="F35" s="234">
        <v>128.06</v>
      </c>
      <c r="G35" s="234">
        <v>149.08000000000001</v>
      </c>
      <c r="H35" s="234">
        <v>167.62</v>
      </c>
      <c r="I35" s="102">
        <f t="shared" si="0"/>
        <v>0.12436275825060372</v>
      </c>
      <c r="J35" s="234">
        <f t="shared" si="1"/>
        <v>18.539999999999992</v>
      </c>
      <c r="K35" s="235">
        <v>151.46</v>
      </c>
      <c r="L35" s="235">
        <v>119.18</v>
      </c>
      <c r="M35" s="235">
        <v>150.33000000000001</v>
      </c>
      <c r="N35" s="235">
        <v>160</v>
      </c>
      <c r="O35" s="235">
        <v>201.51</v>
      </c>
      <c r="P35" s="102">
        <f t="shared" si="2"/>
        <v>0.25943749999999999</v>
      </c>
      <c r="Q35" s="234">
        <f t="shared" si="3"/>
        <v>41.509999999999991</v>
      </c>
    </row>
    <row r="36" spans="2:17" x14ac:dyDescent="0.25">
      <c r="B36" s="96" t="s">
        <v>62</v>
      </c>
      <c r="C36" s="230">
        <v>112.85</v>
      </c>
      <c r="D36" s="230">
        <v>133.72</v>
      </c>
      <c r="E36" s="230">
        <v>131.41999999999999</v>
      </c>
      <c r="F36" s="230">
        <v>137.6</v>
      </c>
      <c r="G36" s="230">
        <v>157.49</v>
      </c>
      <c r="H36" s="230">
        <v>177.79</v>
      </c>
      <c r="I36" s="98">
        <f t="shared" si="0"/>
        <v>0.12889707283002094</v>
      </c>
      <c r="J36" s="230">
        <f t="shared" si="1"/>
        <v>20.299999999999983</v>
      </c>
      <c r="K36" s="231">
        <v>158.06</v>
      </c>
      <c r="L36" s="231">
        <v>127.26</v>
      </c>
      <c r="M36" s="231">
        <v>157.88999999999999</v>
      </c>
      <c r="N36" s="231">
        <v>171.83</v>
      </c>
      <c r="O36" s="231">
        <v>215.49</v>
      </c>
      <c r="P36" s="98">
        <f t="shared" si="2"/>
        <v>0.25408834312983752</v>
      </c>
      <c r="Q36" s="230">
        <f t="shared" si="3"/>
        <v>43.66</v>
      </c>
    </row>
    <row r="37" spans="2:17" x14ac:dyDescent="0.25">
      <c r="B37" s="96" t="s">
        <v>65</v>
      </c>
      <c r="C37" s="230">
        <v>55.99</v>
      </c>
      <c r="D37" s="230">
        <v>41.89</v>
      </c>
      <c r="E37" s="230">
        <v>74.180000000000007</v>
      </c>
      <c r="F37" s="230">
        <v>78.69</v>
      </c>
      <c r="G37" s="230">
        <v>104.15</v>
      </c>
      <c r="H37" s="230">
        <v>109.88</v>
      </c>
      <c r="I37" s="98">
        <f t="shared" si="0"/>
        <v>5.5016802688430122E-2</v>
      </c>
      <c r="J37" s="230">
        <f t="shared" si="1"/>
        <v>5.7299999999999898</v>
      </c>
      <c r="K37" s="231">
        <v>46.36</v>
      </c>
      <c r="L37" s="231">
        <v>75.02</v>
      </c>
      <c r="M37" s="231">
        <v>110.57</v>
      </c>
      <c r="N37" s="231">
        <v>95.28</v>
      </c>
      <c r="O37" s="231">
        <v>129.86000000000001</v>
      </c>
      <c r="P37" s="98">
        <f t="shared" si="2"/>
        <v>0.36293031066330816</v>
      </c>
      <c r="Q37" s="230">
        <f t="shared" si="3"/>
        <v>34.580000000000013</v>
      </c>
    </row>
    <row r="38" spans="2:17" x14ac:dyDescent="0.25">
      <c r="B38" s="93" t="s">
        <v>53</v>
      </c>
      <c r="C38" s="234">
        <v>63.43</v>
      </c>
      <c r="D38" s="234">
        <v>64.19</v>
      </c>
      <c r="E38" s="234">
        <v>68.989999999999995</v>
      </c>
      <c r="F38" s="234">
        <v>76.34</v>
      </c>
      <c r="G38" s="234">
        <v>86.65</v>
      </c>
      <c r="H38" s="234">
        <v>96.86</v>
      </c>
      <c r="I38" s="102">
        <f t="shared" si="0"/>
        <v>0.1178303519907673</v>
      </c>
      <c r="J38" s="234">
        <f t="shared" si="1"/>
        <v>10.209999999999994</v>
      </c>
      <c r="K38" s="235">
        <v>64.75</v>
      </c>
      <c r="L38" s="235">
        <v>72.41</v>
      </c>
      <c r="M38" s="235">
        <v>79.19</v>
      </c>
      <c r="N38" s="235">
        <v>85.57</v>
      </c>
      <c r="O38" s="235">
        <v>89.95</v>
      </c>
      <c r="P38" s="102">
        <f t="shared" si="2"/>
        <v>5.1186163375014804E-2</v>
      </c>
      <c r="Q38" s="234">
        <f t="shared" si="3"/>
        <v>4.3800000000000097</v>
      </c>
    </row>
    <row r="39" spans="2:17" x14ac:dyDescent="0.25">
      <c r="B39" s="96" t="s">
        <v>62</v>
      </c>
      <c r="C39" s="230">
        <v>63.43</v>
      </c>
      <c r="D39" s="230">
        <v>64.19</v>
      </c>
      <c r="E39" s="230">
        <v>68.989999999999995</v>
      </c>
      <c r="F39" s="230">
        <v>76.34</v>
      </c>
      <c r="G39" s="230">
        <v>86.65</v>
      </c>
      <c r="H39" s="230">
        <v>96.86</v>
      </c>
      <c r="I39" s="98">
        <f t="shared" si="0"/>
        <v>0.1178303519907673</v>
      </c>
      <c r="J39" s="230">
        <f t="shared" si="1"/>
        <v>10.209999999999994</v>
      </c>
      <c r="K39" s="231">
        <v>64.75</v>
      </c>
      <c r="L39" s="231">
        <v>72.41</v>
      </c>
      <c r="M39" s="231">
        <v>79.19</v>
      </c>
      <c r="N39" s="231">
        <v>85.57</v>
      </c>
      <c r="O39" s="231">
        <v>89.95</v>
      </c>
      <c r="P39" s="98">
        <f t="shared" si="2"/>
        <v>5.1186163375014804E-2</v>
      </c>
      <c r="Q39" s="230">
        <f t="shared" si="3"/>
        <v>4.3800000000000097</v>
      </c>
    </row>
    <row r="40" spans="2:17" x14ac:dyDescent="0.25">
      <c r="B40" s="99" t="s">
        <v>63</v>
      </c>
      <c r="C40" s="232">
        <v>80.7</v>
      </c>
      <c r="D40" s="232">
        <v>76.319999999999993</v>
      </c>
      <c r="E40" s="232">
        <v>76.47</v>
      </c>
      <c r="F40" s="232">
        <v>90.03</v>
      </c>
      <c r="G40" s="232">
        <v>101.46</v>
      </c>
      <c r="H40" s="232">
        <v>115.08</v>
      </c>
      <c r="I40" s="100">
        <f t="shared" si="0"/>
        <v>0.13424009461856889</v>
      </c>
      <c r="J40" s="232">
        <f t="shared" si="1"/>
        <v>13.620000000000005</v>
      </c>
      <c r="K40" s="233">
        <v>70.069999999999993</v>
      </c>
      <c r="L40" s="233">
        <v>84.89</v>
      </c>
      <c r="M40" s="233">
        <v>90.31</v>
      </c>
      <c r="N40" s="233">
        <v>99.5</v>
      </c>
      <c r="O40" s="233">
        <v>102.28</v>
      </c>
      <c r="P40" s="100">
        <f t="shared" si="2"/>
        <v>2.793969849246225E-2</v>
      </c>
      <c r="Q40" s="232">
        <f t="shared" si="3"/>
        <v>2.7800000000000011</v>
      </c>
    </row>
    <row r="41" spans="2:17" x14ac:dyDescent="0.25">
      <c r="B41" s="99" t="s">
        <v>64</v>
      </c>
      <c r="C41" s="232">
        <v>47.71</v>
      </c>
      <c r="D41" s="232">
        <v>52.19</v>
      </c>
      <c r="E41" s="232">
        <v>57.98</v>
      </c>
      <c r="F41" s="232">
        <v>57.94</v>
      </c>
      <c r="G41" s="232">
        <v>67.42</v>
      </c>
      <c r="H41" s="232">
        <v>70.06</v>
      </c>
      <c r="I41" s="100">
        <f t="shared" si="0"/>
        <v>3.915752002373174E-2</v>
      </c>
      <c r="J41" s="232">
        <f t="shared" si="1"/>
        <v>2.6400000000000006</v>
      </c>
      <c r="K41" s="233">
        <v>55.58</v>
      </c>
      <c r="L41" s="233">
        <v>55.23</v>
      </c>
      <c r="M41" s="233">
        <v>64.12</v>
      </c>
      <c r="N41" s="233">
        <v>65.78</v>
      </c>
      <c r="O41" s="233">
        <v>63.7</v>
      </c>
      <c r="P41" s="100">
        <f t="shared" si="2"/>
        <v>-3.1620553359683723E-2</v>
      </c>
      <c r="Q41" s="232">
        <f t="shared" si="3"/>
        <v>-2.0799999999999983</v>
      </c>
    </row>
    <row r="42" spans="2:17" x14ac:dyDescent="0.25">
      <c r="B42" s="93" t="s">
        <v>54</v>
      </c>
      <c r="C42" s="234">
        <v>92.8</v>
      </c>
      <c r="D42" s="234">
        <v>102.24</v>
      </c>
      <c r="E42" s="234">
        <v>98.71</v>
      </c>
      <c r="F42" s="234">
        <v>114.5</v>
      </c>
      <c r="G42" s="234">
        <v>129.04</v>
      </c>
      <c r="H42" s="234">
        <v>138.44999999999999</v>
      </c>
      <c r="I42" s="102">
        <f t="shared" si="0"/>
        <v>7.292312461252326E-2</v>
      </c>
      <c r="J42" s="234">
        <f t="shared" si="1"/>
        <v>9.4099999999999966</v>
      </c>
      <c r="K42" s="235">
        <v>91.16</v>
      </c>
      <c r="L42" s="235">
        <v>124.87</v>
      </c>
      <c r="M42" s="235">
        <v>136.29</v>
      </c>
      <c r="N42" s="235">
        <v>155.41999999999999</v>
      </c>
      <c r="O42" s="235">
        <v>139.79</v>
      </c>
      <c r="P42" s="102">
        <f t="shared" si="2"/>
        <v>-0.10056620769527724</v>
      </c>
      <c r="Q42" s="234">
        <f t="shared" si="3"/>
        <v>-15.629999999999995</v>
      </c>
    </row>
    <row r="43" spans="2:17" x14ac:dyDescent="0.25">
      <c r="B43" s="96" t="s">
        <v>62</v>
      </c>
      <c r="C43" s="230">
        <v>97.8</v>
      </c>
      <c r="D43" s="230">
        <v>108.14</v>
      </c>
      <c r="E43" s="230">
        <v>104.52</v>
      </c>
      <c r="F43" s="230">
        <v>121.1</v>
      </c>
      <c r="G43" s="230">
        <v>137.22999999999999</v>
      </c>
      <c r="H43" s="230">
        <v>145.38999999999999</v>
      </c>
      <c r="I43" s="98">
        <f t="shared" si="0"/>
        <v>5.9462216716461347E-2</v>
      </c>
      <c r="J43" s="230">
        <f t="shared" si="1"/>
        <v>8.1599999999999966</v>
      </c>
      <c r="K43" s="231">
        <v>94.44</v>
      </c>
      <c r="L43" s="231">
        <v>133.19999999999999</v>
      </c>
      <c r="M43" s="231">
        <v>145.19</v>
      </c>
      <c r="N43" s="231">
        <v>165.23</v>
      </c>
      <c r="O43" s="231">
        <v>147.04</v>
      </c>
      <c r="P43" s="98">
        <f t="shared" si="2"/>
        <v>-0.11008896689463177</v>
      </c>
      <c r="Q43" s="230">
        <f t="shared" si="3"/>
        <v>-18.189999999999998</v>
      </c>
    </row>
    <row r="44" spans="2:17" x14ac:dyDescent="0.25">
      <c r="B44" s="99" t="s">
        <v>63</v>
      </c>
      <c r="C44" s="232">
        <v>101.92</v>
      </c>
      <c r="D44" s="232">
        <v>0</v>
      </c>
      <c r="E44" s="232">
        <v>111.35</v>
      </c>
      <c r="F44" s="232">
        <v>128.75</v>
      </c>
      <c r="G44" s="232">
        <v>146.41</v>
      </c>
      <c r="H44" s="232">
        <v>153.15</v>
      </c>
      <c r="I44" s="100">
        <f t="shared" si="0"/>
        <v>4.6035106891605837E-2</v>
      </c>
      <c r="J44" s="232">
        <f t="shared" si="1"/>
        <v>6.7400000000000091</v>
      </c>
      <c r="K44" s="233">
        <v>100.45</v>
      </c>
      <c r="L44" s="233">
        <v>144.04</v>
      </c>
      <c r="M44" s="233">
        <v>154.22</v>
      </c>
      <c r="N44" s="233">
        <v>177.05</v>
      </c>
      <c r="O44" s="233">
        <v>155.34</v>
      </c>
      <c r="P44" s="100">
        <f t="shared" si="2"/>
        <v>-0.12262072860773798</v>
      </c>
      <c r="Q44" s="232">
        <f t="shared" si="3"/>
        <v>-21.710000000000008</v>
      </c>
    </row>
    <row r="45" spans="2:17" x14ac:dyDescent="0.25">
      <c r="B45" s="99" t="s">
        <v>64</v>
      </c>
      <c r="C45" s="232">
        <v>81.52</v>
      </c>
      <c r="D45" s="232">
        <v>0</v>
      </c>
      <c r="E45" s="232">
        <v>79.67</v>
      </c>
      <c r="F45" s="232">
        <v>92.67</v>
      </c>
      <c r="G45" s="232">
        <v>100.97</v>
      </c>
      <c r="H45" s="232">
        <v>114.46</v>
      </c>
      <c r="I45" s="100">
        <f t="shared" si="0"/>
        <v>0.13360404080419919</v>
      </c>
      <c r="J45" s="232">
        <f t="shared" si="1"/>
        <v>13.489999999999995</v>
      </c>
      <c r="K45" s="233">
        <v>73.38</v>
      </c>
      <c r="L45" s="233">
        <v>95.18</v>
      </c>
      <c r="M45" s="233">
        <v>109.8</v>
      </c>
      <c r="N45" s="233">
        <v>122.4</v>
      </c>
      <c r="O45" s="233">
        <v>114.58</v>
      </c>
      <c r="P45" s="100">
        <f t="shared" si="2"/>
        <v>-6.3888888888888995E-2</v>
      </c>
      <c r="Q45" s="232">
        <f t="shared" si="3"/>
        <v>-7.8200000000000074</v>
      </c>
    </row>
    <row r="46" spans="2:17" x14ac:dyDescent="0.25">
      <c r="B46" s="96" t="s">
        <v>65</v>
      </c>
      <c r="C46" s="230">
        <v>74.09</v>
      </c>
      <c r="D46" s="230">
        <v>76.39</v>
      </c>
      <c r="E46" s="230">
        <v>66.930000000000007</v>
      </c>
      <c r="F46" s="230">
        <v>72.900000000000006</v>
      </c>
      <c r="G46" s="230">
        <v>77.459999999999994</v>
      </c>
      <c r="H46" s="230">
        <v>94.86</v>
      </c>
      <c r="I46" s="98">
        <f t="shared" si="0"/>
        <v>0.22463206816421377</v>
      </c>
      <c r="J46" s="230">
        <f t="shared" si="1"/>
        <v>17.400000000000006</v>
      </c>
      <c r="K46" s="231">
        <v>72.89</v>
      </c>
      <c r="L46" s="231">
        <v>64.42</v>
      </c>
      <c r="M46" s="231">
        <v>74.31</v>
      </c>
      <c r="N46" s="231">
        <v>87.22</v>
      </c>
      <c r="O46" s="231">
        <v>96.83</v>
      </c>
      <c r="P46" s="98">
        <f t="shared" si="2"/>
        <v>0.11018115111213023</v>
      </c>
      <c r="Q46" s="230">
        <f t="shared" si="3"/>
        <v>9.61</v>
      </c>
    </row>
    <row r="47" spans="2:17" x14ac:dyDescent="0.25">
      <c r="B47" s="93" t="s">
        <v>55</v>
      </c>
      <c r="C47" s="234">
        <v>55.1</v>
      </c>
      <c r="D47" s="234">
        <v>58.1</v>
      </c>
      <c r="E47" s="234">
        <v>74.28</v>
      </c>
      <c r="F47" s="234">
        <v>64.23</v>
      </c>
      <c r="G47" s="234">
        <v>69.86</v>
      </c>
      <c r="H47" s="234">
        <v>72.739999999999995</v>
      </c>
      <c r="I47" s="102">
        <f t="shared" si="0"/>
        <v>4.1225307758373742E-2</v>
      </c>
      <c r="J47" s="234">
        <f t="shared" si="1"/>
        <v>2.8799999999999955</v>
      </c>
      <c r="K47" s="235">
        <v>73.63</v>
      </c>
      <c r="L47" s="235">
        <v>63.81</v>
      </c>
      <c r="M47" s="235">
        <v>67.17</v>
      </c>
      <c r="N47" s="235">
        <v>61.64</v>
      </c>
      <c r="O47" s="235">
        <v>66.2</v>
      </c>
      <c r="P47" s="102">
        <f t="shared" si="2"/>
        <v>7.3977936404931999E-2</v>
      </c>
      <c r="Q47" s="234">
        <f t="shared" si="3"/>
        <v>4.5600000000000023</v>
      </c>
    </row>
    <row r="48" spans="2:17" x14ac:dyDescent="0.25">
      <c r="B48" s="96" t="s">
        <v>62</v>
      </c>
      <c r="C48" s="230">
        <v>55.02</v>
      </c>
      <c r="D48" s="230">
        <v>57.83</v>
      </c>
      <c r="E48" s="230">
        <v>74.63</v>
      </c>
      <c r="F48" s="230">
        <v>64.650000000000006</v>
      </c>
      <c r="G48" s="230">
        <v>69.94</v>
      </c>
      <c r="H48" s="230">
        <v>73.959999999999994</v>
      </c>
      <c r="I48" s="98">
        <f t="shared" si="0"/>
        <v>5.7477838146983151E-2</v>
      </c>
      <c r="J48" s="230">
        <f t="shared" si="1"/>
        <v>4.019999999999996</v>
      </c>
      <c r="K48" s="231">
        <v>74.260000000000005</v>
      </c>
      <c r="L48" s="231">
        <v>64.91</v>
      </c>
      <c r="M48" s="231">
        <v>65.89</v>
      </c>
      <c r="N48" s="231">
        <v>62.4</v>
      </c>
      <c r="O48" s="231">
        <v>67.19</v>
      </c>
      <c r="P48" s="98">
        <f t="shared" si="2"/>
        <v>7.6762820512820573E-2</v>
      </c>
      <c r="Q48" s="230">
        <f t="shared" si="3"/>
        <v>4.7899999999999991</v>
      </c>
    </row>
    <row r="49" spans="2:17" x14ac:dyDescent="0.25">
      <c r="B49" s="99" t="s">
        <v>63</v>
      </c>
      <c r="C49" s="232">
        <v>58.12</v>
      </c>
      <c r="D49" s="232">
        <v>59.72</v>
      </c>
      <c r="E49" s="232">
        <v>75.540000000000006</v>
      </c>
      <c r="F49" s="232">
        <v>69.69</v>
      </c>
      <c r="G49" s="232">
        <v>76.47</v>
      </c>
      <c r="H49" s="232">
        <v>79.3</v>
      </c>
      <c r="I49" s="100">
        <f t="shared" si="0"/>
        <v>3.7007976984438251E-2</v>
      </c>
      <c r="J49" s="232">
        <f t="shared" si="1"/>
        <v>2.8299999999999983</v>
      </c>
      <c r="K49" s="233">
        <v>79.22</v>
      </c>
      <c r="L49" s="233">
        <v>67.5</v>
      </c>
      <c r="M49" s="233">
        <v>67.81</v>
      </c>
      <c r="N49" s="233">
        <v>62.84</v>
      </c>
      <c r="O49" s="233">
        <v>67.72</v>
      </c>
      <c r="P49" s="100">
        <f t="shared" si="2"/>
        <v>7.7657542966263371E-2</v>
      </c>
      <c r="Q49" s="232">
        <f t="shared" si="3"/>
        <v>4.8799999999999955</v>
      </c>
    </row>
    <row r="50" spans="2:17" x14ac:dyDescent="0.25">
      <c r="B50" s="99" t="s">
        <v>64</v>
      </c>
      <c r="C50" s="232">
        <v>43.08</v>
      </c>
      <c r="D50" s="232">
        <v>52.07</v>
      </c>
      <c r="E50" s="232">
        <v>70.77</v>
      </c>
      <c r="F50" s="232">
        <v>51.36</v>
      </c>
      <c r="G50" s="232">
        <v>51.21</v>
      </c>
      <c r="H50" s="232">
        <v>60.22</v>
      </c>
      <c r="I50" s="100">
        <f t="shared" si="0"/>
        <v>0.17594219878929884</v>
      </c>
      <c r="J50" s="232">
        <f t="shared" si="1"/>
        <v>9.009999999999998</v>
      </c>
      <c r="K50" s="233">
        <v>58.69</v>
      </c>
      <c r="L50" s="233">
        <v>56.77</v>
      </c>
      <c r="M50" s="233">
        <v>58.81</v>
      </c>
      <c r="N50" s="233">
        <v>61.05</v>
      </c>
      <c r="O50" s="233">
        <v>65.53</v>
      </c>
      <c r="P50" s="100">
        <f t="shared" si="2"/>
        <v>7.3382473382473501E-2</v>
      </c>
      <c r="Q50" s="232">
        <f t="shared" si="3"/>
        <v>4.480000000000004</v>
      </c>
    </row>
    <row r="51" spans="2:17" x14ac:dyDescent="0.25">
      <c r="B51" s="96" t="s">
        <v>65</v>
      </c>
      <c r="C51" s="230">
        <v>56.8</v>
      </c>
      <c r="D51" s="230">
        <v>83.93</v>
      </c>
      <c r="E51" s="230">
        <v>154.72</v>
      </c>
      <c r="F51" s="230">
        <v>191.76</v>
      </c>
      <c r="G51" s="230">
        <v>163.5</v>
      </c>
      <c r="H51" s="230">
        <v>87.87</v>
      </c>
      <c r="I51" s="98">
        <f t="shared" si="0"/>
        <v>-0.46256880733944949</v>
      </c>
      <c r="J51" s="230">
        <f t="shared" si="1"/>
        <v>-75.63</v>
      </c>
      <c r="K51" s="231">
        <v>236.36</v>
      </c>
      <c r="L51" s="231">
        <v>175.7</v>
      </c>
      <c r="M51" s="231">
        <v>175.69</v>
      </c>
      <c r="N51" s="231">
        <v>55.47</v>
      </c>
      <c r="O51" s="231">
        <v>105.4</v>
      </c>
      <c r="P51" s="98">
        <f t="shared" si="2"/>
        <v>0.90012619433928265</v>
      </c>
      <c r="Q51" s="230">
        <f t="shared" si="3"/>
        <v>49.930000000000007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C7790-4F11-44E6-BD19-A123431F7FEE}">
  <sheetPr>
    <tabColor theme="2" tint="-9.9978637043366805E-2"/>
  </sheetPr>
  <dimension ref="B1:Q53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228</v>
      </c>
      <c r="L5" s="92" t="s">
        <v>229</v>
      </c>
      <c r="M5" s="92" t="s">
        <v>230</v>
      </c>
      <c r="N5" s="92" t="s">
        <v>231</v>
      </c>
      <c r="O5" s="92" t="s">
        <v>232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70.459999999999994</v>
      </c>
      <c r="D6" s="228">
        <v>47.83</v>
      </c>
      <c r="E6" s="228">
        <v>53</v>
      </c>
      <c r="F6" s="228">
        <v>80.58</v>
      </c>
      <c r="G6" s="228">
        <v>93.24</v>
      </c>
      <c r="H6" s="228">
        <v>104.71</v>
      </c>
      <c r="I6" s="95">
        <f t="shared" ref="I6:I51" si="0">IFERROR(H6/G6-1,"-")</f>
        <v>0.12301587301587302</v>
      </c>
      <c r="J6" s="228">
        <f t="shared" ref="J6:J51" si="1">IFERROR(H6-G6,"-")</f>
        <v>11.469999999999999</v>
      </c>
      <c r="K6" s="229">
        <v>42.5</v>
      </c>
      <c r="L6" s="229">
        <v>79.03</v>
      </c>
      <c r="M6" s="229">
        <v>89.41</v>
      </c>
      <c r="N6" s="229">
        <v>98.16</v>
      </c>
      <c r="O6" s="229">
        <v>105.61</v>
      </c>
      <c r="P6" s="95">
        <f t="shared" ref="P6:P51" si="2">IFERROR(O6/N6-1,"-")</f>
        <v>7.5896495517522533E-2</v>
      </c>
      <c r="Q6" s="228">
        <f t="shared" ref="Q6:Q51" si="3">IFERROR(O6-N6,"-")</f>
        <v>7.4500000000000028</v>
      </c>
    </row>
    <row r="7" spans="2:17" x14ac:dyDescent="0.25">
      <c r="B7" s="96" t="s">
        <v>62</v>
      </c>
      <c r="C7" s="230">
        <v>77.33</v>
      </c>
      <c r="D7" s="230">
        <v>53.19</v>
      </c>
      <c r="E7" s="230">
        <v>60.01</v>
      </c>
      <c r="F7" s="230">
        <v>88.2</v>
      </c>
      <c r="G7" s="230">
        <v>102.89</v>
      </c>
      <c r="H7" s="230">
        <v>114.62</v>
      </c>
      <c r="I7" s="98">
        <f t="shared" si="0"/>
        <v>0.11400524832345238</v>
      </c>
      <c r="J7" s="230">
        <f t="shared" si="1"/>
        <v>11.730000000000004</v>
      </c>
      <c r="K7" s="231">
        <v>46.14</v>
      </c>
      <c r="L7" s="231">
        <v>86.24</v>
      </c>
      <c r="M7" s="231">
        <v>98.13</v>
      </c>
      <c r="N7" s="231">
        <v>106.64</v>
      </c>
      <c r="O7" s="231">
        <v>113.81</v>
      </c>
      <c r="P7" s="98">
        <f t="shared" si="2"/>
        <v>6.7235558889722435E-2</v>
      </c>
      <c r="Q7" s="230">
        <f t="shared" si="3"/>
        <v>7.1700000000000017</v>
      </c>
    </row>
    <row r="8" spans="2:17" x14ac:dyDescent="0.25">
      <c r="B8" s="99" t="s">
        <v>63</v>
      </c>
      <c r="C8" s="232">
        <v>85.32</v>
      </c>
      <c r="D8" s="232">
        <v>58.8</v>
      </c>
      <c r="E8" s="232">
        <v>66.349999999999994</v>
      </c>
      <c r="F8" s="232">
        <v>96.91</v>
      </c>
      <c r="G8" s="232">
        <v>111.61</v>
      </c>
      <c r="H8" s="232">
        <v>124.26</v>
      </c>
      <c r="I8" s="100">
        <f t="shared" si="0"/>
        <v>0.11334109846787932</v>
      </c>
      <c r="J8" s="232">
        <f t="shared" si="1"/>
        <v>12.650000000000006</v>
      </c>
      <c r="K8" s="233">
        <v>51.14</v>
      </c>
      <c r="L8" s="233">
        <v>94.98</v>
      </c>
      <c r="M8" s="233">
        <v>106.91</v>
      </c>
      <c r="N8" s="233">
        <v>115.82</v>
      </c>
      <c r="O8" s="233">
        <v>123.1</v>
      </c>
      <c r="P8" s="100">
        <f t="shared" si="2"/>
        <v>6.2856156104299732E-2</v>
      </c>
      <c r="Q8" s="232">
        <f t="shared" si="3"/>
        <v>7.2800000000000011</v>
      </c>
    </row>
    <row r="9" spans="2:17" x14ac:dyDescent="0.25">
      <c r="B9" s="99" t="s">
        <v>64</v>
      </c>
      <c r="C9" s="232">
        <v>46.17</v>
      </c>
      <c r="D9" s="232">
        <v>29.69</v>
      </c>
      <c r="E9" s="232">
        <v>31.06</v>
      </c>
      <c r="F9" s="232">
        <v>47.58</v>
      </c>
      <c r="G9" s="232">
        <v>59.03</v>
      </c>
      <c r="H9" s="232">
        <v>65.099999999999994</v>
      </c>
      <c r="I9" s="100">
        <f t="shared" si="0"/>
        <v>0.10282906996442476</v>
      </c>
      <c r="J9" s="232">
        <f t="shared" si="1"/>
        <v>6.0699999999999932</v>
      </c>
      <c r="K9" s="233">
        <v>20.7</v>
      </c>
      <c r="L9" s="233">
        <v>45.03</v>
      </c>
      <c r="M9" s="233">
        <v>52.45</v>
      </c>
      <c r="N9" s="233">
        <v>58.76</v>
      </c>
      <c r="O9" s="233">
        <v>64.95</v>
      </c>
      <c r="P9" s="100">
        <f t="shared" si="2"/>
        <v>0.10534377127297501</v>
      </c>
      <c r="Q9" s="232">
        <f t="shared" si="3"/>
        <v>6.1900000000000048</v>
      </c>
    </row>
    <row r="10" spans="2:17" x14ac:dyDescent="0.25">
      <c r="B10" s="96" t="s">
        <v>65</v>
      </c>
      <c r="C10" s="230">
        <v>51.25</v>
      </c>
      <c r="D10" s="230">
        <v>33.86</v>
      </c>
      <c r="E10" s="230">
        <v>30.93</v>
      </c>
      <c r="F10" s="230">
        <v>53.23</v>
      </c>
      <c r="G10" s="230">
        <v>60.79</v>
      </c>
      <c r="H10" s="230">
        <v>70.290000000000006</v>
      </c>
      <c r="I10" s="98">
        <f t="shared" si="0"/>
        <v>0.15627570324066475</v>
      </c>
      <c r="J10" s="230">
        <f t="shared" si="1"/>
        <v>9.5000000000000071</v>
      </c>
      <c r="K10" s="231">
        <v>29.68</v>
      </c>
      <c r="L10" s="231">
        <v>53.72</v>
      </c>
      <c r="M10" s="231">
        <v>60.63</v>
      </c>
      <c r="N10" s="231">
        <v>68.23</v>
      </c>
      <c r="O10" s="231">
        <v>78.430000000000007</v>
      </c>
      <c r="P10" s="98">
        <f t="shared" si="2"/>
        <v>0.14949435732082672</v>
      </c>
      <c r="Q10" s="230">
        <f t="shared" si="3"/>
        <v>10.200000000000003</v>
      </c>
    </row>
    <row r="11" spans="2:17" x14ac:dyDescent="0.25">
      <c r="B11" s="93" t="s">
        <v>46</v>
      </c>
      <c r="C11" s="234">
        <v>89.94</v>
      </c>
      <c r="D11" s="234">
        <v>61.17</v>
      </c>
      <c r="E11" s="234">
        <v>72.88</v>
      </c>
      <c r="F11" s="234">
        <v>107.72</v>
      </c>
      <c r="G11" s="234">
        <v>119.35</v>
      </c>
      <c r="H11" s="234">
        <v>131.18</v>
      </c>
      <c r="I11" s="102">
        <f t="shared" si="0"/>
        <v>9.9120234604105573E-2</v>
      </c>
      <c r="J11" s="234">
        <f t="shared" si="1"/>
        <v>11.830000000000013</v>
      </c>
      <c r="K11" s="235">
        <v>60.54</v>
      </c>
      <c r="L11" s="235">
        <v>106.97</v>
      </c>
      <c r="M11" s="235">
        <v>115.29</v>
      </c>
      <c r="N11" s="235">
        <v>120.9</v>
      </c>
      <c r="O11" s="235">
        <v>124.88</v>
      </c>
      <c r="P11" s="102">
        <f t="shared" si="2"/>
        <v>3.2919768403639305E-2</v>
      </c>
      <c r="Q11" s="234">
        <f t="shared" si="3"/>
        <v>3.9799999999999898</v>
      </c>
    </row>
    <row r="12" spans="2:17" x14ac:dyDescent="0.25">
      <c r="B12" s="96" t="s">
        <v>62</v>
      </c>
      <c r="C12" s="230">
        <v>98.21</v>
      </c>
      <c r="D12" s="230">
        <v>66.36</v>
      </c>
      <c r="E12" s="230">
        <v>79.650000000000006</v>
      </c>
      <c r="F12" s="230">
        <v>116.54</v>
      </c>
      <c r="G12" s="230">
        <v>130.88999999999999</v>
      </c>
      <c r="H12" s="230">
        <v>144.94</v>
      </c>
      <c r="I12" s="98">
        <f t="shared" si="0"/>
        <v>0.10734204293681726</v>
      </c>
      <c r="J12" s="230">
        <f t="shared" si="1"/>
        <v>14.050000000000011</v>
      </c>
      <c r="K12" s="231">
        <v>65.010000000000005</v>
      </c>
      <c r="L12" s="231">
        <v>115.97</v>
      </c>
      <c r="M12" s="231">
        <v>125.57</v>
      </c>
      <c r="N12" s="231">
        <v>133.05000000000001</v>
      </c>
      <c r="O12" s="231">
        <v>137.78</v>
      </c>
      <c r="P12" s="98">
        <f t="shared" si="2"/>
        <v>3.5550544907929194E-2</v>
      </c>
      <c r="Q12" s="230">
        <f t="shared" si="3"/>
        <v>4.7299999999999898</v>
      </c>
    </row>
    <row r="13" spans="2:17" x14ac:dyDescent="0.25">
      <c r="B13" s="99" t="s">
        <v>63</v>
      </c>
      <c r="C13" s="232">
        <v>106.38</v>
      </c>
      <c r="D13" s="232">
        <v>71.150000000000006</v>
      </c>
      <c r="E13" s="232">
        <v>85.14</v>
      </c>
      <c r="F13" s="232">
        <v>125.38</v>
      </c>
      <c r="G13" s="232">
        <v>140.15</v>
      </c>
      <c r="H13" s="232">
        <v>154.63999999999999</v>
      </c>
      <c r="I13" s="100">
        <f t="shared" si="0"/>
        <v>0.10338922582946819</v>
      </c>
      <c r="J13" s="232">
        <f t="shared" si="1"/>
        <v>14.489999999999981</v>
      </c>
      <c r="K13" s="233">
        <v>69.400000000000006</v>
      </c>
      <c r="L13" s="233">
        <v>125.19</v>
      </c>
      <c r="M13" s="233">
        <v>135.37</v>
      </c>
      <c r="N13" s="233">
        <v>142.44</v>
      </c>
      <c r="O13" s="233">
        <v>147.38</v>
      </c>
      <c r="P13" s="100">
        <f t="shared" si="2"/>
        <v>3.4681269306374496E-2</v>
      </c>
      <c r="Q13" s="232">
        <f t="shared" si="3"/>
        <v>4.9399999999999977</v>
      </c>
    </row>
    <row r="14" spans="2:17" x14ac:dyDescent="0.25">
      <c r="B14" s="99" t="s">
        <v>64</v>
      </c>
      <c r="C14" s="232">
        <v>53.15</v>
      </c>
      <c r="D14" s="232">
        <v>31.55</v>
      </c>
      <c r="E14" s="232">
        <v>34.18</v>
      </c>
      <c r="F14" s="232">
        <v>49.88</v>
      </c>
      <c r="G14" s="232">
        <v>54.45</v>
      </c>
      <c r="H14" s="232">
        <v>55.23</v>
      </c>
      <c r="I14" s="100">
        <f t="shared" si="0"/>
        <v>1.4325068870523205E-2</v>
      </c>
      <c r="J14" s="232">
        <f t="shared" si="1"/>
        <v>0.77999999999999403</v>
      </c>
      <c r="K14" s="233">
        <v>27.82</v>
      </c>
      <c r="L14" s="233">
        <v>47.24</v>
      </c>
      <c r="M14" s="233">
        <v>44.93</v>
      </c>
      <c r="N14" s="233">
        <v>45.56</v>
      </c>
      <c r="O14" s="233">
        <v>56.6</v>
      </c>
      <c r="P14" s="100">
        <f t="shared" si="2"/>
        <v>0.24231782265144863</v>
      </c>
      <c r="Q14" s="232">
        <f t="shared" si="3"/>
        <v>11.04</v>
      </c>
    </row>
    <row r="15" spans="2:17" x14ac:dyDescent="0.25">
      <c r="B15" s="96" t="s">
        <v>65</v>
      </c>
      <c r="C15" s="230">
        <v>58.49</v>
      </c>
      <c r="D15" s="230">
        <v>40.36</v>
      </c>
      <c r="E15" s="230">
        <v>37.26</v>
      </c>
      <c r="F15" s="230">
        <v>61.52</v>
      </c>
      <c r="G15" s="230">
        <v>67.89</v>
      </c>
      <c r="H15" s="230">
        <v>72.16</v>
      </c>
      <c r="I15" s="98">
        <f t="shared" si="0"/>
        <v>6.2895860951539095E-2</v>
      </c>
      <c r="J15" s="230">
        <f t="shared" si="1"/>
        <v>4.269999999999996</v>
      </c>
      <c r="K15" s="231">
        <v>34.729999999999997</v>
      </c>
      <c r="L15" s="231">
        <v>62.32</v>
      </c>
      <c r="M15" s="231">
        <v>69.98</v>
      </c>
      <c r="N15" s="231">
        <v>69.77</v>
      </c>
      <c r="O15" s="231">
        <v>75.510000000000005</v>
      </c>
      <c r="P15" s="98">
        <f t="shared" si="2"/>
        <v>8.2270316755052475E-2</v>
      </c>
      <c r="Q15" s="230">
        <f t="shared" si="3"/>
        <v>5.7400000000000091</v>
      </c>
    </row>
    <row r="16" spans="2:17" x14ac:dyDescent="0.25">
      <c r="B16" s="93" t="s">
        <v>50</v>
      </c>
      <c r="C16" s="234">
        <v>41.28</v>
      </c>
      <c r="D16" s="234">
        <v>28.76</v>
      </c>
      <c r="E16" s="234">
        <v>28.24</v>
      </c>
      <c r="F16" s="234">
        <v>42.01</v>
      </c>
      <c r="G16" s="234">
        <v>51.99</v>
      </c>
      <c r="H16" s="234">
        <v>61.31</v>
      </c>
      <c r="I16" s="102">
        <f t="shared" si="0"/>
        <v>0.17926524331602223</v>
      </c>
      <c r="J16" s="234">
        <f t="shared" si="1"/>
        <v>9.32</v>
      </c>
      <c r="K16" s="235">
        <v>24.92</v>
      </c>
      <c r="L16" s="235">
        <v>42.68</v>
      </c>
      <c r="M16" s="235">
        <v>50.92</v>
      </c>
      <c r="N16" s="235">
        <v>58.42</v>
      </c>
      <c r="O16" s="235">
        <v>68.33</v>
      </c>
      <c r="P16" s="102">
        <f t="shared" si="2"/>
        <v>0.16963368709346116</v>
      </c>
      <c r="Q16" s="234">
        <f t="shared" si="3"/>
        <v>9.9099999999999966</v>
      </c>
    </row>
    <row r="17" spans="2:17" x14ac:dyDescent="0.25">
      <c r="B17" s="96" t="s">
        <v>62</v>
      </c>
      <c r="C17" s="230">
        <v>43.36</v>
      </c>
      <c r="D17" s="230">
        <v>30.7</v>
      </c>
      <c r="E17" s="230">
        <v>30.01</v>
      </c>
      <c r="F17" s="230">
        <v>44.97</v>
      </c>
      <c r="G17" s="230">
        <v>55.89</v>
      </c>
      <c r="H17" s="230">
        <v>65.510000000000005</v>
      </c>
      <c r="I17" s="98">
        <f t="shared" si="0"/>
        <v>0.1721238146358921</v>
      </c>
      <c r="J17" s="230">
        <f t="shared" si="1"/>
        <v>9.6200000000000045</v>
      </c>
      <c r="K17" s="231">
        <v>24.94</v>
      </c>
      <c r="L17" s="231">
        <v>46</v>
      </c>
      <c r="M17" s="231">
        <v>55.3</v>
      </c>
      <c r="N17" s="231">
        <v>62.82</v>
      </c>
      <c r="O17" s="231">
        <v>73.66</v>
      </c>
      <c r="P17" s="98">
        <f t="shared" si="2"/>
        <v>0.17255651066539324</v>
      </c>
      <c r="Q17" s="230">
        <f t="shared" si="3"/>
        <v>10.839999999999996</v>
      </c>
    </row>
    <row r="18" spans="2:17" x14ac:dyDescent="0.25">
      <c r="B18" s="99" t="s">
        <v>63</v>
      </c>
      <c r="C18" s="232">
        <v>46.92</v>
      </c>
      <c r="D18" s="232">
        <v>32.35</v>
      </c>
      <c r="E18" s="232">
        <v>31.51</v>
      </c>
      <c r="F18" s="232">
        <v>47.15</v>
      </c>
      <c r="G18" s="232">
        <v>58.46</v>
      </c>
      <c r="H18" s="232">
        <v>68.099999999999994</v>
      </c>
      <c r="I18" s="100">
        <f t="shared" si="0"/>
        <v>0.16489907629148126</v>
      </c>
      <c r="J18" s="232">
        <f t="shared" si="1"/>
        <v>9.6399999999999935</v>
      </c>
      <c r="K18" s="233">
        <v>25.31</v>
      </c>
      <c r="L18" s="233">
        <v>48.68</v>
      </c>
      <c r="M18" s="233">
        <v>59.01</v>
      </c>
      <c r="N18" s="233">
        <v>66.2</v>
      </c>
      <c r="O18" s="233">
        <v>77.62</v>
      </c>
      <c r="P18" s="100">
        <f t="shared" si="2"/>
        <v>0.17250755287009056</v>
      </c>
      <c r="Q18" s="232">
        <f t="shared" si="3"/>
        <v>11.420000000000002</v>
      </c>
    </row>
    <row r="19" spans="2:17" x14ac:dyDescent="0.25">
      <c r="B19" s="99" t="s">
        <v>64</v>
      </c>
      <c r="C19" s="232">
        <v>28.87</v>
      </c>
      <c r="D19" s="232">
        <v>22.76</v>
      </c>
      <c r="E19" s="232">
        <v>23.58</v>
      </c>
      <c r="F19" s="232">
        <v>31.76</v>
      </c>
      <c r="G19" s="232">
        <v>39.42</v>
      </c>
      <c r="H19" s="232">
        <v>48.3</v>
      </c>
      <c r="I19" s="100">
        <f t="shared" si="0"/>
        <v>0.22526636225266339</v>
      </c>
      <c r="J19" s="232">
        <f t="shared" si="1"/>
        <v>8.8799999999999955</v>
      </c>
      <c r="K19" s="233">
        <v>22.36</v>
      </c>
      <c r="L19" s="233">
        <v>27.95</v>
      </c>
      <c r="M19" s="233">
        <v>31.79</v>
      </c>
      <c r="N19" s="233">
        <v>40.11</v>
      </c>
      <c r="O19" s="233">
        <v>48.22</v>
      </c>
      <c r="P19" s="100">
        <f t="shared" si="2"/>
        <v>0.20219396659187239</v>
      </c>
      <c r="Q19" s="232">
        <f t="shared" si="3"/>
        <v>8.11</v>
      </c>
    </row>
    <row r="20" spans="2:17" x14ac:dyDescent="0.25">
      <c r="B20" s="96" t="s">
        <v>65</v>
      </c>
      <c r="C20" s="230">
        <v>33.409999999999997</v>
      </c>
      <c r="D20" s="230">
        <v>23.06</v>
      </c>
      <c r="E20" s="230">
        <v>22.18</v>
      </c>
      <c r="F20" s="230">
        <v>30.16</v>
      </c>
      <c r="G20" s="230">
        <v>36.21</v>
      </c>
      <c r="H20" s="230">
        <v>43.56</v>
      </c>
      <c r="I20" s="98">
        <f t="shared" si="0"/>
        <v>0.20298260149130076</v>
      </c>
      <c r="J20" s="230">
        <f t="shared" si="1"/>
        <v>7.3500000000000014</v>
      </c>
      <c r="K20" s="231">
        <v>24.84</v>
      </c>
      <c r="L20" s="231">
        <v>29.75</v>
      </c>
      <c r="M20" s="231">
        <v>33.11</v>
      </c>
      <c r="N20" s="231">
        <v>39.65</v>
      </c>
      <c r="O20" s="231">
        <v>45.91</v>
      </c>
      <c r="P20" s="98">
        <f t="shared" si="2"/>
        <v>0.15788146279949555</v>
      </c>
      <c r="Q20" s="230">
        <f t="shared" si="3"/>
        <v>6.259999999999998</v>
      </c>
    </row>
    <row r="21" spans="2:17" x14ac:dyDescent="0.25">
      <c r="B21" s="93" t="s">
        <v>48</v>
      </c>
      <c r="C21" s="234">
        <v>47.78</v>
      </c>
      <c r="D21" s="234">
        <v>38.090000000000003</v>
      </c>
      <c r="E21" s="234">
        <v>36.92</v>
      </c>
      <c r="F21" s="234">
        <v>53.92</v>
      </c>
      <c r="G21" s="234">
        <v>54.7</v>
      </c>
      <c r="H21" s="234">
        <v>64.64</v>
      </c>
      <c r="I21" s="102">
        <f t="shared" si="0"/>
        <v>0.18171846435100547</v>
      </c>
      <c r="J21" s="234">
        <f t="shared" si="1"/>
        <v>9.9399999999999977</v>
      </c>
      <c r="K21" s="235">
        <v>32.93</v>
      </c>
      <c r="L21" s="235">
        <v>44.17</v>
      </c>
      <c r="M21" s="235">
        <v>43.02</v>
      </c>
      <c r="N21" s="235">
        <v>48.91</v>
      </c>
      <c r="O21" s="235">
        <v>59.31</v>
      </c>
      <c r="P21" s="102">
        <f t="shared" si="2"/>
        <v>0.21263545287262331</v>
      </c>
      <c r="Q21" s="234">
        <f t="shared" si="3"/>
        <v>10.400000000000006</v>
      </c>
    </row>
    <row r="22" spans="2:17" x14ac:dyDescent="0.25">
      <c r="B22" s="96" t="s">
        <v>62</v>
      </c>
      <c r="C22" s="230">
        <v>47.3</v>
      </c>
      <c r="D22" s="230">
        <v>35.92</v>
      </c>
      <c r="E22" s="230">
        <v>36.92</v>
      </c>
      <c r="F22" s="230">
        <v>53.99</v>
      </c>
      <c r="G22" s="230">
        <v>54.87</v>
      </c>
      <c r="H22" s="230">
        <v>64.8</v>
      </c>
      <c r="I22" s="98">
        <f t="shared" si="0"/>
        <v>0.18097320940404593</v>
      </c>
      <c r="J22" s="230">
        <f t="shared" si="1"/>
        <v>9.93</v>
      </c>
      <c r="K22" s="231">
        <v>32.93</v>
      </c>
      <c r="L22" s="231">
        <v>44.17</v>
      </c>
      <c r="M22" s="231">
        <v>43.04</v>
      </c>
      <c r="N22" s="231">
        <v>48.85</v>
      </c>
      <c r="O22" s="231">
        <v>59.54</v>
      </c>
      <c r="P22" s="98">
        <f t="shared" si="2"/>
        <v>0.21883316274309106</v>
      </c>
      <c r="Q22" s="230">
        <f t="shared" si="3"/>
        <v>10.689999999999998</v>
      </c>
    </row>
    <row r="23" spans="2:17" x14ac:dyDescent="0.25">
      <c r="B23" s="96" t="s">
        <v>65</v>
      </c>
      <c r="C23" s="230">
        <v>51.12</v>
      </c>
      <c r="D23" s="230">
        <v>63.88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107</v>
      </c>
      <c r="D24" s="234">
        <v>44.86</v>
      </c>
      <c r="E24" s="234">
        <v>46.13</v>
      </c>
      <c r="F24" s="234">
        <v>94.79</v>
      </c>
      <c r="G24" s="234">
        <v>114.31</v>
      </c>
      <c r="H24" s="234">
        <v>127.83</v>
      </c>
      <c r="I24" s="102">
        <f t="shared" si="0"/>
        <v>0.11827486659084951</v>
      </c>
      <c r="J24" s="234">
        <f t="shared" si="1"/>
        <v>13.519999999999996</v>
      </c>
      <c r="K24" s="235">
        <v>5.81</v>
      </c>
      <c r="L24" s="235">
        <v>64.5</v>
      </c>
      <c r="M24" s="235">
        <v>104.39</v>
      </c>
      <c r="N24" s="235">
        <v>129.34</v>
      </c>
      <c r="O24" s="235">
        <v>146.66</v>
      </c>
      <c r="P24" s="102">
        <f t="shared" si="2"/>
        <v>0.13391062316375435</v>
      </c>
      <c r="Q24" s="234">
        <f t="shared" si="3"/>
        <v>17.319999999999993</v>
      </c>
    </row>
    <row r="25" spans="2:17" x14ac:dyDescent="0.25">
      <c r="B25" s="96" t="s">
        <v>62</v>
      </c>
      <c r="C25" s="230">
        <v>107.84</v>
      </c>
      <c r="D25" s="230">
        <v>55.84</v>
      </c>
      <c r="E25" s="230">
        <v>48.11</v>
      </c>
      <c r="F25" s="230">
        <v>95.49</v>
      </c>
      <c r="G25" s="230">
        <v>114.77</v>
      </c>
      <c r="H25" s="230">
        <v>128.08000000000001</v>
      </c>
      <c r="I25" s="98">
        <f t="shared" si="0"/>
        <v>0.11597107257994255</v>
      </c>
      <c r="J25" s="230">
        <f t="shared" si="1"/>
        <v>13.310000000000016</v>
      </c>
      <c r="K25" s="231">
        <v>2.21</v>
      </c>
      <c r="L25" s="231">
        <v>61.94</v>
      </c>
      <c r="M25" s="231">
        <v>103.31</v>
      </c>
      <c r="N25" s="231">
        <v>129.34</v>
      </c>
      <c r="O25" s="231">
        <v>148.37</v>
      </c>
      <c r="P25" s="98">
        <f t="shared" si="2"/>
        <v>0.147131591155095</v>
      </c>
      <c r="Q25" s="230">
        <f t="shared" si="3"/>
        <v>19.03</v>
      </c>
    </row>
    <row r="26" spans="2:17" x14ac:dyDescent="0.25">
      <c r="B26" s="99" t="s">
        <v>63</v>
      </c>
      <c r="C26" s="232">
        <v>117.01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2.21</v>
      </c>
      <c r="L26" s="233">
        <v>0</v>
      </c>
      <c r="M26" s="233">
        <v>103.31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30.06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41.28</v>
      </c>
      <c r="D28" s="234">
        <v>28.76</v>
      </c>
      <c r="E28" s="234">
        <v>28.24</v>
      </c>
      <c r="F28" s="234">
        <v>42.01</v>
      </c>
      <c r="G28" s="234">
        <v>51.99</v>
      </c>
      <c r="H28" s="234">
        <v>61.31</v>
      </c>
      <c r="I28" s="102">
        <f t="shared" si="0"/>
        <v>0.17926524331602223</v>
      </c>
      <c r="J28" s="234">
        <f t="shared" si="1"/>
        <v>9.32</v>
      </c>
      <c r="K28" s="235">
        <v>24.92</v>
      </c>
      <c r="L28" s="235">
        <v>42.68</v>
      </c>
      <c r="M28" s="235">
        <v>50.92</v>
      </c>
      <c r="N28" s="235">
        <v>58.42</v>
      </c>
      <c r="O28" s="235">
        <v>68.33</v>
      </c>
      <c r="P28" s="102">
        <f t="shared" si="2"/>
        <v>0.16963368709346116</v>
      </c>
      <c r="Q28" s="234">
        <f t="shared" si="3"/>
        <v>9.9099999999999966</v>
      </c>
    </row>
    <row r="29" spans="2:17" x14ac:dyDescent="0.25">
      <c r="B29" s="96" t="s">
        <v>62</v>
      </c>
      <c r="C29" s="230">
        <v>43.36</v>
      </c>
      <c r="D29" s="230">
        <v>30.7</v>
      </c>
      <c r="E29" s="230">
        <v>30.01</v>
      </c>
      <c r="F29" s="230">
        <v>44.97</v>
      </c>
      <c r="G29" s="230">
        <v>55.89</v>
      </c>
      <c r="H29" s="230">
        <v>65.510000000000005</v>
      </c>
      <c r="I29" s="98">
        <f t="shared" si="0"/>
        <v>0.1721238146358921</v>
      </c>
      <c r="J29" s="230">
        <f t="shared" si="1"/>
        <v>9.6200000000000045</v>
      </c>
      <c r="K29" s="231">
        <v>24.94</v>
      </c>
      <c r="L29" s="231">
        <v>46</v>
      </c>
      <c r="M29" s="231">
        <v>55.3</v>
      </c>
      <c r="N29" s="231">
        <v>62.82</v>
      </c>
      <c r="O29" s="231">
        <v>73.66</v>
      </c>
      <c r="P29" s="98">
        <f t="shared" si="2"/>
        <v>0.17255651066539324</v>
      </c>
      <c r="Q29" s="230">
        <f t="shared" si="3"/>
        <v>10.839999999999996</v>
      </c>
    </row>
    <row r="30" spans="2:17" x14ac:dyDescent="0.25">
      <c r="B30" s="99" t="s">
        <v>63</v>
      </c>
      <c r="C30" s="232">
        <v>46.92</v>
      </c>
      <c r="D30" s="232">
        <v>32.35</v>
      </c>
      <c r="E30" s="232">
        <v>31.51</v>
      </c>
      <c r="F30" s="232">
        <v>47.15</v>
      </c>
      <c r="G30" s="232">
        <v>58.46</v>
      </c>
      <c r="H30" s="232">
        <v>68.099999999999994</v>
      </c>
      <c r="I30" s="100">
        <f t="shared" si="0"/>
        <v>0.16489907629148126</v>
      </c>
      <c r="J30" s="232">
        <f t="shared" si="1"/>
        <v>9.6399999999999935</v>
      </c>
      <c r="K30" s="233">
        <v>25.31</v>
      </c>
      <c r="L30" s="233">
        <v>48.68</v>
      </c>
      <c r="M30" s="233">
        <v>59.01</v>
      </c>
      <c r="N30" s="233">
        <v>66.2</v>
      </c>
      <c r="O30" s="233">
        <v>77.62</v>
      </c>
      <c r="P30" s="100">
        <f t="shared" si="2"/>
        <v>0.17250755287009056</v>
      </c>
      <c r="Q30" s="232">
        <f t="shared" si="3"/>
        <v>11.420000000000002</v>
      </c>
    </row>
    <row r="31" spans="2:17" x14ac:dyDescent="0.25">
      <c r="B31" s="99" t="s">
        <v>64</v>
      </c>
      <c r="C31" s="232">
        <v>28.87</v>
      </c>
      <c r="D31" s="232">
        <v>22.76</v>
      </c>
      <c r="E31" s="232">
        <v>23.58</v>
      </c>
      <c r="F31" s="232">
        <v>31.76</v>
      </c>
      <c r="G31" s="232">
        <v>39.42</v>
      </c>
      <c r="H31" s="232">
        <v>48.3</v>
      </c>
      <c r="I31" s="100">
        <f t="shared" si="0"/>
        <v>0.22526636225266339</v>
      </c>
      <c r="J31" s="232">
        <f t="shared" si="1"/>
        <v>8.8799999999999955</v>
      </c>
      <c r="K31" s="233">
        <v>22.36</v>
      </c>
      <c r="L31" s="233">
        <v>27.95</v>
      </c>
      <c r="M31" s="233">
        <v>31.79</v>
      </c>
      <c r="N31" s="233">
        <v>40.11</v>
      </c>
      <c r="O31" s="233">
        <v>48.22</v>
      </c>
      <c r="P31" s="100">
        <f t="shared" si="2"/>
        <v>0.20219396659187239</v>
      </c>
      <c r="Q31" s="232">
        <f t="shared" si="3"/>
        <v>8.11</v>
      </c>
    </row>
    <row r="32" spans="2:17" x14ac:dyDescent="0.25">
      <c r="B32" s="96" t="s">
        <v>65</v>
      </c>
      <c r="C32" s="230">
        <v>33.409999999999997</v>
      </c>
      <c r="D32" s="230">
        <v>23.06</v>
      </c>
      <c r="E32" s="230">
        <v>22.18</v>
      </c>
      <c r="F32" s="230">
        <v>30.16</v>
      </c>
      <c r="G32" s="230">
        <v>36.21</v>
      </c>
      <c r="H32" s="230">
        <v>43.56</v>
      </c>
      <c r="I32" s="98">
        <f t="shared" si="0"/>
        <v>0.20298260149130076</v>
      </c>
      <c r="J32" s="230">
        <f t="shared" si="1"/>
        <v>7.3500000000000014</v>
      </c>
      <c r="K32" s="231">
        <v>24.84</v>
      </c>
      <c r="L32" s="231">
        <v>29.75</v>
      </c>
      <c r="M32" s="231">
        <v>33.11</v>
      </c>
      <c r="N32" s="231">
        <v>39.65</v>
      </c>
      <c r="O32" s="231">
        <v>45.91</v>
      </c>
      <c r="P32" s="98">
        <f t="shared" si="2"/>
        <v>0.15788146279949555</v>
      </c>
      <c r="Q32" s="230">
        <f t="shared" si="3"/>
        <v>6.259999999999998</v>
      </c>
    </row>
    <row r="33" spans="2:17" x14ac:dyDescent="0.25">
      <c r="B33" s="93" t="s">
        <v>51</v>
      </c>
      <c r="C33" s="234">
        <v>51.62</v>
      </c>
      <c r="D33" s="234">
        <v>49.1</v>
      </c>
      <c r="E33" s="234">
        <v>45.63</v>
      </c>
      <c r="F33" s="234">
        <v>64.64</v>
      </c>
      <c r="G33" s="234">
        <v>73.62</v>
      </c>
      <c r="H33" s="234">
        <v>81.849999999999994</v>
      </c>
      <c r="I33" s="102">
        <f t="shared" si="0"/>
        <v>0.11179027438196121</v>
      </c>
      <c r="J33" s="234">
        <f t="shared" si="1"/>
        <v>8.2299999999999898</v>
      </c>
      <c r="K33" s="235">
        <v>37.950000000000003</v>
      </c>
      <c r="L33" s="235">
        <v>51.12</v>
      </c>
      <c r="M33" s="235">
        <v>44.64</v>
      </c>
      <c r="N33" s="235">
        <v>46.43</v>
      </c>
      <c r="O33" s="235">
        <v>56.18</v>
      </c>
      <c r="P33" s="102">
        <f t="shared" si="2"/>
        <v>0.20999353866034887</v>
      </c>
      <c r="Q33" s="234">
        <f t="shared" si="3"/>
        <v>9.75</v>
      </c>
    </row>
    <row r="34" spans="2:17" x14ac:dyDescent="0.25">
      <c r="B34" s="96" t="s">
        <v>62</v>
      </c>
      <c r="C34" s="230">
        <v>51.62</v>
      </c>
      <c r="D34" s="230">
        <v>49.1</v>
      </c>
      <c r="E34" s="230">
        <v>45.63</v>
      </c>
      <c r="F34" s="230">
        <v>64.64</v>
      </c>
      <c r="G34" s="230">
        <v>73.62</v>
      </c>
      <c r="H34" s="230">
        <v>81.849999999999994</v>
      </c>
      <c r="I34" s="98">
        <f t="shared" si="0"/>
        <v>0.11179027438196121</v>
      </c>
      <c r="J34" s="230">
        <f t="shared" si="1"/>
        <v>8.2299999999999898</v>
      </c>
      <c r="K34" s="231">
        <v>37.950000000000003</v>
      </c>
      <c r="L34" s="231">
        <v>51.12</v>
      </c>
      <c r="M34" s="231">
        <v>44.64</v>
      </c>
      <c r="N34" s="231">
        <v>46.43</v>
      </c>
      <c r="O34" s="231">
        <v>56.18</v>
      </c>
      <c r="P34" s="98">
        <f t="shared" si="2"/>
        <v>0.20999353866034887</v>
      </c>
      <c r="Q34" s="230">
        <f t="shared" si="3"/>
        <v>9.75</v>
      </c>
    </row>
    <row r="35" spans="2:17" x14ac:dyDescent="0.25">
      <c r="B35" s="93" t="s">
        <v>52</v>
      </c>
      <c r="C35" s="234">
        <v>67.78</v>
      </c>
      <c r="D35" s="234">
        <v>64.31</v>
      </c>
      <c r="E35" s="234">
        <v>82.55</v>
      </c>
      <c r="F35" s="234">
        <v>96.71</v>
      </c>
      <c r="G35" s="234">
        <v>122.12</v>
      </c>
      <c r="H35" s="234">
        <v>143.97</v>
      </c>
      <c r="I35" s="102">
        <f t="shared" si="0"/>
        <v>0.17892237143792977</v>
      </c>
      <c r="J35" s="234">
        <f t="shared" si="1"/>
        <v>21.849999999999994</v>
      </c>
      <c r="K35" s="235">
        <v>92.57</v>
      </c>
      <c r="L35" s="235">
        <v>83.02</v>
      </c>
      <c r="M35" s="235">
        <v>119.31</v>
      </c>
      <c r="N35" s="235">
        <v>136.03</v>
      </c>
      <c r="O35" s="235">
        <v>178.29</v>
      </c>
      <c r="P35" s="102">
        <f t="shared" si="2"/>
        <v>0.31066676468426069</v>
      </c>
      <c r="Q35" s="234">
        <f t="shared" si="3"/>
        <v>42.259999999999991</v>
      </c>
    </row>
    <row r="36" spans="2:17" x14ac:dyDescent="0.25">
      <c r="B36" s="96" t="s">
        <v>62</v>
      </c>
      <c r="C36" s="230">
        <v>88.08</v>
      </c>
      <c r="D36" s="230">
        <v>75.77</v>
      </c>
      <c r="E36" s="230">
        <v>86.58</v>
      </c>
      <c r="F36" s="230">
        <v>103.27</v>
      </c>
      <c r="G36" s="230">
        <v>127.65</v>
      </c>
      <c r="H36" s="230">
        <v>152.83000000000001</v>
      </c>
      <c r="I36" s="98">
        <f t="shared" si="0"/>
        <v>0.1972581276929104</v>
      </c>
      <c r="J36" s="230">
        <f t="shared" si="1"/>
        <v>25.180000000000007</v>
      </c>
      <c r="K36" s="231">
        <v>96.79</v>
      </c>
      <c r="L36" s="231">
        <v>87.98</v>
      </c>
      <c r="M36" s="231">
        <v>123.73</v>
      </c>
      <c r="N36" s="231">
        <v>145.38</v>
      </c>
      <c r="O36" s="231">
        <v>189.9</v>
      </c>
      <c r="P36" s="98">
        <f t="shared" si="2"/>
        <v>0.30623194387123398</v>
      </c>
      <c r="Q36" s="230">
        <f t="shared" si="3"/>
        <v>44.52000000000001</v>
      </c>
    </row>
    <row r="37" spans="2:17" x14ac:dyDescent="0.25">
      <c r="B37" s="96" t="s">
        <v>65</v>
      </c>
      <c r="C37" s="230">
        <v>45.47</v>
      </c>
      <c r="D37" s="230">
        <v>30.29</v>
      </c>
      <c r="E37" s="230">
        <v>48.86</v>
      </c>
      <c r="F37" s="230">
        <v>61.39</v>
      </c>
      <c r="G37" s="230">
        <v>90.45</v>
      </c>
      <c r="H37" s="230">
        <v>93.94</v>
      </c>
      <c r="I37" s="98">
        <f t="shared" si="0"/>
        <v>3.8584853510226669E-2</v>
      </c>
      <c r="J37" s="230">
        <f t="shared" si="1"/>
        <v>3.4899999999999949</v>
      </c>
      <c r="K37" s="231">
        <v>27.5</v>
      </c>
      <c r="L37" s="231">
        <v>54.56</v>
      </c>
      <c r="M37" s="231">
        <v>94.08</v>
      </c>
      <c r="N37" s="231">
        <v>83.21</v>
      </c>
      <c r="O37" s="231">
        <v>117.29</v>
      </c>
      <c r="P37" s="98">
        <f t="shared" si="2"/>
        <v>0.40956615791371243</v>
      </c>
      <c r="Q37" s="230">
        <f t="shared" si="3"/>
        <v>34.080000000000013</v>
      </c>
    </row>
    <row r="38" spans="2:17" x14ac:dyDescent="0.25">
      <c r="B38" s="93" t="s">
        <v>53</v>
      </c>
      <c r="C38" s="234">
        <v>43.26</v>
      </c>
      <c r="D38" s="234">
        <v>33.54</v>
      </c>
      <c r="E38" s="234">
        <v>37.840000000000003</v>
      </c>
      <c r="F38" s="234">
        <v>53.16</v>
      </c>
      <c r="G38" s="234">
        <v>62.05</v>
      </c>
      <c r="H38" s="234">
        <v>69.75</v>
      </c>
      <c r="I38" s="102">
        <f t="shared" si="0"/>
        <v>0.12409347300564066</v>
      </c>
      <c r="J38" s="234">
        <f t="shared" si="1"/>
        <v>7.7000000000000028</v>
      </c>
      <c r="K38" s="235">
        <v>31.75</v>
      </c>
      <c r="L38" s="235">
        <v>45.96</v>
      </c>
      <c r="M38" s="235">
        <v>49.48</v>
      </c>
      <c r="N38" s="235">
        <v>50.51</v>
      </c>
      <c r="O38" s="235">
        <v>60.61</v>
      </c>
      <c r="P38" s="102">
        <f t="shared" si="2"/>
        <v>0.19996040388041969</v>
      </c>
      <c r="Q38" s="234">
        <f t="shared" si="3"/>
        <v>10.100000000000001</v>
      </c>
    </row>
    <row r="39" spans="2:17" x14ac:dyDescent="0.25">
      <c r="B39" s="96" t="s">
        <v>62</v>
      </c>
      <c r="C39" s="230">
        <v>43.26</v>
      </c>
      <c r="D39" s="230">
        <v>33.54</v>
      </c>
      <c r="E39" s="230">
        <v>37.840000000000003</v>
      </c>
      <c r="F39" s="230">
        <v>53.16</v>
      </c>
      <c r="G39" s="230">
        <v>62.05</v>
      </c>
      <c r="H39" s="230">
        <v>69.75</v>
      </c>
      <c r="I39" s="98">
        <f t="shared" si="0"/>
        <v>0.12409347300564066</v>
      </c>
      <c r="J39" s="230">
        <f t="shared" si="1"/>
        <v>7.7000000000000028</v>
      </c>
      <c r="K39" s="231">
        <v>31.75</v>
      </c>
      <c r="L39" s="231">
        <v>45.96</v>
      </c>
      <c r="M39" s="231">
        <v>49.48</v>
      </c>
      <c r="N39" s="231">
        <v>50.51</v>
      </c>
      <c r="O39" s="231">
        <v>60.61</v>
      </c>
      <c r="P39" s="98">
        <f t="shared" si="2"/>
        <v>0.19996040388041969</v>
      </c>
      <c r="Q39" s="230">
        <f t="shared" si="3"/>
        <v>10.100000000000001</v>
      </c>
    </row>
    <row r="40" spans="2:17" x14ac:dyDescent="0.25">
      <c r="B40" s="99" t="s">
        <v>63</v>
      </c>
      <c r="C40" s="232">
        <v>56.68</v>
      </c>
      <c r="D40" s="232">
        <v>39.090000000000003</v>
      </c>
      <c r="E40" s="232">
        <v>40.1</v>
      </c>
      <c r="F40" s="232">
        <v>62.85</v>
      </c>
      <c r="G40" s="232">
        <v>73.61</v>
      </c>
      <c r="H40" s="232">
        <v>84.16</v>
      </c>
      <c r="I40" s="100">
        <f t="shared" si="0"/>
        <v>0.14332291808178232</v>
      </c>
      <c r="J40" s="232">
        <f t="shared" si="1"/>
        <v>10.549999999999997</v>
      </c>
      <c r="K40" s="233">
        <v>33.28</v>
      </c>
      <c r="L40" s="233">
        <v>52.97</v>
      </c>
      <c r="M40" s="233">
        <v>55.39</v>
      </c>
      <c r="N40" s="233">
        <v>61.34</v>
      </c>
      <c r="O40" s="233">
        <v>72.540000000000006</v>
      </c>
      <c r="P40" s="100">
        <f t="shared" si="2"/>
        <v>0.18258884903814798</v>
      </c>
      <c r="Q40" s="232">
        <f t="shared" si="3"/>
        <v>11.200000000000003</v>
      </c>
    </row>
    <row r="41" spans="2:17" x14ac:dyDescent="0.25">
      <c r="B41" s="99" t="s">
        <v>64</v>
      </c>
      <c r="C41" s="232">
        <v>31.7</v>
      </c>
      <c r="D41" s="232">
        <v>27.82</v>
      </c>
      <c r="E41" s="232">
        <v>34.1</v>
      </c>
      <c r="F41" s="232">
        <v>40.229999999999997</v>
      </c>
      <c r="G41" s="232">
        <v>47.48</v>
      </c>
      <c r="H41" s="232">
        <v>49.35</v>
      </c>
      <c r="I41" s="100">
        <f t="shared" si="0"/>
        <v>3.9385004212300068E-2</v>
      </c>
      <c r="J41" s="232">
        <f t="shared" si="1"/>
        <v>1.8700000000000045</v>
      </c>
      <c r="K41" s="233">
        <v>28.88</v>
      </c>
      <c r="L41" s="233">
        <v>35.9</v>
      </c>
      <c r="M41" s="233">
        <v>41.12</v>
      </c>
      <c r="N41" s="233">
        <v>36.619999999999997</v>
      </c>
      <c r="O41" s="233">
        <v>38.79</v>
      </c>
      <c r="P41" s="100">
        <f t="shared" si="2"/>
        <v>5.9257236482796349E-2</v>
      </c>
      <c r="Q41" s="232">
        <f t="shared" si="3"/>
        <v>2.1700000000000017</v>
      </c>
    </row>
    <row r="42" spans="2:17" x14ac:dyDescent="0.25">
      <c r="B42" s="93" t="s">
        <v>54</v>
      </c>
      <c r="C42" s="234">
        <v>71.48</v>
      </c>
      <c r="D42" s="234">
        <v>50.94</v>
      </c>
      <c r="E42" s="234">
        <v>53.72</v>
      </c>
      <c r="F42" s="234">
        <v>88.72</v>
      </c>
      <c r="G42" s="234">
        <v>108.87</v>
      </c>
      <c r="H42" s="234">
        <v>119.53</v>
      </c>
      <c r="I42" s="102">
        <f t="shared" si="0"/>
        <v>9.791494442913562E-2</v>
      </c>
      <c r="J42" s="234">
        <f t="shared" si="1"/>
        <v>10.659999999999997</v>
      </c>
      <c r="K42" s="235">
        <v>40.869999999999997</v>
      </c>
      <c r="L42" s="235">
        <v>101.08</v>
      </c>
      <c r="M42" s="235">
        <v>114.36</v>
      </c>
      <c r="N42" s="235">
        <v>131.32</v>
      </c>
      <c r="O42" s="235">
        <v>117.76</v>
      </c>
      <c r="P42" s="102">
        <f t="shared" si="2"/>
        <v>-0.10325921413341443</v>
      </c>
      <c r="Q42" s="234">
        <f t="shared" si="3"/>
        <v>-13.559999999999988</v>
      </c>
    </row>
    <row r="43" spans="2:17" x14ac:dyDescent="0.25">
      <c r="B43" s="96" t="s">
        <v>62</v>
      </c>
      <c r="C43" s="230">
        <v>77.83</v>
      </c>
      <c r="D43" s="230">
        <v>56.41</v>
      </c>
      <c r="E43" s="230">
        <v>62.75</v>
      </c>
      <c r="F43" s="230">
        <v>96.52</v>
      </c>
      <c r="G43" s="230">
        <v>119.31</v>
      </c>
      <c r="H43" s="230">
        <v>129.19999999999999</v>
      </c>
      <c r="I43" s="98">
        <f t="shared" si="0"/>
        <v>8.2893303159835563E-2</v>
      </c>
      <c r="J43" s="230">
        <f t="shared" si="1"/>
        <v>9.8899999999999864</v>
      </c>
      <c r="K43" s="231">
        <v>46.2</v>
      </c>
      <c r="L43" s="231">
        <v>112.95</v>
      </c>
      <c r="M43" s="231">
        <v>126.96</v>
      </c>
      <c r="N43" s="231">
        <v>145.46</v>
      </c>
      <c r="O43" s="231">
        <v>127.18</v>
      </c>
      <c r="P43" s="98">
        <f t="shared" si="2"/>
        <v>-0.12567028736422381</v>
      </c>
      <c r="Q43" s="230">
        <f t="shared" si="3"/>
        <v>-18.28</v>
      </c>
    </row>
    <row r="44" spans="2:17" x14ac:dyDescent="0.25">
      <c r="B44" s="99" t="s">
        <v>63</v>
      </c>
      <c r="C44" s="232">
        <v>81.78</v>
      </c>
      <c r="D44" s="232">
        <v>0</v>
      </c>
      <c r="E44" s="232">
        <v>65.540000000000006</v>
      </c>
      <c r="F44" s="232">
        <v>100.75</v>
      </c>
      <c r="G44" s="232">
        <v>126.98</v>
      </c>
      <c r="H44" s="232">
        <v>135.56</v>
      </c>
      <c r="I44" s="100">
        <f t="shared" si="0"/>
        <v>6.7569696015120417E-2</v>
      </c>
      <c r="J44" s="232">
        <f t="shared" si="1"/>
        <v>8.5799999999999983</v>
      </c>
      <c r="K44" s="233">
        <v>54.28</v>
      </c>
      <c r="L44" s="233">
        <v>118.45</v>
      </c>
      <c r="M44" s="233">
        <v>133.87</v>
      </c>
      <c r="N44" s="233">
        <v>152.19999999999999</v>
      </c>
      <c r="O44" s="233">
        <v>133.35</v>
      </c>
      <c r="P44" s="100">
        <f t="shared" si="2"/>
        <v>-0.12385019710906697</v>
      </c>
      <c r="Q44" s="232">
        <f t="shared" si="3"/>
        <v>-18.849999999999994</v>
      </c>
    </row>
    <row r="45" spans="2:17" x14ac:dyDescent="0.25">
      <c r="B45" s="99" t="s">
        <v>64</v>
      </c>
      <c r="C45" s="232">
        <v>62.86</v>
      </c>
      <c r="D45" s="232">
        <v>0</v>
      </c>
      <c r="E45" s="232">
        <v>51.57</v>
      </c>
      <c r="F45" s="232">
        <v>79.3</v>
      </c>
      <c r="G45" s="232">
        <v>88.65</v>
      </c>
      <c r="H45" s="232">
        <v>103.35</v>
      </c>
      <c r="I45" s="100">
        <f t="shared" si="0"/>
        <v>0.16582064297800314</v>
      </c>
      <c r="J45" s="232">
        <f t="shared" si="1"/>
        <v>14.699999999999989</v>
      </c>
      <c r="K45" s="233">
        <v>26.96</v>
      </c>
      <c r="L45" s="233">
        <v>90.59</v>
      </c>
      <c r="M45" s="233">
        <v>98.86</v>
      </c>
      <c r="N45" s="233">
        <v>118.06</v>
      </c>
      <c r="O45" s="233">
        <v>102.09</v>
      </c>
      <c r="P45" s="100">
        <f t="shared" si="2"/>
        <v>-0.13527020159241065</v>
      </c>
      <c r="Q45" s="232">
        <f t="shared" si="3"/>
        <v>-15.969999999999999</v>
      </c>
    </row>
    <row r="46" spans="2:17" x14ac:dyDescent="0.25">
      <c r="B46" s="96" t="s">
        <v>65</v>
      </c>
      <c r="C46" s="230">
        <v>50.93</v>
      </c>
      <c r="D46" s="230">
        <v>31.82</v>
      </c>
      <c r="E46" s="230">
        <v>24.11</v>
      </c>
      <c r="F46" s="230">
        <v>48.07</v>
      </c>
      <c r="G46" s="230">
        <v>55.12</v>
      </c>
      <c r="H46" s="230">
        <v>69.489999999999995</v>
      </c>
      <c r="I46" s="98">
        <f t="shared" si="0"/>
        <v>0.26070391872278664</v>
      </c>
      <c r="J46" s="230">
        <f t="shared" si="1"/>
        <v>14.369999999999997</v>
      </c>
      <c r="K46" s="231">
        <v>22.3</v>
      </c>
      <c r="L46" s="231">
        <v>39.25</v>
      </c>
      <c r="M46" s="231">
        <v>48.64</v>
      </c>
      <c r="N46" s="231">
        <v>57.59</v>
      </c>
      <c r="O46" s="231">
        <v>70.67</v>
      </c>
      <c r="P46" s="98">
        <f t="shared" si="2"/>
        <v>0.22712276436881407</v>
      </c>
      <c r="Q46" s="230">
        <f t="shared" si="3"/>
        <v>13.079999999999998</v>
      </c>
    </row>
    <row r="47" spans="2:17" x14ac:dyDescent="0.25">
      <c r="B47" s="93" t="s">
        <v>55</v>
      </c>
      <c r="C47" s="234">
        <v>39.85</v>
      </c>
      <c r="D47" s="234">
        <v>22.7</v>
      </c>
      <c r="E47" s="234">
        <v>29.35</v>
      </c>
      <c r="F47" s="234">
        <v>43.18</v>
      </c>
      <c r="G47" s="234">
        <v>54</v>
      </c>
      <c r="H47" s="234">
        <v>56.57</v>
      </c>
      <c r="I47" s="102">
        <f t="shared" si="0"/>
        <v>4.7592592592592631E-2</v>
      </c>
      <c r="J47" s="234">
        <f t="shared" si="1"/>
        <v>2.5700000000000003</v>
      </c>
      <c r="K47" s="235">
        <v>23.33</v>
      </c>
      <c r="L47" s="235">
        <v>36.11</v>
      </c>
      <c r="M47" s="235">
        <v>43.74</v>
      </c>
      <c r="N47" s="235">
        <v>39.58</v>
      </c>
      <c r="O47" s="235">
        <v>41.85</v>
      </c>
      <c r="P47" s="102">
        <f t="shared" si="2"/>
        <v>5.7352198079838379E-2</v>
      </c>
      <c r="Q47" s="234">
        <f t="shared" si="3"/>
        <v>2.2700000000000031</v>
      </c>
    </row>
    <row r="48" spans="2:17" x14ac:dyDescent="0.25">
      <c r="B48" s="96" t="s">
        <v>62</v>
      </c>
      <c r="C48" s="230">
        <v>40.090000000000003</v>
      </c>
      <c r="D48" s="230">
        <v>22.26</v>
      </c>
      <c r="E48" s="230">
        <v>29.29</v>
      </c>
      <c r="F48" s="230">
        <v>43.74</v>
      </c>
      <c r="G48" s="230">
        <v>54.6</v>
      </c>
      <c r="H48" s="230">
        <v>58.13</v>
      </c>
      <c r="I48" s="98">
        <f t="shared" si="0"/>
        <v>6.4652014652014644E-2</v>
      </c>
      <c r="J48" s="230">
        <f t="shared" si="1"/>
        <v>3.5300000000000011</v>
      </c>
      <c r="K48" s="231">
        <v>23.3</v>
      </c>
      <c r="L48" s="231">
        <v>36.25</v>
      </c>
      <c r="M48" s="231">
        <v>43.06</v>
      </c>
      <c r="N48" s="231">
        <v>40.200000000000003</v>
      </c>
      <c r="O48" s="231">
        <v>42.06</v>
      </c>
      <c r="P48" s="98">
        <f t="shared" si="2"/>
        <v>4.6268656716417889E-2</v>
      </c>
      <c r="Q48" s="230">
        <f t="shared" si="3"/>
        <v>1.8599999999999994</v>
      </c>
    </row>
    <row r="49" spans="2:17" x14ac:dyDescent="0.25">
      <c r="B49" s="99" t="s">
        <v>63</v>
      </c>
      <c r="C49" s="232">
        <v>43.4</v>
      </c>
      <c r="D49" s="232">
        <v>22.57</v>
      </c>
      <c r="E49" s="232">
        <v>31.13</v>
      </c>
      <c r="F49" s="232">
        <v>47.77</v>
      </c>
      <c r="G49" s="232">
        <v>59.8</v>
      </c>
      <c r="H49" s="232">
        <v>61.8</v>
      </c>
      <c r="I49" s="100">
        <f t="shared" si="0"/>
        <v>3.3444816053511683E-2</v>
      </c>
      <c r="J49" s="232">
        <f t="shared" si="1"/>
        <v>2</v>
      </c>
      <c r="K49" s="233">
        <v>24.64</v>
      </c>
      <c r="L49" s="233">
        <v>40.590000000000003</v>
      </c>
      <c r="M49" s="233">
        <v>46.48</v>
      </c>
      <c r="N49" s="233">
        <v>41.67</v>
      </c>
      <c r="O49" s="233">
        <v>44.29</v>
      </c>
      <c r="P49" s="100">
        <f t="shared" si="2"/>
        <v>6.2874970002399833E-2</v>
      </c>
      <c r="Q49" s="232">
        <f t="shared" si="3"/>
        <v>2.6199999999999974</v>
      </c>
    </row>
    <row r="50" spans="2:17" x14ac:dyDescent="0.25">
      <c r="B50" s="99" t="s">
        <v>64</v>
      </c>
      <c r="C50" s="232">
        <v>28.7</v>
      </c>
      <c r="D50" s="232">
        <v>21.23</v>
      </c>
      <c r="E50" s="232">
        <v>23.12</v>
      </c>
      <c r="F50" s="232">
        <v>33.61</v>
      </c>
      <c r="G50" s="232">
        <v>39.770000000000003</v>
      </c>
      <c r="H50" s="232">
        <v>48.41</v>
      </c>
      <c r="I50" s="100">
        <f t="shared" si="0"/>
        <v>0.21724918280110628</v>
      </c>
      <c r="J50" s="232">
        <f t="shared" si="1"/>
        <v>8.6399999999999935</v>
      </c>
      <c r="K50" s="233">
        <v>18.95</v>
      </c>
      <c r="L50" s="233">
        <v>25.88</v>
      </c>
      <c r="M50" s="233">
        <v>32.79</v>
      </c>
      <c r="N50" s="233">
        <v>36.159999999999997</v>
      </c>
      <c r="O50" s="233">
        <v>36.18</v>
      </c>
      <c r="P50" s="100">
        <f t="shared" si="2"/>
        <v>5.5309734513286912E-4</v>
      </c>
      <c r="Q50" s="232">
        <f t="shared" si="3"/>
        <v>2.0000000000003126E-2</v>
      </c>
    </row>
    <row r="51" spans="2:17" x14ac:dyDescent="0.25">
      <c r="B51" s="96" t="s">
        <v>65</v>
      </c>
      <c r="C51" s="230">
        <v>35.76</v>
      </c>
      <c r="D51" s="230">
        <v>16.5</v>
      </c>
      <c r="E51" s="230">
        <v>23.32</v>
      </c>
      <c r="F51" s="230">
        <v>71.760000000000005</v>
      </c>
      <c r="G51" s="230">
        <v>82.76</v>
      </c>
      <c r="H51" s="230">
        <v>68.41</v>
      </c>
      <c r="I51" s="98">
        <f t="shared" si="0"/>
        <v>-0.17339294345094258</v>
      </c>
      <c r="J51" s="230">
        <f t="shared" si="1"/>
        <v>-14.350000000000009</v>
      </c>
      <c r="K51" s="231">
        <v>38.17</v>
      </c>
      <c r="L51" s="231">
        <v>75.7</v>
      </c>
      <c r="M51" s="231">
        <v>83.94</v>
      </c>
      <c r="N51" s="231">
        <v>34.659999999999997</v>
      </c>
      <c r="O51" s="231">
        <v>86.08</v>
      </c>
      <c r="P51" s="98">
        <f t="shared" si="2"/>
        <v>1.4835545297172534</v>
      </c>
      <c r="Q51" s="230">
        <f t="shared" si="3"/>
        <v>51.42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E5DED-6874-42CA-A0D7-3B589CC71567}">
  <sheetPr>
    <tabColor theme="4"/>
  </sheetPr>
  <dimension ref="B4:B25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ECDF8-BE2D-49D4-8EB5-349E08FB84BC}">
  <sheetPr>
    <tabColor theme="4" tint="0.39997558519241921"/>
  </sheetPr>
  <dimension ref="A1:AE131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313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265</v>
      </c>
      <c r="D5" s="174" t="s">
        <v>266</v>
      </c>
      <c r="E5" s="174" t="s">
        <v>267</v>
      </c>
      <c r="F5" s="174" t="s">
        <v>268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269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270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177</v>
      </c>
      <c r="C6" s="238">
        <v>142242</v>
      </c>
      <c r="D6" s="238">
        <v>111657</v>
      </c>
      <c r="E6" s="238">
        <v>395281</v>
      </c>
      <c r="F6" s="238">
        <v>453294</v>
      </c>
      <c r="G6" s="239">
        <f t="shared" ref="G6:G11" si="0">F6/E6-1</f>
        <v>0.14676394767266832</v>
      </c>
      <c r="H6" s="238">
        <f t="shared" ref="H6:H11" si="1">F6-E6</f>
        <v>58013</v>
      </c>
      <c r="I6" s="239"/>
      <c r="J6" s="238">
        <v>524679</v>
      </c>
      <c r="K6" s="239">
        <f t="shared" ref="K6:K11" si="2">J6/F6-1</f>
        <v>0.15748057552052308</v>
      </c>
      <c r="L6" s="238">
        <f t="shared" ref="L6:L11" si="3">J6-F6</f>
        <v>71385</v>
      </c>
      <c r="M6" s="239"/>
      <c r="N6" s="238">
        <v>537199</v>
      </c>
      <c r="O6" s="239">
        <f t="shared" ref="O6:O11" si="4">N6/J6-1</f>
        <v>2.3862209084030361E-2</v>
      </c>
      <c r="P6" s="238">
        <f t="shared" ref="P6:P11" si="5">N6-J6</f>
        <v>12520</v>
      </c>
      <c r="Q6" s="239">
        <f>N6/C6-1</f>
        <v>2.7766552776254554</v>
      </c>
      <c r="R6" s="238">
        <f>N6-C6</f>
        <v>394957</v>
      </c>
      <c r="S6" s="239"/>
      <c r="T6" s="239"/>
      <c r="V6" s="29"/>
      <c r="AE6" s="1"/>
    </row>
    <row r="7" spans="1:31" ht="18.75" x14ac:dyDescent="0.3">
      <c r="A7" s="4"/>
      <c r="B7" s="237" t="s">
        <v>178</v>
      </c>
      <c r="C7" s="238">
        <v>47060</v>
      </c>
      <c r="D7" s="238">
        <v>66876</v>
      </c>
      <c r="E7" s="238">
        <v>197068</v>
      </c>
      <c r="F7" s="238">
        <v>205761</v>
      </c>
      <c r="G7" s="239">
        <f t="shared" si="0"/>
        <v>4.4111677187569809E-2</v>
      </c>
      <c r="H7" s="238">
        <f t="shared" si="1"/>
        <v>8693</v>
      </c>
      <c r="I7" s="239">
        <f>F7/$F$7</f>
        <v>1</v>
      </c>
      <c r="J7" s="238">
        <v>223593</v>
      </c>
      <c r="K7" s="239">
        <f t="shared" si="2"/>
        <v>8.6663653462026424E-2</v>
      </c>
      <c r="L7" s="238">
        <f t="shared" si="3"/>
        <v>17832</v>
      </c>
      <c r="M7" s="239">
        <f>J7/$J$7</f>
        <v>1</v>
      </c>
      <c r="N7" s="238">
        <v>232483</v>
      </c>
      <c r="O7" s="239">
        <f t="shared" si="4"/>
        <v>3.9759742031280076E-2</v>
      </c>
      <c r="P7" s="238">
        <f t="shared" si="5"/>
        <v>8890</v>
      </c>
      <c r="Q7" s="239">
        <f t="shared" ref="Q7:Q11" si="6">N7/C7-1</f>
        <v>3.9401402464938373</v>
      </c>
      <c r="R7" s="238">
        <f t="shared" ref="R7:R11" si="7">N7-C7</f>
        <v>185423</v>
      </c>
      <c r="S7" s="239">
        <f>N7/$N$7</f>
        <v>1</v>
      </c>
      <c r="T7" s="239">
        <f>N7/$N$6</f>
        <v>0.43276886219073379</v>
      </c>
      <c r="V7" s="29"/>
      <c r="W7" s="81"/>
      <c r="AE7" s="1" t="s">
        <v>179</v>
      </c>
    </row>
    <row r="8" spans="1:31" ht="15.75" x14ac:dyDescent="0.25">
      <c r="A8" s="4"/>
      <c r="B8" s="240" t="s">
        <v>102</v>
      </c>
      <c r="C8" s="241">
        <v>38308</v>
      </c>
      <c r="D8" s="241">
        <v>39205</v>
      </c>
      <c r="E8" s="241">
        <v>139217</v>
      </c>
      <c r="F8" s="241">
        <v>149908</v>
      </c>
      <c r="G8" s="242">
        <f t="shared" si="0"/>
        <v>7.6793782368532515E-2</v>
      </c>
      <c r="H8" s="241">
        <f t="shared" si="1"/>
        <v>10691</v>
      </c>
      <c r="I8" s="242">
        <f>F8/$F$7</f>
        <v>0.728554001973163</v>
      </c>
      <c r="J8" s="241">
        <v>158283</v>
      </c>
      <c r="K8" s="242">
        <f t="shared" si="2"/>
        <v>5.5867598793926998E-2</v>
      </c>
      <c r="L8" s="241">
        <f t="shared" si="3"/>
        <v>8375</v>
      </c>
      <c r="M8" s="242">
        <f>J8/$J$7</f>
        <v>0.70790677704579308</v>
      </c>
      <c r="N8" s="241">
        <v>177318</v>
      </c>
      <c r="O8" s="242">
        <f t="shared" si="4"/>
        <v>0.12025928242451811</v>
      </c>
      <c r="P8" s="241">
        <f t="shared" si="5"/>
        <v>19035</v>
      </c>
      <c r="Q8" s="242">
        <f t="shared" si="6"/>
        <v>3.6287459538477602</v>
      </c>
      <c r="R8" s="241">
        <f t="shared" si="7"/>
        <v>139010</v>
      </c>
      <c r="S8" s="242">
        <f>N8/$N$7</f>
        <v>0.76271383283939043</v>
      </c>
      <c r="T8" s="242">
        <f>N8/$N$6</f>
        <v>0.3300787976150365</v>
      </c>
      <c r="V8" s="29"/>
      <c r="W8" s="81"/>
      <c r="AE8" s="1" t="s">
        <v>180</v>
      </c>
    </row>
    <row r="9" spans="1:31" s="4" customFormat="1" x14ac:dyDescent="0.25">
      <c r="B9" s="243" t="s">
        <v>105</v>
      </c>
      <c r="C9" s="244">
        <v>8752</v>
      </c>
      <c r="D9" s="244">
        <v>27671</v>
      </c>
      <c r="E9" s="244">
        <v>57851</v>
      </c>
      <c r="F9" s="244">
        <v>55853</v>
      </c>
      <c r="G9" s="245">
        <f t="shared" si="0"/>
        <v>-3.4537000224715175E-2</v>
      </c>
      <c r="H9" s="246">
        <f t="shared" si="1"/>
        <v>-1998</v>
      </c>
      <c r="I9" s="247">
        <f>F9/$F$7</f>
        <v>0.27144599802683694</v>
      </c>
      <c r="J9" s="244">
        <v>65310</v>
      </c>
      <c r="K9" s="245">
        <f t="shared" si="2"/>
        <v>0.16931946359192884</v>
      </c>
      <c r="L9" s="246">
        <f t="shared" si="3"/>
        <v>9457</v>
      </c>
      <c r="M9" s="247">
        <f>J9/$J$7</f>
        <v>0.29209322295420698</v>
      </c>
      <c r="N9" s="244">
        <v>55165</v>
      </c>
      <c r="O9" s="245">
        <f t="shared" si="4"/>
        <v>-0.15533608941969068</v>
      </c>
      <c r="P9" s="246">
        <f t="shared" si="5"/>
        <v>-10145</v>
      </c>
      <c r="Q9" s="245">
        <f t="shared" si="6"/>
        <v>5.3031307129798906</v>
      </c>
      <c r="R9" s="246">
        <f t="shared" si="7"/>
        <v>46413</v>
      </c>
      <c r="S9" s="247">
        <f>N9/$N$7</f>
        <v>0.2372861671606096</v>
      </c>
      <c r="T9" s="247">
        <f>N9/$N$6</f>
        <v>0.10269006457569728</v>
      </c>
      <c r="V9" s="29"/>
      <c r="W9" s="81"/>
      <c r="AE9" s="1" t="s">
        <v>181</v>
      </c>
    </row>
    <row r="10" spans="1:31" s="4" customFormat="1" x14ac:dyDescent="0.25">
      <c r="B10" s="248" t="s">
        <v>182</v>
      </c>
      <c r="C10" s="29">
        <v>6294</v>
      </c>
      <c r="D10" s="29">
        <v>10463</v>
      </c>
      <c r="E10" s="29">
        <v>28768</v>
      </c>
      <c r="F10" s="29">
        <v>29856</v>
      </c>
      <c r="G10" s="22">
        <f t="shared" si="0"/>
        <v>3.7819799777530694E-2</v>
      </c>
      <c r="H10" s="20">
        <f t="shared" si="1"/>
        <v>1088</v>
      </c>
      <c r="I10" s="31">
        <f>F10/$F$7</f>
        <v>0.14510038345459053</v>
      </c>
      <c r="J10" s="29">
        <v>29752</v>
      </c>
      <c r="K10" s="22">
        <f t="shared" si="2"/>
        <v>-3.4833869239013771E-3</v>
      </c>
      <c r="L10" s="20">
        <f t="shared" si="3"/>
        <v>-104</v>
      </c>
      <c r="M10" s="31">
        <f>J10/$J$7</f>
        <v>0.13306319965294083</v>
      </c>
      <c r="N10" s="29">
        <v>25275</v>
      </c>
      <c r="O10" s="22">
        <f t="shared" si="4"/>
        <v>-0.15047727883839745</v>
      </c>
      <c r="P10" s="20">
        <f t="shared" si="5"/>
        <v>-4477</v>
      </c>
      <c r="Q10" s="22">
        <f t="shared" si="6"/>
        <v>3.0157292659675878</v>
      </c>
      <c r="R10" s="20">
        <f t="shared" si="7"/>
        <v>18981</v>
      </c>
      <c r="S10" s="31">
        <f>N10/$N$7</f>
        <v>0.10871762666517552</v>
      </c>
      <c r="T10" s="31">
        <f>N10/$N$6</f>
        <v>4.7049603591964986E-2</v>
      </c>
      <c r="V10" s="29"/>
      <c r="W10" s="81"/>
      <c r="AE10" s="1" t="s">
        <v>183</v>
      </c>
    </row>
    <row r="11" spans="1:31" s="4" customFormat="1" x14ac:dyDescent="0.25">
      <c r="B11" s="248" t="s">
        <v>184</v>
      </c>
      <c r="C11" s="29">
        <f>C9-C10</f>
        <v>2458</v>
      </c>
      <c r="D11" s="29">
        <f>D9-D10</f>
        <v>17208</v>
      </c>
      <c r="E11" s="29">
        <f>E9-E10</f>
        <v>29083</v>
      </c>
      <c r="F11" s="29">
        <f>F9-F10</f>
        <v>25997</v>
      </c>
      <c r="G11" s="22">
        <f t="shared" si="0"/>
        <v>-0.10611009868307941</v>
      </c>
      <c r="H11" s="20">
        <f t="shared" si="1"/>
        <v>-3086</v>
      </c>
      <c r="I11" s="31">
        <f>F11/$F$7</f>
        <v>0.12634561457224644</v>
      </c>
      <c r="J11" s="29">
        <f>J9-J10</f>
        <v>35558</v>
      </c>
      <c r="K11" s="22">
        <f t="shared" si="2"/>
        <v>0.36777320460053087</v>
      </c>
      <c r="L11" s="20">
        <f t="shared" si="3"/>
        <v>9561</v>
      </c>
      <c r="M11" s="31">
        <f>J11/$J$7</f>
        <v>0.15903002330126614</v>
      </c>
      <c r="N11" s="29">
        <f>N9-N10</f>
        <v>29890</v>
      </c>
      <c r="O11" s="22">
        <f t="shared" si="4"/>
        <v>-0.15940154114404637</v>
      </c>
      <c r="P11" s="20">
        <f t="shared" si="5"/>
        <v>-5668</v>
      </c>
      <c r="Q11" s="22">
        <f t="shared" si="6"/>
        <v>11.160292921074044</v>
      </c>
      <c r="R11" s="20">
        <f t="shared" si="7"/>
        <v>27432</v>
      </c>
      <c r="S11" s="31">
        <f>N11/$N$7</f>
        <v>0.12856854049543406</v>
      </c>
      <c r="T11" s="31">
        <f>N11/$N$6</f>
        <v>5.5640460983732286E-2</v>
      </c>
      <c r="V11" s="29"/>
      <c r="W11" s="81"/>
      <c r="AE11" s="1" t="s">
        <v>185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186</v>
      </c>
    </row>
    <row r="13" spans="1:31" s="4" customFormat="1" x14ac:dyDescent="0.25">
      <c r="B13" s="173" t="s">
        <v>187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188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3" t="s">
        <v>189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190</v>
      </c>
      <c r="N39" s="14">
        <v>2021</v>
      </c>
      <c r="O39" s="14" t="s">
        <v>190</v>
      </c>
      <c r="P39" s="14" t="s">
        <v>191</v>
      </c>
      <c r="Q39" s="14" t="s">
        <v>192</v>
      </c>
      <c r="R39" s="14" t="s">
        <v>193</v>
      </c>
      <c r="S39" s="89"/>
      <c r="T39" s="89"/>
      <c r="AE39" s="1"/>
    </row>
    <row r="40" spans="2:31" s="4" customFormat="1" ht="18.75" hidden="1" x14ac:dyDescent="0.3">
      <c r="B40" s="237" t="s">
        <v>177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178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179</v>
      </c>
    </row>
    <row r="42" spans="2:31" ht="15.75" hidden="1" x14ac:dyDescent="0.25">
      <c r="B42" s="240" t="s">
        <v>102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180</v>
      </c>
    </row>
    <row r="43" spans="2:31" s="4" customFormat="1" hidden="1" x14ac:dyDescent="0.25">
      <c r="B43" s="243" t="s">
        <v>105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181</v>
      </c>
    </row>
    <row r="44" spans="2:31" s="4" customFormat="1" hidden="1" x14ac:dyDescent="0.25">
      <c r="B44" s="248" t="s">
        <v>182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183</v>
      </c>
    </row>
    <row r="45" spans="2:31" s="4" customFormat="1" hidden="1" x14ac:dyDescent="0.25">
      <c r="B45" s="248" t="s">
        <v>184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185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186</v>
      </c>
    </row>
    <row r="47" spans="2:31" s="4" customFormat="1" hidden="1" x14ac:dyDescent="0.25">
      <c r="B47" s="282" t="s">
        <v>187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49"/>
      <c r="T47" s="49"/>
      <c r="AE47" s="1" t="s">
        <v>188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314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177</v>
      </c>
      <c r="C124" s="238">
        <v>225835</v>
      </c>
      <c r="D124" s="238">
        <v>354204</v>
      </c>
      <c r="E124" s="238">
        <v>710225</v>
      </c>
      <c r="F124" s="238">
        <v>797848</v>
      </c>
      <c r="G124" s="239">
        <f t="shared" ref="G124:G129" si="8">F124/E124-1</f>
        <v>0.12337357879545219</v>
      </c>
      <c r="H124" s="238">
        <f t="shared" ref="H124:H129" si="9">F124-E124</f>
        <v>87623</v>
      </c>
      <c r="I124" s="239"/>
      <c r="J124" s="238">
        <v>914356</v>
      </c>
      <c r="K124" s="239"/>
      <c r="L124" s="239">
        <f t="shared" ref="L124:L129" si="10">J124/F124-1</f>
        <v>0.14602781482187077</v>
      </c>
      <c r="M124" s="238">
        <f t="shared" ref="M124:M129" si="11">J124-F124</f>
        <v>116508</v>
      </c>
      <c r="N124" s="239">
        <f t="shared" ref="N124:N129" si="12">J124/D124-1</f>
        <v>1.5814389447888786</v>
      </c>
      <c r="O124" s="238">
        <f t="shared" ref="O124:O129" si="13">J124-D124</f>
        <v>560152</v>
      </c>
      <c r="Z124" s="1"/>
      <c r="AE124"/>
    </row>
    <row r="125" spans="2:31" ht="18.75" x14ac:dyDescent="0.3">
      <c r="B125" s="237" t="s">
        <v>178</v>
      </c>
      <c r="C125" s="238">
        <v>103133</v>
      </c>
      <c r="D125" s="238">
        <v>181693</v>
      </c>
      <c r="E125" s="238">
        <v>342343</v>
      </c>
      <c r="F125" s="238">
        <v>341923</v>
      </c>
      <c r="G125" s="239">
        <f t="shared" si="8"/>
        <v>-1.2268397484394011E-3</v>
      </c>
      <c r="H125" s="238">
        <f t="shared" si="9"/>
        <v>-420</v>
      </c>
      <c r="I125" s="239">
        <f>F125/$F$7</f>
        <v>1.6617483390924421</v>
      </c>
      <c r="J125" s="238">
        <v>382237</v>
      </c>
      <c r="K125" s="239">
        <f>J125/$J$125</f>
        <v>1</v>
      </c>
      <c r="L125" s="239">
        <f t="shared" si="10"/>
        <v>0.1179037385610211</v>
      </c>
      <c r="M125" s="238">
        <f t="shared" si="11"/>
        <v>40314</v>
      </c>
      <c r="N125" s="239">
        <f t="shared" si="12"/>
        <v>1.1037519332060124</v>
      </c>
      <c r="O125" s="238">
        <f t="shared" si="13"/>
        <v>200544</v>
      </c>
      <c r="Z125" s="1"/>
      <c r="AE125"/>
    </row>
    <row r="126" spans="2:31" ht="15.75" x14ac:dyDescent="0.25">
      <c r="B126" s="240" t="s">
        <v>102</v>
      </c>
      <c r="C126" s="241">
        <v>74813</v>
      </c>
      <c r="D126" s="241">
        <v>114704</v>
      </c>
      <c r="E126" s="241">
        <v>244952</v>
      </c>
      <c r="F126" s="241">
        <v>249820</v>
      </c>
      <c r="G126" s="242">
        <f t="shared" si="8"/>
        <v>1.987328129592747E-2</v>
      </c>
      <c r="H126" s="241">
        <f t="shared" si="9"/>
        <v>4868</v>
      </c>
      <c r="I126" s="242">
        <f>F126/$F$7</f>
        <v>1.2141270697556874</v>
      </c>
      <c r="J126" s="241">
        <v>275953</v>
      </c>
      <c r="K126" s="242">
        <f>J126/$J$125</f>
        <v>0.72194214584145433</v>
      </c>
      <c r="L126" s="242">
        <f t="shared" si="10"/>
        <v>0.1046073172684332</v>
      </c>
      <c r="M126" s="241">
        <f t="shared" si="11"/>
        <v>26133</v>
      </c>
      <c r="N126" s="242">
        <f t="shared" si="12"/>
        <v>1.4057835820895521</v>
      </c>
      <c r="O126" s="241">
        <f t="shared" si="13"/>
        <v>161249</v>
      </c>
      <c r="Z126" s="1"/>
      <c r="AE126"/>
    </row>
    <row r="127" spans="2:31" x14ac:dyDescent="0.25">
      <c r="B127" s="243" t="s">
        <v>105</v>
      </c>
      <c r="C127" s="244">
        <v>28320</v>
      </c>
      <c r="D127" s="244">
        <v>66989</v>
      </c>
      <c r="E127" s="244">
        <v>97391</v>
      </c>
      <c r="F127" s="244">
        <v>92103</v>
      </c>
      <c r="G127" s="245">
        <f t="shared" si="8"/>
        <v>-5.4296598248298134E-2</v>
      </c>
      <c r="H127" s="246">
        <f t="shared" si="9"/>
        <v>-5288</v>
      </c>
      <c r="I127" s="247">
        <f>F127/$F$7</f>
        <v>0.44762126933675478</v>
      </c>
      <c r="J127" s="244">
        <v>106284</v>
      </c>
      <c r="K127" s="247">
        <f>J127/$J$125</f>
        <v>0.27805785415854561</v>
      </c>
      <c r="L127" s="245">
        <f t="shared" si="10"/>
        <v>0.15396892609361257</v>
      </c>
      <c r="M127" s="246">
        <f t="shared" si="11"/>
        <v>14181</v>
      </c>
      <c r="N127" s="245">
        <f t="shared" si="12"/>
        <v>0.58658884294436398</v>
      </c>
      <c r="O127" s="246">
        <f t="shared" si="13"/>
        <v>39295</v>
      </c>
      <c r="Z127" s="1"/>
      <c r="AE127"/>
    </row>
    <row r="128" spans="2:31" x14ac:dyDescent="0.25">
      <c r="B128" s="248" t="s">
        <v>182</v>
      </c>
      <c r="C128" s="29">
        <v>17892</v>
      </c>
      <c r="D128" s="29">
        <v>29544</v>
      </c>
      <c r="E128" s="29">
        <v>51380</v>
      </c>
      <c r="F128" s="29">
        <v>50546</v>
      </c>
      <c r="G128" s="22">
        <f t="shared" si="8"/>
        <v>-1.6231996885947786E-2</v>
      </c>
      <c r="H128" s="20">
        <f t="shared" si="9"/>
        <v>-834</v>
      </c>
      <c r="I128" s="31">
        <f>F128/$F$7</f>
        <v>0.245653938307065</v>
      </c>
      <c r="J128" s="29">
        <v>44152</v>
      </c>
      <c r="K128" s="31">
        <f>J128/$J$125</f>
        <v>0.11550948756923062</v>
      </c>
      <c r="L128" s="22">
        <f t="shared" si="10"/>
        <v>-0.12649863490681756</v>
      </c>
      <c r="M128" s="20">
        <f t="shared" si="11"/>
        <v>-6394</v>
      </c>
      <c r="N128" s="22">
        <f t="shared" si="12"/>
        <v>0.4944489574871378</v>
      </c>
      <c r="O128" s="20">
        <f t="shared" si="13"/>
        <v>14608</v>
      </c>
      <c r="Z128" s="1"/>
      <c r="AE128"/>
    </row>
    <row r="129" spans="2:31" x14ac:dyDescent="0.25">
      <c r="B129" s="248" t="s">
        <v>184</v>
      </c>
      <c r="C129" s="29">
        <f>C127-C128</f>
        <v>10428</v>
      </c>
      <c r="D129" s="29">
        <f>D127-D128</f>
        <v>37445</v>
      </c>
      <c r="E129" s="29">
        <f>E127-E128</f>
        <v>46011</v>
      </c>
      <c r="F129" s="29">
        <f>F127-F128</f>
        <v>41557</v>
      </c>
      <c r="G129" s="22">
        <f t="shared" si="8"/>
        <v>-9.6802938427767327E-2</v>
      </c>
      <c r="H129" s="20">
        <f t="shared" si="9"/>
        <v>-4454</v>
      </c>
      <c r="I129" s="31">
        <f>F129/$F$7</f>
        <v>0.20196733102968978</v>
      </c>
      <c r="J129" s="29">
        <f>J127-J128</f>
        <v>62132</v>
      </c>
      <c r="K129" s="31">
        <f>J129/$J$125</f>
        <v>0.16254836658931501</v>
      </c>
      <c r="L129" s="22">
        <f t="shared" si="10"/>
        <v>0.4951031113891764</v>
      </c>
      <c r="M129" s="20">
        <f t="shared" si="11"/>
        <v>20575</v>
      </c>
      <c r="N129" s="22">
        <f t="shared" si="12"/>
        <v>0.65928695419949257</v>
      </c>
      <c r="O129" s="20">
        <f t="shared" si="13"/>
        <v>24687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187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81996-FDE1-49AB-BFEE-4C652DE6DFD9}">
  <sheetPr>
    <tabColor rgb="FF336600"/>
  </sheetPr>
  <dimension ref="A3:A23"/>
  <sheetViews>
    <sheetView showGridLines="0" workbookViewId="0">
      <selection activeCell="G18" sqref="G18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A62A-769B-4D2A-A10D-66291C27A192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195</v>
      </c>
      <c r="C6" s="256">
        <v>47060</v>
      </c>
      <c r="D6" s="256">
        <v>66876</v>
      </c>
      <c r="E6" s="256">
        <v>197068</v>
      </c>
      <c r="F6" s="257">
        <f>E6/$E$6</f>
        <v>1</v>
      </c>
      <c r="G6" s="256">
        <v>205761</v>
      </c>
      <c r="H6" s="257">
        <f>G6/E6-1</f>
        <v>4.4111677187569809E-2</v>
      </c>
      <c r="I6" s="256">
        <f>G6-E6</f>
        <v>8693</v>
      </c>
      <c r="J6" s="257">
        <f>G6/$G$6</f>
        <v>1</v>
      </c>
      <c r="K6" s="256">
        <v>223593</v>
      </c>
      <c r="L6" s="257">
        <f t="shared" ref="L6:L12" si="0">K6/G6-1</f>
        <v>8.6663653462026424E-2</v>
      </c>
      <c r="M6" s="256">
        <f t="shared" ref="M6:M12" si="1">K6-G6</f>
        <v>17832</v>
      </c>
      <c r="N6" s="257">
        <f>K6/$K$6</f>
        <v>1</v>
      </c>
      <c r="O6" s="256">
        <v>232483</v>
      </c>
      <c r="P6" s="257">
        <f t="shared" ref="P6:P11" si="2">O6/K6-1</f>
        <v>3.9759742031280076E-2</v>
      </c>
      <c r="Q6" s="256">
        <f t="shared" ref="Q6:Q12" si="3">O6-K6</f>
        <v>8890</v>
      </c>
      <c r="R6" s="257">
        <f>O6/C6-1</f>
        <v>3.9401402464938373</v>
      </c>
      <c r="S6" s="256">
        <f>O6-C6</f>
        <v>185423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40712</v>
      </c>
      <c r="D7" s="259">
        <v>51558</v>
      </c>
      <c r="E7" s="259">
        <v>160048</v>
      </c>
      <c r="F7" s="260">
        <f t="shared" ref="F7:F12" si="4">E7/$E$6</f>
        <v>0.8121460612580429</v>
      </c>
      <c r="G7" s="259">
        <v>167037</v>
      </c>
      <c r="H7" s="261">
        <f>G7/E7-1</f>
        <v>4.3668149555133429E-2</v>
      </c>
      <c r="I7" s="262">
        <f>G7-E7</f>
        <v>6989</v>
      </c>
      <c r="J7" s="260">
        <f>G7/$G$6</f>
        <v>0.81180107017364811</v>
      </c>
      <c r="K7" s="259">
        <v>174809</v>
      </c>
      <c r="L7" s="263">
        <f t="shared" si="0"/>
        <v>4.6528613420978582E-2</v>
      </c>
      <c r="M7" s="264">
        <f t="shared" si="1"/>
        <v>7772</v>
      </c>
      <c r="N7" s="260">
        <f>K7/$K$6</f>
        <v>0.78181785655185987</v>
      </c>
      <c r="O7" s="259">
        <v>179196</v>
      </c>
      <c r="P7" s="261">
        <f t="shared" si="2"/>
        <v>2.5095961878393025E-2</v>
      </c>
      <c r="Q7" s="262">
        <f t="shared" si="3"/>
        <v>4387</v>
      </c>
      <c r="R7" s="261">
        <f t="shared" ref="R7:R10" si="5">O7/C7-1</f>
        <v>3.4015523678522301</v>
      </c>
      <c r="S7" s="262">
        <f t="shared" ref="S7:S10" si="6">O7-C7</f>
        <v>138484</v>
      </c>
      <c r="T7" s="260">
        <f>O7/$O$6</f>
        <v>0.77079184284442304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7130</v>
      </c>
      <c r="D8" s="265">
        <v>16360</v>
      </c>
      <c r="E8" s="265">
        <v>30091</v>
      </c>
      <c r="F8" s="266">
        <f t="shared" si="4"/>
        <v>0.15269348651226988</v>
      </c>
      <c r="G8" s="265">
        <v>29663</v>
      </c>
      <c r="H8" s="267">
        <f>IFERROR(G8/E8-1,"-")</f>
        <v>-1.4223521983317222E-2</v>
      </c>
      <c r="I8" s="268">
        <f t="shared" ref="I8:I12" si="7">G8-E8</f>
        <v>-428</v>
      </c>
      <c r="J8" s="266">
        <f t="shared" ref="J8:J12" si="8">G8/$G$6</f>
        <v>0.14416240201009908</v>
      </c>
      <c r="K8" s="265">
        <v>32953</v>
      </c>
      <c r="L8" s="269">
        <f>IFERROR(K8/G8-1,"-")</f>
        <v>0.11091258470148002</v>
      </c>
      <c r="M8" s="270">
        <f>IF(G8=0,"nd",K8-G8)</f>
        <v>3290</v>
      </c>
      <c r="N8" s="271">
        <f t="shared" ref="N8:N12" si="9">K8/$K$6</f>
        <v>0.14737939023135788</v>
      </c>
      <c r="O8" s="265">
        <v>37517</v>
      </c>
      <c r="P8" s="269">
        <f>IFERROR(O8/K8-1,"-")</f>
        <v>0.13850028828938177</v>
      </c>
      <c r="Q8" s="272">
        <f t="shared" si="3"/>
        <v>4564</v>
      </c>
      <c r="R8" s="269">
        <f>IFERROR(O8/C8-1,"-")</f>
        <v>4.2618513323983169</v>
      </c>
      <c r="S8" s="272">
        <f t="shared" si="6"/>
        <v>30387</v>
      </c>
      <c r="T8" s="271">
        <f t="shared" ref="T8:T12" si="10">O8/$O$6</f>
        <v>0.16137524034015391</v>
      </c>
      <c r="V8" s="29"/>
      <c r="W8" s="81"/>
      <c r="AE8" s="1"/>
    </row>
    <row r="9" spans="1:31" s="4" customFormat="1" x14ac:dyDescent="0.25">
      <c r="B9" s="99" t="s">
        <v>63</v>
      </c>
      <c r="C9" s="265">
        <v>33582</v>
      </c>
      <c r="D9" s="265">
        <v>35198</v>
      </c>
      <c r="E9" s="265">
        <v>129957</v>
      </c>
      <c r="F9" s="271">
        <f t="shared" si="4"/>
        <v>0.65945257474577301</v>
      </c>
      <c r="G9" s="265">
        <v>137374</v>
      </c>
      <c r="H9" s="267">
        <f>IFERROR(G9/E9-1,"-")</f>
        <v>5.707272405487962E-2</v>
      </c>
      <c r="I9" s="272">
        <f t="shared" si="7"/>
        <v>7417</v>
      </c>
      <c r="J9" s="271">
        <f t="shared" si="8"/>
        <v>0.667638668163549</v>
      </c>
      <c r="K9" s="265">
        <v>141856</v>
      </c>
      <c r="L9" s="269">
        <f>IFERROR(K9/G9-1,"-")</f>
        <v>3.2626261155677128E-2</v>
      </c>
      <c r="M9" s="270">
        <f>IF(G9=0,"nd",K9-G9)</f>
        <v>4482</v>
      </c>
      <c r="N9" s="271">
        <f t="shared" si="9"/>
        <v>0.63443846632050194</v>
      </c>
      <c r="O9" s="265">
        <v>141679</v>
      </c>
      <c r="P9" s="269">
        <f t="shared" si="2"/>
        <v>-1.247744191292588E-3</v>
      </c>
      <c r="Q9" s="272">
        <f t="shared" si="3"/>
        <v>-177</v>
      </c>
      <c r="R9" s="273">
        <f t="shared" si="5"/>
        <v>3.2188970281698532</v>
      </c>
      <c r="S9" s="272">
        <f t="shared" si="6"/>
        <v>108097</v>
      </c>
      <c r="T9" s="271">
        <f t="shared" si="10"/>
        <v>0.6094166025042691</v>
      </c>
      <c r="V9" s="29"/>
      <c r="W9" s="81"/>
      <c r="AE9" s="1"/>
    </row>
    <row r="10" spans="1:31" s="4" customFormat="1" x14ac:dyDescent="0.25">
      <c r="B10" s="258" t="s">
        <v>197</v>
      </c>
      <c r="C10" s="274">
        <v>6348</v>
      </c>
      <c r="D10" s="274">
        <v>15318</v>
      </c>
      <c r="E10" s="274">
        <v>37020</v>
      </c>
      <c r="F10" s="275">
        <f>IFERROR(E10/$E$6,"-")</f>
        <v>0.18785393874195708</v>
      </c>
      <c r="G10" s="274">
        <v>38724</v>
      </c>
      <c r="H10" s="263">
        <f>IFERROR(G10/E10-1,"-")</f>
        <v>4.6029173419773084E-2</v>
      </c>
      <c r="I10" s="264">
        <f>IFERROR(G10-E10,"-")</f>
        <v>1704</v>
      </c>
      <c r="J10" s="275">
        <f>IFERROR(G10/$G$6,"-")</f>
        <v>0.18819892982635195</v>
      </c>
      <c r="K10" s="274">
        <v>48784</v>
      </c>
      <c r="L10" s="263">
        <f>IFERROR(K10/G10-1,"-")</f>
        <v>0.25978721206486943</v>
      </c>
      <c r="M10" s="264">
        <f>IFERROR(K10-G10,"-")</f>
        <v>10060</v>
      </c>
      <c r="N10" s="275">
        <f>IFERROR(K10/$K$6,"-")</f>
        <v>0.21818214344814016</v>
      </c>
      <c r="O10" s="274">
        <v>53287</v>
      </c>
      <c r="P10" s="263">
        <f>IFERROR(O10/K10-1,"-")</f>
        <v>9.2304854050508256E-2</v>
      </c>
      <c r="Q10" s="264">
        <f>IFERROR(O10-K10,"-")</f>
        <v>4503</v>
      </c>
      <c r="R10" s="263">
        <f t="shared" si="5"/>
        <v>7.3942974165091364</v>
      </c>
      <c r="S10" s="264">
        <f t="shared" si="6"/>
        <v>46939</v>
      </c>
      <c r="T10" s="275">
        <f>IFERROR(O10/$O$6,"-")</f>
        <v>0.22920815715557696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4400</v>
      </c>
      <c r="D11" s="265">
        <v>7056</v>
      </c>
      <c r="E11" s="265">
        <v>18695</v>
      </c>
      <c r="F11" s="271">
        <f t="shared" si="4"/>
        <v>9.4865731625631763E-2</v>
      </c>
      <c r="G11" s="265">
        <v>18004</v>
      </c>
      <c r="H11" s="273">
        <f t="shared" ref="H11:H12" si="11">G11/E11-1</f>
        <v>-3.6961754479807429E-2</v>
      </c>
      <c r="I11" s="272">
        <f t="shared" si="7"/>
        <v>-691</v>
      </c>
      <c r="J11" s="271">
        <f t="shared" si="8"/>
        <v>8.749957474934511E-2</v>
      </c>
      <c r="K11" s="265">
        <v>27578</v>
      </c>
      <c r="L11" s="269">
        <f>K11/G11-1</f>
        <v>0.53177071761830708</v>
      </c>
      <c r="M11" s="272">
        <f t="shared" si="1"/>
        <v>9574</v>
      </c>
      <c r="N11" s="271">
        <f t="shared" si="9"/>
        <v>0.12334017612358168</v>
      </c>
      <c r="O11" s="265">
        <v>36849</v>
      </c>
      <c r="P11" s="273">
        <f t="shared" si="2"/>
        <v>0.33617376169410407</v>
      </c>
      <c r="Q11" s="272">
        <f t="shared" si="3"/>
        <v>9271</v>
      </c>
      <c r="R11" s="273">
        <f t="shared" ref="R11:R12" si="12">O11/D11-1</f>
        <v>4.2223639455782314</v>
      </c>
      <c r="S11" s="272">
        <f t="shared" ref="S11:S12" si="13">O11-D11</f>
        <v>29793</v>
      </c>
      <c r="T11" s="271">
        <f t="shared" si="10"/>
        <v>0.15850191196775679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8" spans="1:27" x14ac:dyDescent="0.25">
      <c r="A18" t="s">
        <v>198</v>
      </c>
    </row>
    <row r="19" spans="1:27" x14ac:dyDescent="0.25">
      <c r="AA19" t="str">
        <f>CONCATENATE("Hoteles: 
",FIXED(O7,0)," viajeros 
cuota: ",FIXED(T7*100,1),"%")</f>
        <v>Hoteles: 
179.196 viajeros 
cuota: 77,1%</v>
      </c>
    </row>
    <row r="20" spans="1:27" x14ac:dyDescent="0.25">
      <c r="AA20" t="str">
        <f>CONCATENATE("Apartamentos: 
",FIXED(O10,0)," viajeros
cuota: ",FIXED(T10*100,1),"%")</f>
        <v>Apartamentos: 
53.287 viajeros
cuota: 22,9%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199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195</v>
      </c>
      <c r="C134" s="256">
        <v>47060</v>
      </c>
      <c r="D134" s="241">
        <v>114704</v>
      </c>
      <c r="E134" s="241">
        <v>244952</v>
      </c>
      <c r="F134" s="241">
        <v>249820</v>
      </c>
      <c r="G134" s="242">
        <f>F134/E134-1</f>
        <v>1.987328129592747E-2</v>
      </c>
      <c r="H134" s="241">
        <f>F134-E134</f>
        <v>4868</v>
      </c>
      <c r="I134" s="242">
        <f>F134/F$134</f>
        <v>1</v>
      </c>
      <c r="J134" s="241">
        <v>275953</v>
      </c>
      <c r="K134" s="242">
        <f>J134/J$134</f>
        <v>1</v>
      </c>
      <c r="L134" s="242">
        <f>J134/F134-1</f>
        <v>0.1046073172684332</v>
      </c>
      <c r="M134" s="241">
        <f>J134-F134</f>
        <v>26133</v>
      </c>
      <c r="N134" s="242">
        <f>J134/D134-1</f>
        <v>1.4057835820895521</v>
      </c>
      <c r="O134" s="241">
        <f>J134-D134</f>
        <v>161249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40712</v>
      </c>
      <c r="D135" s="259">
        <v>98793</v>
      </c>
      <c r="E135" s="259">
        <v>213248</v>
      </c>
      <c r="F135" s="259">
        <v>218970</v>
      </c>
      <c r="G135" s="263">
        <f>IFERROR(F135/E135-1,"-")</f>
        <v>2.6832608043217299E-2</v>
      </c>
      <c r="H135" s="259">
        <f t="shared" ref="H135:H138" si="14">F135-E135</f>
        <v>5722</v>
      </c>
      <c r="I135" s="261">
        <f>F135/F$134</f>
        <v>0.87651108798334798</v>
      </c>
      <c r="J135" s="259">
        <v>227439</v>
      </c>
      <c r="K135" s="260">
        <f t="shared" ref="K135:K138" si="15">J135/J$134</f>
        <v>0.82419469982207116</v>
      </c>
      <c r="L135" s="261">
        <f t="shared" ref="L135:L138" si="16">J135/F135-1</f>
        <v>3.8676531031648143E-2</v>
      </c>
      <c r="M135" s="262">
        <f t="shared" ref="M135:M138" si="17">J135-F135</f>
        <v>8469</v>
      </c>
      <c r="N135" s="260">
        <f t="shared" ref="N135:N138" si="18">J135/D135-1</f>
        <v>1.3021772797667852</v>
      </c>
      <c r="O135" s="259">
        <f t="shared" ref="O135:O138" si="19">J135-D135</f>
        <v>128646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7130</v>
      </c>
      <c r="D136" s="265">
        <v>13859</v>
      </c>
      <c r="E136" s="265">
        <v>19011</v>
      </c>
      <c r="F136" s="265">
        <v>19206</v>
      </c>
      <c r="G136" s="269">
        <f t="shared" ref="G136:G138" si="20">IFERROR(F136/E136-1,"-")</f>
        <v>1.0257219504497428E-2</v>
      </c>
      <c r="H136" s="265">
        <f t="shared" si="14"/>
        <v>195</v>
      </c>
      <c r="I136" s="273">
        <f t="shared" ref="I136:I138" si="21">F136/F$134</f>
        <v>7.6879353134256659E-2</v>
      </c>
      <c r="J136" s="265">
        <v>25652</v>
      </c>
      <c r="K136" s="271">
        <f t="shared" si="15"/>
        <v>9.2957858765804327E-2</v>
      </c>
      <c r="L136" s="273">
        <f t="shared" si="16"/>
        <v>0.33562428407789224</v>
      </c>
      <c r="M136" s="272">
        <f t="shared" si="17"/>
        <v>6446</v>
      </c>
      <c r="N136" s="271">
        <f t="shared" si="18"/>
        <v>0.85092719532433803</v>
      </c>
      <c r="O136" s="265">
        <f t="shared" si="19"/>
        <v>11793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55668</v>
      </c>
      <c r="D137" s="265">
        <v>84934</v>
      </c>
      <c r="E137" s="265">
        <v>194237</v>
      </c>
      <c r="F137" s="265">
        <v>199764</v>
      </c>
      <c r="G137" s="267">
        <f t="shared" si="20"/>
        <v>2.8454928772581933E-2</v>
      </c>
      <c r="H137" s="265">
        <f t="shared" si="14"/>
        <v>5527</v>
      </c>
      <c r="I137" s="277">
        <f t="shared" si="21"/>
        <v>0.79963173484909134</v>
      </c>
      <c r="J137" s="265">
        <v>201787</v>
      </c>
      <c r="K137" s="271">
        <f t="shared" si="15"/>
        <v>0.73123684105626685</v>
      </c>
      <c r="L137" s="273">
        <f t="shared" si="16"/>
        <v>1.0126949800765006E-2</v>
      </c>
      <c r="M137" s="272">
        <f t="shared" si="17"/>
        <v>2023</v>
      </c>
      <c r="N137" s="271">
        <f t="shared" si="18"/>
        <v>1.3758094520451172</v>
      </c>
      <c r="O137" s="265">
        <f t="shared" si="19"/>
        <v>116853</v>
      </c>
      <c r="Q137" s="29"/>
      <c r="R137" s="81"/>
      <c r="Z137" s="1"/>
    </row>
    <row r="138" spans="1:31" s="4" customFormat="1" x14ac:dyDescent="0.25">
      <c r="B138" s="258" t="s">
        <v>197</v>
      </c>
      <c r="C138" s="259">
        <v>11545</v>
      </c>
      <c r="D138" s="259">
        <v>15911</v>
      </c>
      <c r="E138" s="259">
        <v>31704</v>
      </c>
      <c r="F138" s="259">
        <v>30850</v>
      </c>
      <c r="G138" s="263">
        <f t="shared" si="20"/>
        <v>-2.6936664143325739E-2</v>
      </c>
      <c r="H138" s="259">
        <f t="shared" si="14"/>
        <v>-854</v>
      </c>
      <c r="I138" s="261">
        <f t="shared" si="21"/>
        <v>0.12348891201665199</v>
      </c>
      <c r="J138" s="259">
        <v>48514</v>
      </c>
      <c r="K138" s="260">
        <f t="shared" si="15"/>
        <v>0.17580530017792886</v>
      </c>
      <c r="L138" s="261">
        <f t="shared" si="16"/>
        <v>0.57257698541329005</v>
      </c>
      <c r="M138" s="262">
        <f t="shared" si="17"/>
        <v>17664</v>
      </c>
      <c r="N138" s="260">
        <f t="shared" si="18"/>
        <v>2.0490855383068318</v>
      </c>
      <c r="O138" s="259">
        <f t="shared" si="19"/>
        <v>32603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3A7B5-E7A9-4EA2-A094-D3B44697435D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201</v>
      </c>
      <c r="C6" s="256">
        <v>38308</v>
      </c>
      <c r="D6" s="256">
        <v>39205</v>
      </c>
      <c r="E6" s="256">
        <v>139217</v>
      </c>
      <c r="F6" s="257">
        <f>E6/$E$6</f>
        <v>1</v>
      </c>
      <c r="G6" s="256">
        <v>149908</v>
      </c>
      <c r="H6" s="257">
        <f>G6/E6-1</f>
        <v>7.6793782368532515E-2</v>
      </c>
      <c r="I6" s="256">
        <f>G6-E6</f>
        <v>10691</v>
      </c>
      <c r="J6" s="257">
        <f>G6/$G$6</f>
        <v>1</v>
      </c>
      <c r="K6" s="256">
        <v>158283</v>
      </c>
      <c r="L6" s="257">
        <f t="shared" ref="L6:L12" si="0">K6/G6-1</f>
        <v>5.5867598793926998E-2</v>
      </c>
      <c r="M6" s="256">
        <f t="shared" ref="M6:M12" si="1">K6-G6</f>
        <v>8375</v>
      </c>
      <c r="N6" s="257">
        <f>K6/$K$6</f>
        <v>1</v>
      </c>
      <c r="O6" s="256">
        <v>177318</v>
      </c>
      <c r="P6" s="257">
        <f t="shared" ref="P6:P11" si="2">O6/K6-1</f>
        <v>0.12025928242451811</v>
      </c>
      <c r="Q6" s="256">
        <f t="shared" ref="Q6:Q12" si="3">O6-K6</f>
        <v>19035</v>
      </c>
      <c r="R6" s="257">
        <f>O6/C6-1</f>
        <v>3.6287459538477602</v>
      </c>
      <c r="S6" s="256">
        <f>O6-C6</f>
        <v>139010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33908</v>
      </c>
      <c r="D7" s="259">
        <v>32149</v>
      </c>
      <c r="E7" s="259">
        <v>120522</v>
      </c>
      <c r="F7" s="260">
        <f t="shared" ref="F7:F12" si="4">E7/$E$6</f>
        <v>0.86571323904408226</v>
      </c>
      <c r="G7" s="259">
        <v>131904</v>
      </c>
      <c r="H7" s="261">
        <f>G7/E7-1</f>
        <v>9.4439189525563849E-2</v>
      </c>
      <c r="I7" s="262">
        <f>G7-E7</f>
        <v>11382</v>
      </c>
      <c r="J7" s="260">
        <f>G7/$G$6</f>
        <v>0.87989967179870321</v>
      </c>
      <c r="K7" s="259">
        <v>130705</v>
      </c>
      <c r="L7" s="263">
        <f t="shared" si="0"/>
        <v>-9.0899442018437249E-3</v>
      </c>
      <c r="M7" s="264">
        <f t="shared" si="1"/>
        <v>-1199</v>
      </c>
      <c r="N7" s="260">
        <f>K7/$K$6</f>
        <v>0.82576777038595428</v>
      </c>
      <c r="O7" s="259">
        <v>140469</v>
      </c>
      <c r="P7" s="261">
        <f t="shared" si="2"/>
        <v>7.4702574499827756E-2</v>
      </c>
      <c r="Q7" s="262">
        <f t="shared" si="3"/>
        <v>9764</v>
      </c>
      <c r="R7" s="261">
        <f t="shared" ref="R7:R10" si="5">O7/C7-1</f>
        <v>3.1426507018992567</v>
      </c>
      <c r="S7" s="262">
        <f t="shared" ref="S7:S10" si="6">O7-C7</f>
        <v>106561</v>
      </c>
      <c r="T7" s="260">
        <f>O7/$O$6</f>
        <v>0.7921869184177579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4834</v>
      </c>
      <c r="D8" s="265">
        <v>5445</v>
      </c>
      <c r="E8" s="265">
        <v>11591</v>
      </c>
      <c r="F8" s="266">
        <f t="shared" si="4"/>
        <v>8.3258510095749805E-2</v>
      </c>
      <c r="G8" s="265">
        <v>10878</v>
      </c>
      <c r="H8" s="267">
        <f>IFERROR(G8/E8-1,"-")</f>
        <v>-6.151324303338801E-2</v>
      </c>
      <c r="I8" s="268">
        <f t="shared" ref="I8:I12" si="7">G8-E8</f>
        <v>-713</v>
      </c>
      <c r="J8" s="266">
        <f t="shared" ref="J8:J12" si="8">G8/$G$6</f>
        <v>7.2564506230488032E-2</v>
      </c>
      <c r="K8" s="265">
        <v>15073</v>
      </c>
      <c r="L8" s="269">
        <f>IFERROR(K8/G8-1,"-")</f>
        <v>0.38564074278359994</v>
      </c>
      <c r="M8" s="270">
        <f>IF(G8=0,"nd",K8-G8)</f>
        <v>4195</v>
      </c>
      <c r="N8" s="271">
        <f t="shared" ref="N8:N12" si="9">K8/$K$6</f>
        <v>9.5228167270016359E-2</v>
      </c>
      <c r="O8" s="265">
        <v>18828</v>
      </c>
      <c r="P8" s="269">
        <f>IFERROR(O8/K8-1,"-")</f>
        <v>0.24912094473561996</v>
      </c>
      <c r="Q8" s="272">
        <f t="shared" si="3"/>
        <v>3755</v>
      </c>
      <c r="R8" s="269">
        <f>IFERROR(O8/C8-1,"-")</f>
        <v>2.8949110467521719</v>
      </c>
      <c r="S8" s="272">
        <f t="shared" si="6"/>
        <v>13994</v>
      </c>
      <c r="T8" s="271">
        <f t="shared" ref="T8:T12" si="10">O8/$O$6</f>
        <v>0.10618211349101614</v>
      </c>
      <c r="V8" s="29"/>
      <c r="W8" s="81"/>
      <c r="AE8" s="1"/>
    </row>
    <row r="9" spans="1:31" s="4" customFormat="1" x14ac:dyDescent="0.25">
      <c r="B9" s="99" t="s">
        <v>63</v>
      </c>
      <c r="C9" s="265">
        <v>29074</v>
      </c>
      <c r="D9" s="265">
        <v>26704</v>
      </c>
      <c r="E9" s="265">
        <v>108931</v>
      </c>
      <c r="F9" s="271">
        <f t="shared" si="4"/>
        <v>0.78245472894833246</v>
      </c>
      <c r="G9" s="265">
        <v>121026</v>
      </c>
      <c r="H9" s="267">
        <f>IFERROR(G9/E9-1,"-")</f>
        <v>0.11103359007077884</v>
      </c>
      <c r="I9" s="272">
        <f t="shared" si="7"/>
        <v>12095</v>
      </c>
      <c r="J9" s="271">
        <f t="shared" si="8"/>
        <v>0.80733516556821516</v>
      </c>
      <c r="K9" s="265">
        <v>115632</v>
      </c>
      <c r="L9" s="269">
        <f>IFERROR(K9/G9-1,"-")</f>
        <v>-4.4568935600614701E-2</v>
      </c>
      <c r="M9" s="270">
        <f>IF(G9=0,"nd",K9-G9)</f>
        <v>-5394</v>
      </c>
      <c r="N9" s="271">
        <f t="shared" si="9"/>
        <v>0.73053960311593791</v>
      </c>
      <c r="O9" s="265">
        <v>121641</v>
      </c>
      <c r="P9" s="269">
        <f t="shared" si="2"/>
        <v>5.1966583644665887E-2</v>
      </c>
      <c r="Q9" s="272">
        <f t="shared" si="3"/>
        <v>6009</v>
      </c>
      <c r="R9" s="273">
        <f t="shared" si="5"/>
        <v>3.1838412327165164</v>
      </c>
      <c r="S9" s="272">
        <f t="shared" si="6"/>
        <v>92567</v>
      </c>
      <c r="T9" s="271">
        <f t="shared" si="10"/>
        <v>0.68600480492674176</v>
      </c>
      <c r="V9" s="29"/>
      <c r="W9" s="81"/>
      <c r="AE9" s="1"/>
    </row>
    <row r="10" spans="1:31" s="4" customFormat="1" x14ac:dyDescent="0.25">
      <c r="B10" s="258" t="s">
        <v>197</v>
      </c>
      <c r="C10" s="274">
        <v>4400</v>
      </c>
      <c r="D10" s="274">
        <v>7056</v>
      </c>
      <c r="E10" s="274">
        <v>18695</v>
      </c>
      <c r="F10" s="275">
        <f>IFERROR(E10/$E$6,"-")</f>
        <v>0.13428676095591774</v>
      </c>
      <c r="G10" s="274">
        <v>18004</v>
      </c>
      <c r="H10" s="263">
        <f>IFERROR(G10/E10-1,"-")</f>
        <v>-3.6961754479807429E-2</v>
      </c>
      <c r="I10" s="264">
        <f>IFERROR(G10-E10,"-")</f>
        <v>-691</v>
      </c>
      <c r="J10" s="275">
        <f>IFERROR(G10/$G$6,"-")</f>
        <v>0.12010032820129679</v>
      </c>
      <c r="K10" s="274">
        <v>27578</v>
      </c>
      <c r="L10" s="263">
        <f>IFERROR(K10/G10-1,"-")</f>
        <v>0.53177071761830708</v>
      </c>
      <c r="M10" s="264">
        <f>IFERROR(K10-G10,"-")</f>
        <v>9574</v>
      </c>
      <c r="N10" s="275">
        <f>IFERROR(K10/$K$6,"-")</f>
        <v>0.17423222961404572</v>
      </c>
      <c r="O10" s="274">
        <v>36849</v>
      </c>
      <c r="P10" s="263">
        <f>IFERROR(O10/K10-1,"-")</f>
        <v>0.33617376169410407</v>
      </c>
      <c r="Q10" s="264">
        <f>IFERROR(O10-K10,"-")</f>
        <v>9271</v>
      </c>
      <c r="R10" s="263">
        <f t="shared" si="5"/>
        <v>7.3747727272727275</v>
      </c>
      <c r="S10" s="264">
        <f t="shared" si="6"/>
        <v>32449</v>
      </c>
      <c r="T10" s="275">
        <f>IFERROR(O10/$O$6,"-")</f>
        <v>0.20781308158224207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4400</v>
      </c>
      <c r="D11" s="265">
        <v>7056</v>
      </c>
      <c r="E11" s="265">
        <v>18695</v>
      </c>
      <c r="F11" s="271">
        <f t="shared" si="4"/>
        <v>0.13428676095591774</v>
      </c>
      <c r="G11" s="265">
        <v>18004</v>
      </c>
      <c r="H11" s="273">
        <f t="shared" ref="H11:H12" si="11">G11/E11-1</f>
        <v>-3.6961754479807429E-2</v>
      </c>
      <c r="I11" s="272">
        <f t="shared" si="7"/>
        <v>-691</v>
      </c>
      <c r="J11" s="271">
        <f t="shared" si="8"/>
        <v>0.12010032820129679</v>
      </c>
      <c r="K11" s="265">
        <v>27578</v>
      </c>
      <c r="L11" s="269">
        <f>K11/G11-1</f>
        <v>0.53177071761830708</v>
      </c>
      <c r="M11" s="272">
        <f t="shared" si="1"/>
        <v>9574</v>
      </c>
      <c r="N11" s="271">
        <f t="shared" si="9"/>
        <v>0.17423222961404572</v>
      </c>
      <c r="O11" s="265">
        <v>36849</v>
      </c>
      <c r="P11" s="273">
        <f t="shared" si="2"/>
        <v>0.33617376169410407</v>
      </c>
      <c r="Q11" s="272">
        <f t="shared" si="3"/>
        <v>9271</v>
      </c>
      <c r="R11" s="273">
        <f t="shared" ref="R11:R12" si="12">O11/D11-1</f>
        <v>4.2223639455782314</v>
      </c>
      <c r="S11" s="272">
        <f t="shared" ref="S11:S12" si="13">O11-D11</f>
        <v>29793</v>
      </c>
      <c r="T11" s="271">
        <f t="shared" si="10"/>
        <v>0.20781308158224207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140.469 viajeros 
cuota: 79,2%</v>
      </c>
    </row>
    <row r="20" spans="27:27" x14ac:dyDescent="0.25">
      <c r="AA20" t="str">
        <f>CONCATENATE("Apartamentos: 
",FIXED(O10,0)," viajeros
cuota: ",FIXED(T10*100,1),"%")</f>
        <v>Apartamentos: 
36.849 viajeros
cuota: 20,8%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201</v>
      </c>
      <c r="C134" s="241">
        <v>74813</v>
      </c>
      <c r="D134" s="241">
        <v>114704</v>
      </c>
      <c r="E134" s="241">
        <v>244952</v>
      </c>
      <c r="F134" s="241">
        <v>249820</v>
      </c>
      <c r="G134" s="242">
        <f>F134/E134-1</f>
        <v>1.987328129592747E-2</v>
      </c>
      <c r="H134" s="241">
        <f>F134-E134</f>
        <v>4868</v>
      </c>
      <c r="I134" s="242">
        <f>F134/F$134</f>
        <v>1</v>
      </c>
      <c r="J134" s="241">
        <v>275953</v>
      </c>
      <c r="K134" s="242">
        <f>J134/J$134</f>
        <v>1</v>
      </c>
      <c r="L134" s="242">
        <f>J134/F134-1</f>
        <v>0.1046073172684332</v>
      </c>
      <c r="M134" s="241">
        <f>J134-F134</f>
        <v>26133</v>
      </c>
      <c r="N134" s="242">
        <f>J134/D134-1</f>
        <v>1.4057835820895521</v>
      </c>
      <c r="O134" s="241">
        <f>J134-D134</f>
        <v>161249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63268</v>
      </c>
      <c r="D135" s="259">
        <v>98793</v>
      </c>
      <c r="E135" s="259">
        <v>213248</v>
      </c>
      <c r="F135" s="259">
        <v>218970</v>
      </c>
      <c r="G135" s="263">
        <f>IFERROR(F135/E135-1,"-")</f>
        <v>2.6832608043217299E-2</v>
      </c>
      <c r="H135" s="259">
        <f t="shared" ref="H135:H138" si="14">F135-E135</f>
        <v>5722</v>
      </c>
      <c r="I135" s="261">
        <f>F135/F$134</f>
        <v>0.87651108798334798</v>
      </c>
      <c r="J135" s="259">
        <v>227439</v>
      </c>
      <c r="K135" s="260">
        <f t="shared" ref="K135:K138" si="15">J135/J$134</f>
        <v>0.82419469982207116</v>
      </c>
      <c r="L135" s="261">
        <f t="shared" ref="L135:L138" si="16">J135/F135-1</f>
        <v>3.8676531031648143E-2</v>
      </c>
      <c r="M135" s="262">
        <f t="shared" ref="M135:M138" si="17">J135-F135</f>
        <v>8469</v>
      </c>
      <c r="N135" s="260">
        <f t="shared" ref="N135:N138" si="18">J135/D135-1</f>
        <v>1.3021772797667852</v>
      </c>
      <c r="O135" s="259">
        <f t="shared" ref="O135:O138" si="19">J135-D135</f>
        <v>128646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7600</v>
      </c>
      <c r="D136" s="265">
        <v>13859</v>
      </c>
      <c r="E136" s="265">
        <v>19011</v>
      </c>
      <c r="F136" s="265">
        <v>19206</v>
      </c>
      <c r="G136" s="269">
        <f t="shared" ref="G136:G138" si="20">IFERROR(F136/E136-1,"-")</f>
        <v>1.0257219504497428E-2</v>
      </c>
      <c r="H136" s="265">
        <f t="shared" si="14"/>
        <v>195</v>
      </c>
      <c r="I136" s="273">
        <f t="shared" ref="I136:I138" si="21">F136/F$134</f>
        <v>7.6879353134256659E-2</v>
      </c>
      <c r="J136" s="265">
        <v>25652</v>
      </c>
      <c r="K136" s="271">
        <f t="shared" si="15"/>
        <v>9.2957858765804327E-2</v>
      </c>
      <c r="L136" s="273">
        <f t="shared" si="16"/>
        <v>0.33562428407789224</v>
      </c>
      <c r="M136" s="272">
        <f t="shared" si="17"/>
        <v>6446</v>
      </c>
      <c r="N136" s="271">
        <f t="shared" si="18"/>
        <v>0.85092719532433803</v>
      </c>
      <c r="O136" s="265">
        <f t="shared" si="19"/>
        <v>11793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55668</v>
      </c>
      <c r="D137" s="265">
        <v>84934</v>
      </c>
      <c r="E137" s="265">
        <v>194237</v>
      </c>
      <c r="F137" s="265">
        <v>199764</v>
      </c>
      <c r="G137" s="267">
        <f t="shared" si="20"/>
        <v>2.8454928772581933E-2</v>
      </c>
      <c r="H137" s="265">
        <f t="shared" si="14"/>
        <v>5527</v>
      </c>
      <c r="I137" s="277">
        <f t="shared" si="21"/>
        <v>0.79963173484909134</v>
      </c>
      <c r="J137" s="265">
        <v>201787</v>
      </c>
      <c r="K137" s="271">
        <f t="shared" si="15"/>
        <v>0.73123684105626685</v>
      </c>
      <c r="L137" s="273">
        <f t="shared" si="16"/>
        <v>1.0126949800765006E-2</v>
      </c>
      <c r="M137" s="272">
        <f t="shared" si="17"/>
        <v>2023</v>
      </c>
      <c r="N137" s="271">
        <f t="shared" si="18"/>
        <v>1.3758094520451172</v>
      </c>
      <c r="O137" s="265">
        <f t="shared" si="19"/>
        <v>116853</v>
      </c>
      <c r="Q137" s="29"/>
      <c r="R137" s="81"/>
      <c r="Z137" s="1"/>
    </row>
    <row r="138" spans="1:31" s="4" customFormat="1" x14ac:dyDescent="0.25">
      <c r="B138" s="258" t="s">
        <v>197</v>
      </c>
      <c r="C138" s="259">
        <v>11545</v>
      </c>
      <c r="D138" s="259">
        <v>15911</v>
      </c>
      <c r="E138" s="259">
        <v>31704</v>
      </c>
      <c r="F138" s="259">
        <v>30850</v>
      </c>
      <c r="G138" s="263">
        <f t="shared" si="20"/>
        <v>-2.6936664143325739E-2</v>
      </c>
      <c r="H138" s="259">
        <f t="shared" si="14"/>
        <v>-854</v>
      </c>
      <c r="I138" s="261">
        <f t="shared" si="21"/>
        <v>0.12348891201665199</v>
      </c>
      <c r="J138" s="259">
        <v>48514</v>
      </c>
      <c r="K138" s="260">
        <f t="shared" si="15"/>
        <v>0.17580530017792886</v>
      </c>
      <c r="L138" s="261">
        <f t="shared" si="16"/>
        <v>0.57257698541329005</v>
      </c>
      <c r="M138" s="262">
        <f t="shared" si="17"/>
        <v>17664</v>
      </c>
      <c r="N138" s="260">
        <f t="shared" si="18"/>
        <v>2.0490855383068318</v>
      </c>
      <c r="O138" s="259">
        <f t="shared" si="19"/>
        <v>32603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27ABB-2C9C-4906-BEAE-19A85921A7D4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203</v>
      </c>
      <c r="C6" s="256">
        <v>8752</v>
      </c>
      <c r="D6" s="256">
        <v>27671</v>
      </c>
      <c r="E6" s="256">
        <v>57851</v>
      </c>
      <c r="F6" s="257">
        <f>E6/$E$6</f>
        <v>1</v>
      </c>
      <c r="G6" s="256">
        <v>55853</v>
      </c>
      <c r="H6" s="257">
        <f>G6/E6-1</f>
        <v>-3.4537000224715175E-2</v>
      </c>
      <c r="I6" s="256">
        <f>G6-E6</f>
        <v>-1998</v>
      </c>
      <c r="J6" s="257">
        <f>G6/$G$6</f>
        <v>1</v>
      </c>
      <c r="K6" s="256">
        <v>65310</v>
      </c>
      <c r="L6" s="257">
        <f t="shared" ref="L6:L12" si="0">K6/G6-1</f>
        <v>0.16931946359192884</v>
      </c>
      <c r="M6" s="256">
        <f t="shared" ref="M6:M12" si="1">K6-G6</f>
        <v>9457</v>
      </c>
      <c r="N6" s="257">
        <f>K6/$K$6</f>
        <v>1</v>
      </c>
      <c r="O6" s="256">
        <v>55165</v>
      </c>
      <c r="P6" s="257">
        <f t="shared" ref="P6:P11" si="2">O6/K6-1</f>
        <v>-0.15533608941969068</v>
      </c>
      <c r="Q6" s="256">
        <f t="shared" ref="Q6:Q12" si="3">O6-K6</f>
        <v>-10145</v>
      </c>
      <c r="R6" s="257">
        <f>O6/C6-1</f>
        <v>5.3031307129798906</v>
      </c>
      <c r="S6" s="256">
        <f>O6-C6</f>
        <v>46413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6804</v>
      </c>
      <c r="D7" s="259">
        <v>19409</v>
      </c>
      <c r="E7" s="259">
        <v>39526</v>
      </c>
      <c r="F7" s="260">
        <f t="shared" ref="F7:F12" si="4">E7/$E$6</f>
        <v>0.68323797341446124</v>
      </c>
      <c r="G7" s="259">
        <v>35133</v>
      </c>
      <c r="H7" s="261">
        <f>G7/E7-1</f>
        <v>-0.11114203309214188</v>
      </c>
      <c r="I7" s="262">
        <f>G7-E7</f>
        <v>-4393</v>
      </c>
      <c r="J7" s="260">
        <f>G7/$G$6</f>
        <v>0.62902619375861635</v>
      </c>
      <c r="K7" s="259">
        <v>44104</v>
      </c>
      <c r="L7" s="263">
        <f t="shared" si="0"/>
        <v>0.25534397859562241</v>
      </c>
      <c r="M7" s="264">
        <f t="shared" si="1"/>
        <v>8971</v>
      </c>
      <c r="N7" s="260">
        <f>K7/$K$6</f>
        <v>0.67530240391976726</v>
      </c>
      <c r="O7" s="259">
        <v>38727</v>
      </c>
      <c r="P7" s="261">
        <f t="shared" si="2"/>
        <v>-0.12191637946671507</v>
      </c>
      <c r="Q7" s="262">
        <f t="shared" si="3"/>
        <v>-5377</v>
      </c>
      <c r="R7" s="261">
        <f t="shared" ref="R7:R10" si="5">O7/C7-1</f>
        <v>4.6917989417989414</v>
      </c>
      <c r="S7" s="262">
        <f t="shared" ref="S7:S10" si="6">O7-C7</f>
        <v>31923</v>
      </c>
      <c r="T7" s="260">
        <f>O7/$O$6</f>
        <v>0.70202120909997279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2296</v>
      </c>
      <c r="D8" s="265">
        <v>10915</v>
      </c>
      <c r="E8" s="265">
        <v>18500</v>
      </c>
      <c r="F8" s="266">
        <f t="shared" si="4"/>
        <v>0.31978703911773348</v>
      </c>
      <c r="G8" s="265">
        <v>18785</v>
      </c>
      <c r="H8" s="267">
        <f>IFERROR(G8/E8-1,"-")</f>
        <v>1.5405405405405359E-2</v>
      </c>
      <c r="I8" s="268">
        <f t="shared" ref="I8:I12" si="7">G8-E8</f>
        <v>285</v>
      </c>
      <c r="J8" s="266">
        <f t="shared" ref="J8:J12" si="8">G8/$G$6</f>
        <v>0.33632929296546293</v>
      </c>
      <c r="K8" s="265">
        <v>17880</v>
      </c>
      <c r="L8" s="269">
        <f>IFERROR(K8/G8-1,"-")</f>
        <v>-4.8176736758051675E-2</v>
      </c>
      <c r="M8" s="270">
        <f>IF(G8=0,"nd",K8-G8)</f>
        <v>-905</v>
      </c>
      <c r="N8" s="271">
        <f t="shared" ref="N8:N12" si="9">K8/$K$6</f>
        <v>0.27377124483233806</v>
      </c>
      <c r="O8" s="265">
        <v>18689</v>
      </c>
      <c r="P8" s="269">
        <f>IFERROR(O8/K8-1,"-")</f>
        <v>4.5246085011185766E-2</v>
      </c>
      <c r="Q8" s="272">
        <f t="shared" si="3"/>
        <v>809</v>
      </c>
      <c r="R8" s="269">
        <f>IFERROR(O8/C8-1,"-")</f>
        <v>7.1398083623693385</v>
      </c>
      <c r="S8" s="272">
        <f t="shared" si="6"/>
        <v>16393</v>
      </c>
      <c r="T8" s="271">
        <f t="shared" ref="T8:T12" si="10">O8/$O$6</f>
        <v>0.33878364905284147</v>
      </c>
      <c r="V8" s="29"/>
      <c r="W8" s="81"/>
      <c r="AE8" s="1"/>
    </row>
    <row r="9" spans="1:31" s="4" customFormat="1" x14ac:dyDescent="0.25">
      <c r="B9" s="99" t="s">
        <v>63</v>
      </c>
      <c r="C9" s="265">
        <v>4508</v>
      </c>
      <c r="D9" s="265">
        <v>8494</v>
      </c>
      <c r="E9" s="265">
        <v>21026</v>
      </c>
      <c r="F9" s="271">
        <f t="shared" si="4"/>
        <v>0.36345093429672781</v>
      </c>
      <c r="G9" s="265">
        <v>16348</v>
      </c>
      <c r="H9" s="267">
        <f>IFERROR(G9/E9-1,"-")</f>
        <v>-0.22248644535337203</v>
      </c>
      <c r="I9" s="272">
        <f t="shared" si="7"/>
        <v>-4678</v>
      </c>
      <c r="J9" s="271">
        <f t="shared" si="8"/>
        <v>0.29269690079315347</v>
      </c>
      <c r="K9" s="265">
        <v>26224</v>
      </c>
      <c r="L9" s="269">
        <f>IFERROR(K9/G9-1,"-")</f>
        <v>0.60411059456814287</v>
      </c>
      <c r="M9" s="270">
        <f>IF(G9=0,"nd",K9-G9)</f>
        <v>9876</v>
      </c>
      <c r="N9" s="271">
        <f t="shared" si="9"/>
        <v>0.4015311590874292</v>
      </c>
      <c r="O9" s="265">
        <v>20038</v>
      </c>
      <c r="P9" s="269">
        <f t="shared" si="2"/>
        <v>-0.23589078706528366</v>
      </c>
      <c r="Q9" s="272">
        <f t="shared" si="3"/>
        <v>-6186</v>
      </c>
      <c r="R9" s="273">
        <f t="shared" si="5"/>
        <v>3.4449866903283048</v>
      </c>
      <c r="S9" s="272">
        <f t="shared" si="6"/>
        <v>15530</v>
      </c>
      <c r="T9" s="271">
        <f t="shared" si="10"/>
        <v>0.36323756004713131</v>
      </c>
      <c r="V9" s="29"/>
      <c r="W9" s="81"/>
      <c r="AE9" s="1"/>
    </row>
    <row r="10" spans="1:31" s="4" customFormat="1" x14ac:dyDescent="0.25">
      <c r="B10" s="258" t="s">
        <v>197</v>
      </c>
      <c r="C10" s="274">
        <v>1948</v>
      </c>
      <c r="D10" s="274">
        <v>8262</v>
      </c>
      <c r="E10" s="274">
        <v>18325</v>
      </c>
      <c r="F10" s="275">
        <f>IFERROR(E10/$E$6,"-")</f>
        <v>0.3167620265855387</v>
      </c>
      <c r="G10" s="274">
        <v>20720</v>
      </c>
      <c r="H10" s="263">
        <f>IFERROR(G10/E10-1,"-")</f>
        <v>0.13069577080491124</v>
      </c>
      <c r="I10" s="264">
        <f>IFERROR(G10-E10,"-")</f>
        <v>2395</v>
      </c>
      <c r="J10" s="275">
        <f>IFERROR(G10/$G$6,"-")</f>
        <v>0.37097380624138365</v>
      </c>
      <c r="K10" s="274">
        <v>21206</v>
      </c>
      <c r="L10" s="263">
        <f>IFERROR(K10/G10-1,"-")</f>
        <v>2.3455598455598414E-2</v>
      </c>
      <c r="M10" s="264">
        <f>IFERROR(K10-G10,"-")</f>
        <v>486</v>
      </c>
      <c r="N10" s="275">
        <f>IFERROR(K10/$K$6,"-")</f>
        <v>0.32469759608023274</v>
      </c>
      <c r="O10" s="274">
        <v>16438</v>
      </c>
      <c r="P10" s="263">
        <f>IFERROR(O10/K10-1,"-")</f>
        <v>-0.22484202584174295</v>
      </c>
      <c r="Q10" s="264">
        <f>IFERROR(O10-K10,"-")</f>
        <v>-4768</v>
      </c>
      <c r="R10" s="263">
        <f t="shared" si="5"/>
        <v>7.4383983572895271</v>
      </c>
      <c r="S10" s="264">
        <f t="shared" si="6"/>
        <v>14490</v>
      </c>
      <c r="T10" s="275">
        <f>IFERROR(O10/$O$6,"-")</f>
        <v>0.29797879090002721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1948</v>
      </c>
      <c r="D11" s="265">
        <v>8262</v>
      </c>
      <c r="E11" s="265">
        <v>18325</v>
      </c>
      <c r="F11" s="271">
        <f t="shared" si="4"/>
        <v>0.3167620265855387</v>
      </c>
      <c r="G11" s="265">
        <v>20720</v>
      </c>
      <c r="H11" s="273">
        <f t="shared" ref="H11:H12" si="11">G11/E11-1</f>
        <v>0.13069577080491124</v>
      </c>
      <c r="I11" s="272">
        <f t="shared" si="7"/>
        <v>2395</v>
      </c>
      <c r="J11" s="271">
        <f t="shared" si="8"/>
        <v>0.37097380624138365</v>
      </c>
      <c r="K11" s="265">
        <v>21206</v>
      </c>
      <c r="L11" s="269">
        <f>K11/G11-1</f>
        <v>2.3455598455598414E-2</v>
      </c>
      <c r="M11" s="272">
        <f t="shared" si="1"/>
        <v>486</v>
      </c>
      <c r="N11" s="271">
        <f t="shared" si="9"/>
        <v>0.32469759608023274</v>
      </c>
      <c r="O11" s="265">
        <v>16438</v>
      </c>
      <c r="P11" s="273">
        <f t="shared" si="2"/>
        <v>-0.22484202584174295</v>
      </c>
      <c r="Q11" s="272">
        <f t="shared" si="3"/>
        <v>-4768</v>
      </c>
      <c r="R11" s="273">
        <f t="shared" ref="R11:R12" si="12">O11/D11-1</f>
        <v>0.98959089808763001</v>
      </c>
      <c r="S11" s="272">
        <f t="shared" ref="S11:S12" si="13">O11-D11</f>
        <v>8176</v>
      </c>
      <c r="T11" s="271">
        <f t="shared" si="10"/>
        <v>0.29797879090002721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38.727 viajeros 
cuota: 70,2%</v>
      </c>
    </row>
    <row r="20" spans="27:27" x14ac:dyDescent="0.25">
      <c r="AA20" t="str">
        <f>CONCATENATE("Apartamentos: 
",FIXED(O10,0)," viajeros
cuota: ",FIXED(T10*100,1),"%")</f>
        <v>Apartamentos: 
16.438 viajeros
cuota: 29,8%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204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203</v>
      </c>
      <c r="C134" s="241">
        <v>28320</v>
      </c>
      <c r="D134" s="241">
        <v>66989</v>
      </c>
      <c r="E134" s="241">
        <v>97391</v>
      </c>
      <c r="F134" s="241">
        <v>92103</v>
      </c>
      <c r="G134" s="242">
        <f>F134/E134-1</f>
        <v>-5.4296598248298134E-2</v>
      </c>
      <c r="H134" s="241">
        <f>F134-E134</f>
        <v>-5288</v>
      </c>
      <c r="I134" s="242">
        <f>F134/F$134</f>
        <v>1</v>
      </c>
      <c r="J134" s="241">
        <v>106284</v>
      </c>
      <c r="K134" s="242">
        <f>J134/J$134</f>
        <v>1</v>
      </c>
      <c r="L134" s="242">
        <f>J134/F134-1</f>
        <v>0.15396892609361257</v>
      </c>
      <c r="M134" s="241">
        <f>J134-F134</f>
        <v>14181</v>
      </c>
      <c r="N134" s="242">
        <f>J134/D134-1</f>
        <v>0.58658884294436398</v>
      </c>
      <c r="O134" s="241">
        <f>J134-D134</f>
        <v>39295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19477</v>
      </c>
      <c r="D135" s="259">
        <v>48803</v>
      </c>
      <c r="E135" s="259">
        <v>66206</v>
      </c>
      <c r="F135" s="259">
        <v>60189</v>
      </c>
      <c r="G135" s="263">
        <f>IFERROR(F135/E135-1,"-")</f>
        <v>-9.088300154064588E-2</v>
      </c>
      <c r="H135" s="259">
        <f t="shared" ref="H135:H138" si="14">F135-E135</f>
        <v>-6017</v>
      </c>
      <c r="I135" s="261">
        <f>F135/F$134</f>
        <v>0.65349662877430703</v>
      </c>
      <c r="J135" s="259">
        <v>72329</v>
      </c>
      <c r="K135" s="260">
        <f t="shared" ref="K135:K138" si="15">J135/J$134</f>
        <v>0.68052576116819086</v>
      </c>
      <c r="L135" s="261">
        <f t="shared" ref="L135:L138" si="16">J135/F135-1</f>
        <v>0.20169798468158628</v>
      </c>
      <c r="M135" s="262">
        <f t="shared" ref="M135:M138" si="17">J135-F135</f>
        <v>12140</v>
      </c>
      <c r="N135" s="260">
        <f t="shared" ref="N135:N138" si="18">J135/D135-1</f>
        <v>0.48206052906583619</v>
      </c>
      <c r="O135" s="259">
        <f t="shared" ref="O135:O138" si="19">J135-D135</f>
        <v>23526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7696</v>
      </c>
      <c r="D136" s="265">
        <v>24218</v>
      </c>
      <c r="E136" s="265">
        <v>29828</v>
      </c>
      <c r="F136" s="265">
        <v>29979</v>
      </c>
      <c r="G136" s="269">
        <f t="shared" ref="G136:G138" si="20">IFERROR(F136/E136-1,"-")</f>
        <v>5.0623575164274737E-3</v>
      </c>
      <c r="H136" s="265">
        <f t="shared" si="14"/>
        <v>151</v>
      </c>
      <c r="I136" s="273">
        <f t="shared" ref="I136:I138" si="21">F136/F$134</f>
        <v>0.32549428357382498</v>
      </c>
      <c r="J136" s="265">
        <v>30308</v>
      </c>
      <c r="K136" s="271">
        <f t="shared" si="15"/>
        <v>0.28516051334161302</v>
      </c>
      <c r="L136" s="273">
        <f t="shared" si="16"/>
        <v>1.0974348710764303E-2</v>
      </c>
      <c r="M136" s="272">
        <f t="shared" si="17"/>
        <v>329</v>
      </c>
      <c r="N136" s="271">
        <f t="shared" si="18"/>
        <v>0.25146585184573467</v>
      </c>
      <c r="O136" s="265">
        <f t="shared" si="19"/>
        <v>6090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11781</v>
      </c>
      <c r="D137" s="265">
        <v>24585</v>
      </c>
      <c r="E137" s="265">
        <v>36378</v>
      </c>
      <c r="F137" s="265">
        <v>30210</v>
      </c>
      <c r="G137" s="267">
        <f t="shared" si="20"/>
        <v>-0.16955302655451099</v>
      </c>
      <c r="H137" s="265">
        <f t="shared" si="14"/>
        <v>-6168</v>
      </c>
      <c r="I137" s="277">
        <f t="shared" si="21"/>
        <v>0.32800234520048205</v>
      </c>
      <c r="J137" s="265">
        <v>42021</v>
      </c>
      <c r="K137" s="271">
        <f t="shared" si="15"/>
        <v>0.39536524782657784</v>
      </c>
      <c r="L137" s="273">
        <f t="shared" si="16"/>
        <v>0.39096325719960268</v>
      </c>
      <c r="M137" s="272">
        <f t="shared" si="17"/>
        <v>11811</v>
      </c>
      <c r="N137" s="271">
        <f t="shared" si="18"/>
        <v>0.70921293471629032</v>
      </c>
      <c r="O137" s="265">
        <f t="shared" si="19"/>
        <v>17436</v>
      </c>
      <c r="Q137" s="29"/>
      <c r="R137" s="81"/>
      <c r="Z137" s="1"/>
    </row>
    <row r="138" spans="1:31" s="4" customFormat="1" x14ac:dyDescent="0.25">
      <c r="B138" s="258" t="s">
        <v>197</v>
      </c>
      <c r="C138" s="259">
        <v>8843</v>
      </c>
      <c r="D138" s="259">
        <v>18186</v>
      </c>
      <c r="E138" s="259">
        <v>31185</v>
      </c>
      <c r="F138" s="259">
        <v>31914</v>
      </c>
      <c r="G138" s="263">
        <f t="shared" si="20"/>
        <v>2.3376623376623273E-2</v>
      </c>
      <c r="H138" s="259">
        <f t="shared" si="14"/>
        <v>729</v>
      </c>
      <c r="I138" s="261">
        <f t="shared" si="21"/>
        <v>0.34650337122569297</v>
      </c>
      <c r="J138" s="259">
        <v>33955</v>
      </c>
      <c r="K138" s="260">
        <f t="shared" si="15"/>
        <v>0.31947423883180909</v>
      </c>
      <c r="L138" s="261">
        <f t="shared" si="16"/>
        <v>6.3953124020805996E-2</v>
      </c>
      <c r="M138" s="262">
        <f t="shared" si="17"/>
        <v>2041</v>
      </c>
      <c r="N138" s="260">
        <f t="shared" si="18"/>
        <v>0.8670955680193555</v>
      </c>
      <c r="O138" s="259">
        <f t="shared" si="19"/>
        <v>15769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8BBD6-2D55-4AAD-9076-0E02FCD9AB58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190562</v>
      </c>
      <c r="D6" s="256">
        <v>384545</v>
      </c>
      <c r="E6" s="256">
        <v>582661</v>
      </c>
      <c r="F6" s="257">
        <f>E6/$E$6</f>
        <v>1</v>
      </c>
      <c r="G6" s="256">
        <v>610630</v>
      </c>
      <c r="H6" s="257">
        <f>G6/E6-1</f>
        <v>4.8002183087592964E-2</v>
      </c>
      <c r="I6" s="256">
        <f>G6-E6</f>
        <v>27969</v>
      </c>
      <c r="J6" s="257">
        <f>G6/$G$6</f>
        <v>1</v>
      </c>
      <c r="K6" s="256">
        <v>602747</v>
      </c>
      <c r="L6" s="257">
        <f>K6/G6-1</f>
        <v>-1.2909617935574769E-2</v>
      </c>
      <c r="M6" s="256">
        <f>K6-G6</f>
        <v>-7883</v>
      </c>
      <c r="N6" s="257">
        <f>K6/$K$6</f>
        <v>1</v>
      </c>
      <c r="O6" s="256">
        <v>610314</v>
      </c>
      <c r="P6" s="257">
        <f>O6/K6-1</f>
        <v>1.2554189402850691E-2</v>
      </c>
      <c r="Q6" s="256">
        <f>O6-K6</f>
        <v>7567</v>
      </c>
      <c r="R6" s="257">
        <f>IFERROR(O6/C6-1,"-")</f>
        <v>2.2027056810906687</v>
      </c>
      <c r="S6" s="256">
        <f>O6-C6</f>
        <v>419752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20277</v>
      </c>
      <c r="D7" s="265">
        <v>137416</v>
      </c>
      <c r="E7" s="265">
        <v>118869</v>
      </c>
      <c r="F7" s="271">
        <f t="shared" ref="F7:F16" si="0">E7/$E$6</f>
        <v>0.20401056532014328</v>
      </c>
      <c r="G7" s="265">
        <v>103873</v>
      </c>
      <c r="H7" s="273">
        <f>G7/E7-1</f>
        <v>-0.12615568398825594</v>
      </c>
      <c r="I7" s="272">
        <f>G7-E7</f>
        <v>-14996</v>
      </c>
      <c r="J7" s="271">
        <f>G7/$G$6</f>
        <v>0.17010792132715391</v>
      </c>
      <c r="K7" s="265">
        <v>88842</v>
      </c>
      <c r="L7" s="273">
        <f>K7/G7-1</f>
        <v>-0.14470555389754802</v>
      </c>
      <c r="M7" s="272">
        <f>K7-G7</f>
        <v>-15031</v>
      </c>
      <c r="N7" s="271">
        <f>K7/$K$6</f>
        <v>0.14739517575367442</v>
      </c>
      <c r="O7" s="265">
        <v>80599</v>
      </c>
      <c r="P7" s="273">
        <f>O7/K7-1</f>
        <v>-9.2782692870489236E-2</v>
      </c>
      <c r="Q7" s="272">
        <f>O7-K7</f>
        <v>-8243</v>
      </c>
      <c r="R7" s="273">
        <f t="shared" ref="R7:R16" si="1">IFERROR(O7/C7-1,"-")</f>
        <v>2.9748976673077872</v>
      </c>
      <c r="S7" s="272">
        <f t="shared" ref="S7:S16" si="2">O7-C7</f>
        <v>60322</v>
      </c>
      <c r="T7" s="271">
        <f>O7/$O$6</f>
        <v>0.13206152898344131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13953</v>
      </c>
      <c r="D8" s="265">
        <v>41134</v>
      </c>
      <c r="E8" s="265">
        <v>69906</v>
      </c>
      <c r="F8" s="271">
        <f t="shared" si="0"/>
        <v>0.11997713936577187</v>
      </c>
      <c r="G8" s="265">
        <v>63702</v>
      </c>
      <c r="H8" s="273">
        <f t="shared" ref="H8:H16" si="3">G8/E8-1</f>
        <v>-8.8747746974508601E-2</v>
      </c>
      <c r="I8" s="272">
        <f t="shared" ref="I8:I16" si="4">G8-E8</f>
        <v>-6204</v>
      </c>
      <c r="J8" s="271">
        <f t="shared" ref="J8:J16" si="5">G8/$G$6</f>
        <v>0.10432176604490444</v>
      </c>
      <c r="K8" s="265">
        <v>61151</v>
      </c>
      <c r="L8" s="273">
        <f t="shared" ref="L8:L16" si="6">K8/G8-1</f>
        <v>-4.0045838435213921E-2</v>
      </c>
      <c r="M8" s="272">
        <f t="shared" ref="M8:M16" si="7">K8-G8</f>
        <v>-2551</v>
      </c>
      <c r="N8" s="271">
        <f t="shared" ref="N8:N16" si="8">K8/$K$6</f>
        <v>0.10145384381838483</v>
      </c>
      <c r="O8" s="265">
        <v>63846</v>
      </c>
      <c r="P8" s="273">
        <f t="shared" ref="P8:P16" si="9">O8/K8-1</f>
        <v>4.4071233503949259E-2</v>
      </c>
      <c r="Q8" s="272">
        <f t="shared" ref="Q8:Q16" si="10">O8-K8</f>
        <v>2695</v>
      </c>
      <c r="R8" s="273">
        <f t="shared" si="1"/>
        <v>3.5757901526553431</v>
      </c>
      <c r="S8" s="272">
        <f t="shared" si="2"/>
        <v>49893</v>
      </c>
      <c r="T8" s="271">
        <f t="shared" ref="T8:T16" si="11">O8/$O$6</f>
        <v>0.1046117244565912</v>
      </c>
      <c r="V8" s="29"/>
      <c r="W8" s="81"/>
      <c r="AE8" s="1"/>
    </row>
    <row r="9" spans="1:31" s="4" customFormat="1" x14ac:dyDescent="0.25">
      <c r="B9" s="248" t="s">
        <v>48</v>
      </c>
      <c r="C9" s="265">
        <v>1123</v>
      </c>
      <c r="D9" s="265">
        <v>2321</v>
      </c>
      <c r="E9" s="265">
        <v>2543</v>
      </c>
      <c r="F9" s="266">
        <f t="shared" si="0"/>
        <v>4.3644589220833384E-3</v>
      </c>
      <c r="G9" s="265">
        <v>13397</v>
      </c>
      <c r="H9" s="277">
        <f t="shared" si="3"/>
        <v>4.2681871804954774</v>
      </c>
      <c r="I9" s="268">
        <f t="shared" si="4"/>
        <v>10854</v>
      </c>
      <c r="J9" s="266">
        <f t="shared" si="5"/>
        <v>2.19396361135221E-2</v>
      </c>
      <c r="K9" s="265">
        <v>7210</v>
      </c>
      <c r="L9" s="273">
        <f t="shared" si="6"/>
        <v>-0.46181981040531461</v>
      </c>
      <c r="M9" s="272">
        <f t="shared" si="7"/>
        <v>-6187</v>
      </c>
      <c r="N9" s="271">
        <f t="shared" si="8"/>
        <v>1.1961901096148135E-2</v>
      </c>
      <c r="O9" s="265">
        <v>4833</v>
      </c>
      <c r="P9" s="273">
        <f t="shared" si="9"/>
        <v>-0.32968099861303746</v>
      </c>
      <c r="Q9" s="272">
        <f t="shared" si="10"/>
        <v>-2377</v>
      </c>
      <c r="R9" s="273">
        <f t="shared" si="1"/>
        <v>3.3036509349955478</v>
      </c>
      <c r="S9" s="272">
        <f t="shared" si="2"/>
        <v>3710</v>
      </c>
      <c r="T9" s="271">
        <f t="shared" si="11"/>
        <v>7.9188745465448938E-3</v>
      </c>
      <c r="V9" s="29"/>
      <c r="W9" s="81"/>
      <c r="AE9" s="1"/>
    </row>
    <row r="10" spans="1:31" s="4" customFormat="1" x14ac:dyDescent="0.25">
      <c r="B10" s="248" t="s">
        <v>50</v>
      </c>
      <c r="C10" s="265">
        <v>47060</v>
      </c>
      <c r="D10" s="265">
        <v>66876</v>
      </c>
      <c r="E10" s="265">
        <v>197068</v>
      </c>
      <c r="F10" s="271">
        <f t="shared" si="0"/>
        <v>0.3382206806359101</v>
      </c>
      <c r="G10" s="265">
        <v>205761</v>
      </c>
      <c r="H10" s="273">
        <f t="shared" si="3"/>
        <v>4.4111677187569809E-2</v>
      </c>
      <c r="I10" s="272">
        <f t="shared" si="4"/>
        <v>8693</v>
      </c>
      <c r="J10" s="271">
        <f t="shared" si="5"/>
        <v>0.33696510161636345</v>
      </c>
      <c r="K10" s="265">
        <v>223593</v>
      </c>
      <c r="L10" s="273">
        <f t="shared" si="6"/>
        <v>8.6663653462026424E-2</v>
      </c>
      <c r="M10" s="272">
        <f t="shared" si="7"/>
        <v>17832</v>
      </c>
      <c r="N10" s="271">
        <f t="shared" si="8"/>
        <v>0.37095663686422331</v>
      </c>
      <c r="O10" s="265">
        <v>232483</v>
      </c>
      <c r="P10" s="273">
        <f t="shared" si="9"/>
        <v>3.9759742031280076E-2</v>
      </c>
      <c r="Q10" s="272">
        <f t="shared" si="10"/>
        <v>8890</v>
      </c>
      <c r="R10" s="273">
        <f t="shared" si="1"/>
        <v>3.9401402464938373</v>
      </c>
      <c r="S10" s="272">
        <f t="shared" si="2"/>
        <v>185423</v>
      </c>
      <c r="T10" s="271">
        <f>O10/$O$6</f>
        <v>0.38092359015195459</v>
      </c>
      <c r="V10" s="29"/>
      <c r="W10" s="81"/>
      <c r="AE10" s="1"/>
    </row>
    <row r="11" spans="1:31" s="4" customFormat="1" x14ac:dyDescent="0.25">
      <c r="B11" s="248" t="s">
        <v>52</v>
      </c>
      <c r="C11" s="265">
        <v>7208</v>
      </c>
      <c r="D11" s="265">
        <v>25544</v>
      </c>
      <c r="E11" s="265">
        <v>24458</v>
      </c>
      <c r="F11" s="266">
        <f t="shared" si="0"/>
        <v>4.1976380777158588E-2</v>
      </c>
      <c r="G11" s="265">
        <v>31500</v>
      </c>
      <c r="H11" s="277">
        <f t="shared" si="3"/>
        <v>0.28792215226101892</v>
      </c>
      <c r="I11" s="268">
        <f t="shared" si="4"/>
        <v>7042</v>
      </c>
      <c r="J11" s="266">
        <f t="shared" si="5"/>
        <v>5.1586066848992022E-2</v>
      </c>
      <c r="K11" s="265">
        <v>28196</v>
      </c>
      <c r="L11" s="273">
        <f t="shared" si="6"/>
        <v>-0.10488888888888892</v>
      </c>
      <c r="M11" s="272">
        <f t="shared" si="7"/>
        <v>-3304</v>
      </c>
      <c r="N11" s="271">
        <f t="shared" si="8"/>
        <v>4.6779162733286105E-2</v>
      </c>
      <c r="O11" s="265">
        <v>33627</v>
      </c>
      <c r="P11" s="273">
        <f t="shared" si="9"/>
        <v>0.19261597389700658</v>
      </c>
      <c r="Q11" s="272">
        <f t="shared" si="10"/>
        <v>5431</v>
      </c>
      <c r="R11" s="273">
        <f t="shared" si="1"/>
        <v>3.6652330743618204</v>
      </c>
      <c r="S11" s="272">
        <f t="shared" si="2"/>
        <v>26419</v>
      </c>
      <c r="T11" s="271">
        <f t="shared" si="11"/>
        <v>5.5097867655010374E-2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26940</v>
      </c>
      <c r="D12" s="265">
        <v>48582</v>
      </c>
      <c r="E12" s="265">
        <v>75501</v>
      </c>
      <c r="F12" s="271">
        <f t="shared" si="0"/>
        <v>0.12957963549988757</v>
      </c>
      <c r="G12" s="265">
        <v>88192</v>
      </c>
      <c r="H12" s="273">
        <f t="shared" si="3"/>
        <v>0.16809048886769706</v>
      </c>
      <c r="I12" s="272">
        <f t="shared" si="4"/>
        <v>12691</v>
      </c>
      <c r="J12" s="271">
        <f t="shared" si="5"/>
        <v>0.14442788595385095</v>
      </c>
      <c r="K12" s="265">
        <v>92234</v>
      </c>
      <c r="L12" s="273">
        <f t="shared" si="6"/>
        <v>4.5831821480406321E-2</v>
      </c>
      <c r="M12" s="272">
        <f t="shared" si="7"/>
        <v>4042</v>
      </c>
      <c r="N12" s="271">
        <f t="shared" si="8"/>
        <v>0.15302274420279155</v>
      </c>
      <c r="O12" s="265">
        <v>105634</v>
      </c>
      <c r="P12" s="273">
        <f t="shared" si="9"/>
        <v>0.14528265064943513</v>
      </c>
      <c r="Q12" s="272">
        <f t="shared" si="10"/>
        <v>13400</v>
      </c>
      <c r="R12" s="273">
        <f t="shared" si="1"/>
        <v>2.9210838901262064</v>
      </c>
      <c r="S12" s="272">
        <f t="shared" si="2"/>
        <v>78694</v>
      </c>
      <c r="T12" s="271">
        <f t="shared" si="11"/>
        <v>0.17308139744459408</v>
      </c>
      <c r="V12" s="29"/>
      <c r="W12" s="81"/>
      <c r="AE12" s="1"/>
    </row>
    <row r="13" spans="1:31" s="4" customFormat="1" x14ac:dyDescent="0.25">
      <c r="B13" s="248" t="s">
        <v>51</v>
      </c>
      <c r="C13" s="265">
        <v>7454</v>
      </c>
      <c r="D13" s="265">
        <v>9042</v>
      </c>
      <c r="E13" s="265">
        <v>18683</v>
      </c>
      <c r="F13" s="266">
        <f t="shared" si="0"/>
        <v>3.2064957153473461E-2</v>
      </c>
      <c r="G13" s="265">
        <v>23106</v>
      </c>
      <c r="H13" s="277">
        <f t="shared" si="3"/>
        <v>0.23673928169994118</v>
      </c>
      <c r="I13" s="268">
        <f t="shared" si="4"/>
        <v>4423</v>
      </c>
      <c r="J13" s="266">
        <f t="shared" si="5"/>
        <v>3.7839608273422531E-2</v>
      </c>
      <c r="K13" s="265">
        <v>20343</v>
      </c>
      <c r="L13" s="273">
        <f t="shared" si="6"/>
        <v>-0.11957933004414434</v>
      </c>
      <c r="M13" s="272">
        <f t="shared" si="7"/>
        <v>-2763</v>
      </c>
      <c r="N13" s="271">
        <f t="shared" si="8"/>
        <v>3.3750479056718657E-2</v>
      </c>
      <c r="O13" s="265">
        <v>19090</v>
      </c>
      <c r="P13" s="273">
        <f t="shared" si="9"/>
        <v>-6.1593668583788008E-2</v>
      </c>
      <c r="Q13" s="272">
        <f t="shared" si="10"/>
        <v>-1253</v>
      </c>
      <c r="R13" s="273">
        <f t="shared" si="1"/>
        <v>1.5610410517842768</v>
      </c>
      <c r="S13" s="272">
        <f t="shared" si="2"/>
        <v>11636</v>
      </c>
      <c r="T13" s="271">
        <f t="shared" si="11"/>
        <v>3.1278980983559281E-2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2629</v>
      </c>
      <c r="D14" s="265">
        <v>23814</v>
      </c>
      <c r="E14" s="265">
        <v>15534</v>
      </c>
      <c r="F14" s="271">
        <f t="shared" si="0"/>
        <v>2.6660442349839785E-2</v>
      </c>
      <c r="G14" s="265">
        <v>18834</v>
      </c>
      <c r="H14" s="273">
        <f t="shared" si="3"/>
        <v>0.21243723445345686</v>
      </c>
      <c r="I14" s="272">
        <f t="shared" si="4"/>
        <v>3300</v>
      </c>
      <c r="J14" s="271">
        <f t="shared" si="5"/>
        <v>3.0843555016949707E-2</v>
      </c>
      <c r="K14" s="265">
        <v>15150</v>
      </c>
      <c r="L14" s="273">
        <f t="shared" si="6"/>
        <v>-0.19560369544440903</v>
      </c>
      <c r="M14" s="272">
        <f t="shared" si="7"/>
        <v>-3684</v>
      </c>
      <c r="N14" s="271">
        <f t="shared" si="8"/>
        <v>2.5134923939895179E-2</v>
      </c>
      <c r="O14" s="265">
        <v>14655</v>
      </c>
      <c r="P14" s="273">
        <f t="shared" si="9"/>
        <v>-3.2673267326732702E-2</v>
      </c>
      <c r="Q14" s="272">
        <f t="shared" si="10"/>
        <v>-495</v>
      </c>
      <c r="R14" s="273">
        <f t="shared" si="1"/>
        <v>4.5743628756181058</v>
      </c>
      <c r="S14" s="272">
        <f t="shared" si="2"/>
        <v>12026</v>
      </c>
      <c r="T14" s="271">
        <f t="shared" si="11"/>
        <v>2.4012229770249412E-2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5545</v>
      </c>
      <c r="D15" s="265">
        <v>11048</v>
      </c>
      <c r="E15" s="265">
        <v>27158</v>
      </c>
      <c r="F15" s="266">
        <f t="shared" si="0"/>
        <v>4.6610293120699683E-2</v>
      </c>
      <c r="G15" s="265">
        <v>27541</v>
      </c>
      <c r="H15" s="277">
        <f t="shared" si="3"/>
        <v>1.4102658516827349E-2</v>
      </c>
      <c r="I15" s="268">
        <f t="shared" si="4"/>
        <v>383</v>
      </c>
      <c r="J15" s="266">
        <f t="shared" si="5"/>
        <v>4.5102598955177438E-2</v>
      </c>
      <c r="K15" s="265">
        <v>32909</v>
      </c>
      <c r="L15" s="273">
        <f t="shared" si="6"/>
        <v>0.19490940779201926</v>
      </c>
      <c r="M15" s="272">
        <f t="shared" si="7"/>
        <v>5368</v>
      </c>
      <c r="N15" s="271">
        <f t="shared" si="8"/>
        <v>5.4598363824291118E-2</v>
      </c>
      <c r="O15" s="265">
        <v>25581</v>
      </c>
      <c r="P15" s="273">
        <f t="shared" si="9"/>
        <v>-0.22267464827250905</v>
      </c>
      <c r="Q15" s="272">
        <f t="shared" si="10"/>
        <v>-7328</v>
      </c>
      <c r="R15" s="273">
        <f t="shared" si="1"/>
        <v>3.6133453561767359</v>
      </c>
      <c r="S15" s="272">
        <f t="shared" si="2"/>
        <v>20036</v>
      </c>
      <c r="T15" s="271">
        <f t="shared" si="11"/>
        <v>4.1914489918304348E-2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58373</v>
      </c>
      <c r="D16" s="265">
        <f>D6-SUM(D7:D15)</f>
        <v>18768</v>
      </c>
      <c r="E16" s="265">
        <f>E6-SUM(E7:E15)</f>
        <v>32941</v>
      </c>
      <c r="F16" s="271">
        <f t="shared" si="0"/>
        <v>5.653544685503234E-2</v>
      </c>
      <c r="G16" s="265">
        <f>G6-SUM(G7:G15)</f>
        <v>34724</v>
      </c>
      <c r="H16" s="273">
        <f t="shared" si="3"/>
        <v>5.4127075680762582E-2</v>
      </c>
      <c r="I16" s="272">
        <f t="shared" si="4"/>
        <v>1783</v>
      </c>
      <c r="J16" s="271">
        <f t="shared" si="5"/>
        <v>5.6865859849663462E-2</v>
      </c>
      <c r="K16" s="265">
        <f>K6-SUM(K7:K15)</f>
        <v>33119</v>
      </c>
      <c r="L16" s="273">
        <f t="shared" si="6"/>
        <v>-4.6221633452367183E-2</v>
      </c>
      <c r="M16" s="272">
        <f t="shared" si="7"/>
        <v>-1605</v>
      </c>
      <c r="N16" s="271">
        <f t="shared" si="8"/>
        <v>5.4946768710586701E-2</v>
      </c>
      <c r="O16" s="265">
        <f>O6-SUM(O7:O15)</f>
        <v>29966</v>
      </c>
      <c r="P16" s="273">
        <f t="shared" si="9"/>
        <v>-9.5202149823364279E-2</v>
      </c>
      <c r="Q16" s="272">
        <f t="shared" si="10"/>
        <v>-3153</v>
      </c>
      <c r="R16" s="273">
        <f t="shared" si="1"/>
        <v>-0.48664622342521369</v>
      </c>
      <c r="S16" s="272">
        <f t="shared" si="2"/>
        <v>-28407</v>
      </c>
      <c r="T16" s="271">
        <f t="shared" si="11"/>
        <v>4.9099316089750523E-2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456683</v>
      </c>
      <c r="D136" s="241">
        <v>800301</v>
      </c>
      <c r="E136" s="241">
        <v>1016781</v>
      </c>
      <c r="F136" s="241">
        <v>1041269</v>
      </c>
      <c r="G136" s="242">
        <f>F136/E136-1</f>
        <v>2.4083848931087504E-2</v>
      </c>
      <c r="H136" s="241">
        <f>F136-E136</f>
        <v>24488</v>
      </c>
      <c r="I136" s="242">
        <f>F136/F$136</f>
        <v>1</v>
      </c>
      <c r="J136" s="241">
        <v>1058434</v>
      </c>
      <c r="K136" s="242">
        <f>H136/H$136</f>
        <v>1</v>
      </c>
      <c r="L136" s="242">
        <f>J136/F136-1</f>
        <v>1.6484693196474609E-2</v>
      </c>
      <c r="M136" s="241">
        <f>J136-F136</f>
        <v>17165</v>
      </c>
      <c r="N136" s="242">
        <f>J136/C136-1</f>
        <v>1.3176557918731375</v>
      </c>
      <c r="O136" s="241">
        <f>J136-C136</f>
        <v>601751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117997</v>
      </c>
      <c r="D137" s="265">
        <v>247584</v>
      </c>
      <c r="E137" s="265">
        <v>207208</v>
      </c>
      <c r="F137" s="265">
        <v>181512</v>
      </c>
      <c r="G137" s="271">
        <f t="shared" ref="G137:G146" si="12">F137/E137-1</f>
        <v>-0.12401065595922933</v>
      </c>
      <c r="H137" s="278">
        <f t="shared" ref="H137:H146" si="13">F137-E137</f>
        <v>-25696</v>
      </c>
      <c r="I137" s="273">
        <f t="shared" ref="I137:K146" si="14">F137/F$136</f>
        <v>0.17431806766551197</v>
      </c>
      <c r="J137" s="265">
        <v>161819</v>
      </c>
      <c r="K137" s="273">
        <f t="shared" si="14"/>
        <v>-1.049330284220843</v>
      </c>
      <c r="L137" s="273">
        <f t="shared" ref="L137:L146" si="15">J137/F137-1</f>
        <v>-0.10849420423994005</v>
      </c>
      <c r="M137" s="272">
        <f t="shared" ref="M137:M146" si="16">J137-F137</f>
        <v>-19693</v>
      </c>
      <c r="N137" s="271">
        <f t="shared" ref="N137:N146" si="17">J137/C137-1</f>
        <v>0.37138232327940535</v>
      </c>
      <c r="O137" s="265">
        <f t="shared" ref="O137:O146" si="18">J137-C137</f>
        <v>43822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51760</v>
      </c>
      <c r="D138" s="265">
        <v>83468</v>
      </c>
      <c r="E138" s="265">
        <v>123951</v>
      </c>
      <c r="F138" s="265">
        <v>118966</v>
      </c>
      <c r="G138" s="271">
        <f t="shared" si="12"/>
        <v>-4.0217505304515511E-2</v>
      </c>
      <c r="H138" s="278">
        <f t="shared" si="13"/>
        <v>-4985</v>
      </c>
      <c r="I138" s="273">
        <f t="shared" si="14"/>
        <v>0.1142509764527706</v>
      </c>
      <c r="J138" s="265">
        <v>114660</v>
      </c>
      <c r="K138" s="273">
        <f t="shared" si="14"/>
        <v>-0.20356909506697157</v>
      </c>
      <c r="L138" s="273">
        <f t="shared" si="15"/>
        <v>-3.6195215439705497E-2</v>
      </c>
      <c r="M138" s="272">
        <f t="shared" si="16"/>
        <v>-4306</v>
      </c>
      <c r="N138" s="271">
        <f t="shared" si="17"/>
        <v>1.2152241112828439</v>
      </c>
      <c r="O138" s="265">
        <f t="shared" si="18"/>
        <v>62900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2339</v>
      </c>
      <c r="D139" s="265">
        <v>4950</v>
      </c>
      <c r="E139" s="265">
        <v>6762</v>
      </c>
      <c r="F139" s="265">
        <v>20250</v>
      </c>
      <c r="G139" s="271">
        <f t="shared" si="12"/>
        <v>1.9946761313220942</v>
      </c>
      <c r="H139" s="278">
        <f t="shared" si="13"/>
        <v>13488</v>
      </c>
      <c r="I139" s="273">
        <f t="shared" si="14"/>
        <v>1.9447424248681178E-2</v>
      </c>
      <c r="J139" s="265">
        <v>11054</v>
      </c>
      <c r="K139" s="277">
        <f t="shared" si="14"/>
        <v>0.55080039202874875</v>
      </c>
      <c r="L139" s="273">
        <f t="shared" si="15"/>
        <v>-0.45412345679012345</v>
      </c>
      <c r="M139" s="272">
        <f t="shared" si="16"/>
        <v>-9196</v>
      </c>
      <c r="N139" s="271">
        <f t="shared" si="17"/>
        <v>3.725951261222745</v>
      </c>
      <c r="O139" s="265">
        <f t="shared" si="18"/>
        <v>8715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103133</v>
      </c>
      <c r="D140" s="265">
        <v>181693</v>
      </c>
      <c r="E140" s="265">
        <v>342343</v>
      </c>
      <c r="F140" s="265">
        <v>341923</v>
      </c>
      <c r="G140" s="271">
        <f t="shared" si="12"/>
        <v>-1.2268397484394011E-3</v>
      </c>
      <c r="H140" s="278">
        <f t="shared" si="13"/>
        <v>-420</v>
      </c>
      <c r="I140" s="273">
        <f t="shared" si="14"/>
        <v>0.32837143908058342</v>
      </c>
      <c r="J140" s="265">
        <v>382237</v>
      </c>
      <c r="K140" s="273">
        <f t="shared" si="14"/>
        <v>-1.7151257758902319E-2</v>
      </c>
      <c r="L140" s="273">
        <f t="shared" si="15"/>
        <v>0.1179037385610211</v>
      </c>
      <c r="M140" s="272">
        <f t="shared" si="16"/>
        <v>40314</v>
      </c>
      <c r="N140" s="271">
        <f t="shared" si="17"/>
        <v>2.7062530906693301</v>
      </c>
      <c r="O140" s="265">
        <f t="shared" si="18"/>
        <v>279104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5.3477055400669757E-2</v>
      </c>
      <c r="J141" s="265">
        <v>49807</v>
      </c>
      <c r="K141" s="277">
        <f t="shared" si="14"/>
        <v>0.28805945769356417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61571</v>
      </c>
      <c r="D142" s="265">
        <v>104557</v>
      </c>
      <c r="E142" s="265">
        <v>134886</v>
      </c>
      <c r="F142" s="265">
        <v>146430</v>
      </c>
      <c r="G142" s="271">
        <f t="shared" si="12"/>
        <v>8.5583381522174262E-2</v>
      </c>
      <c r="H142" s="278">
        <f t="shared" si="13"/>
        <v>11544</v>
      </c>
      <c r="I142" s="273">
        <f t="shared" si="14"/>
        <v>0.14062648556713012</v>
      </c>
      <c r="J142" s="265">
        <v>156566</v>
      </c>
      <c r="K142" s="273">
        <f t="shared" si="14"/>
        <v>0.47141457040182949</v>
      </c>
      <c r="L142" s="273">
        <f t="shared" si="15"/>
        <v>6.9220788089872309E-2</v>
      </c>
      <c r="M142" s="272">
        <f t="shared" si="16"/>
        <v>10136</v>
      </c>
      <c r="N142" s="271">
        <f t="shared" si="17"/>
        <v>1.5428529664939665</v>
      </c>
      <c r="O142" s="265">
        <f t="shared" si="18"/>
        <v>94995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3.6226950000432162E-2</v>
      </c>
      <c r="J143" s="265">
        <v>35821</v>
      </c>
      <c r="K143" s="277">
        <f t="shared" si="14"/>
        <v>0.15979255145377327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26839</v>
      </c>
      <c r="D144" s="265">
        <v>45216</v>
      </c>
      <c r="E144" s="265">
        <v>29061</v>
      </c>
      <c r="F144" s="265">
        <v>32018</v>
      </c>
      <c r="G144" s="271">
        <f t="shared" si="12"/>
        <v>0.10175148824885594</v>
      </c>
      <c r="H144" s="278">
        <f t="shared" si="13"/>
        <v>2957</v>
      </c>
      <c r="I144" s="273">
        <f t="shared" si="14"/>
        <v>3.0749018745396241E-2</v>
      </c>
      <c r="J144" s="265">
        <v>29188</v>
      </c>
      <c r="K144" s="273">
        <f t="shared" si="14"/>
        <v>0.12075302188827181</v>
      </c>
      <c r="L144" s="273">
        <f t="shared" si="15"/>
        <v>-8.838778187269658E-2</v>
      </c>
      <c r="M144" s="272">
        <f t="shared" si="16"/>
        <v>-2830</v>
      </c>
      <c r="N144" s="271">
        <f t="shared" si="17"/>
        <v>8.752188978724984E-2</v>
      </c>
      <c r="O144" s="265">
        <f t="shared" si="18"/>
        <v>2349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24273</v>
      </c>
      <c r="D145" s="265">
        <v>26311</v>
      </c>
      <c r="E145" s="265">
        <v>32375</v>
      </c>
      <c r="F145" s="265">
        <v>47068</v>
      </c>
      <c r="G145" s="271">
        <f t="shared" si="12"/>
        <v>0.45383783783783782</v>
      </c>
      <c r="H145" s="278">
        <f t="shared" si="13"/>
        <v>14693</v>
      </c>
      <c r="I145" s="273">
        <f t="shared" si="14"/>
        <v>4.5202536520342007E-2</v>
      </c>
      <c r="J145" s="265">
        <v>61312</v>
      </c>
      <c r="K145" s="277">
        <f t="shared" si="14"/>
        <v>0.60000816726559947</v>
      </c>
      <c r="L145" s="273">
        <f t="shared" si="15"/>
        <v>0.30262598793235318</v>
      </c>
      <c r="M145" s="272">
        <f t="shared" si="16"/>
        <v>14244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59696</v>
      </c>
      <c r="G146" s="271">
        <f t="shared" si="12"/>
        <v>3.3589583766188813E-2</v>
      </c>
      <c r="H146" s="278">
        <f t="shared" si="13"/>
        <v>1940</v>
      </c>
      <c r="I146" s="273">
        <f t="shared" si="14"/>
        <v>5.7330046318482542E-2</v>
      </c>
      <c r="J146" s="265">
        <f>J136-SUM(J137:J145)</f>
        <v>55970</v>
      </c>
      <c r="K146" s="273">
        <f t="shared" si="14"/>
        <v>7.9222476314929763E-2</v>
      </c>
      <c r="L146" s="273">
        <f t="shared" si="15"/>
        <v>-6.2416242294291102E-2</v>
      </c>
      <c r="M146" s="272">
        <f t="shared" si="16"/>
        <v>-3726</v>
      </c>
      <c r="N146" s="271">
        <f t="shared" si="17"/>
        <v>1.5252661974372859</v>
      </c>
      <c r="O146" s="265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38D1B-F4CB-4406-B9CD-B61821E14B01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113171</v>
      </c>
      <c r="D6" s="256">
        <v>155072</v>
      </c>
      <c r="E6" s="256">
        <v>329527</v>
      </c>
      <c r="F6" s="257">
        <f>E6/$E$6</f>
        <v>1</v>
      </c>
      <c r="G6" s="256">
        <v>355640</v>
      </c>
      <c r="H6" s="257">
        <f>G6/E6-1</f>
        <v>7.9243885933474312E-2</v>
      </c>
      <c r="I6" s="256">
        <f>G6-E6</f>
        <v>26113</v>
      </c>
      <c r="J6" s="257">
        <f>G6/$G$6</f>
        <v>1</v>
      </c>
      <c r="K6" s="256">
        <v>359830</v>
      </c>
      <c r="L6" s="257">
        <f>K6/G6-1</f>
        <v>1.1781576875492084E-2</v>
      </c>
      <c r="M6" s="256">
        <f>K6-G6</f>
        <v>4190</v>
      </c>
      <c r="N6" s="257">
        <f>K6/$K$6</f>
        <v>1</v>
      </c>
      <c r="O6" s="256">
        <v>378180</v>
      </c>
      <c r="P6" s="257">
        <f>O6/K6-1</f>
        <v>5.0996303810132648E-2</v>
      </c>
      <c r="Q6" s="256">
        <f>O6-K6</f>
        <v>18350</v>
      </c>
      <c r="R6" s="257">
        <f>IFERROR(O6/C6-1,"-")</f>
        <v>2.3416688020782708</v>
      </c>
      <c r="S6" s="256">
        <f>O6-C6</f>
        <v>265009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10899</v>
      </c>
      <c r="D7" s="265">
        <v>57500</v>
      </c>
      <c r="E7" s="265">
        <v>66436</v>
      </c>
      <c r="F7" s="271">
        <f t="shared" ref="F7:F16" si="0">E7/$E$6</f>
        <v>0.20161018672218059</v>
      </c>
      <c r="G7" s="265">
        <v>59643</v>
      </c>
      <c r="H7" s="273">
        <f>G7/E7-1</f>
        <v>-0.10224878078150401</v>
      </c>
      <c r="I7" s="272">
        <f>G7-E7</f>
        <v>-6793</v>
      </c>
      <c r="J7" s="271">
        <f>G7/$G$6</f>
        <v>0.16770610729951638</v>
      </c>
      <c r="K7" s="265">
        <v>54537</v>
      </c>
      <c r="L7" s="273">
        <f>K7/G7-1</f>
        <v>-8.5609375785926312E-2</v>
      </c>
      <c r="M7" s="272">
        <f>K7-G7</f>
        <v>-5106</v>
      </c>
      <c r="N7" s="271">
        <f>K7/$K$6</f>
        <v>0.15156323819581469</v>
      </c>
      <c r="O7" s="265">
        <v>44885</v>
      </c>
      <c r="P7" s="273">
        <f>O7/K7-1</f>
        <v>-0.17698076535196283</v>
      </c>
      <c r="Q7" s="272">
        <f>O7-K7</f>
        <v>-9652</v>
      </c>
      <c r="R7" s="273">
        <f t="shared" ref="R7:R16" si="1">IFERROR(O7/C7-1,"-")</f>
        <v>3.1182677309844937</v>
      </c>
      <c r="S7" s="272">
        <f t="shared" ref="S7:S16" si="2">O7-C7</f>
        <v>33986</v>
      </c>
      <c r="T7" s="271">
        <f>O7/$O$6</f>
        <v>0.11868686868686869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8874</v>
      </c>
      <c r="D8" s="265">
        <v>12365</v>
      </c>
      <c r="E8" s="265">
        <v>40782</v>
      </c>
      <c r="F8" s="271">
        <f t="shared" si="0"/>
        <v>0.12375920637762611</v>
      </c>
      <c r="G8" s="265">
        <v>36779</v>
      </c>
      <c r="H8" s="273">
        <f t="shared" ref="H8:H16" si="3">G8/E8-1</f>
        <v>-9.8156049237408616E-2</v>
      </c>
      <c r="I8" s="272">
        <f t="shared" ref="I8:I16" si="4">G8-E8</f>
        <v>-4003</v>
      </c>
      <c r="J8" s="271">
        <f t="shared" ref="J8:J16" si="5">G8/$G$6</f>
        <v>0.10341637611067371</v>
      </c>
      <c r="K8" s="265">
        <v>34129</v>
      </c>
      <c r="L8" s="273">
        <f t="shared" ref="L8:L16" si="6">K8/G8-1</f>
        <v>-7.2051986187770201E-2</v>
      </c>
      <c r="M8" s="272">
        <f t="shared" ref="M8:M16" si="7">K8-G8</f>
        <v>-2650</v>
      </c>
      <c r="N8" s="271">
        <f t="shared" ref="N8:N16" si="8">K8/$K$6</f>
        <v>9.484756690659478E-2</v>
      </c>
      <c r="O8" s="265">
        <v>37277</v>
      </c>
      <c r="P8" s="273">
        <f t="shared" ref="P8:P16" si="9">O8/K8-1</f>
        <v>9.2238272436930391E-2</v>
      </c>
      <c r="Q8" s="272">
        <f t="shared" ref="Q8:Q16" si="10">O8-K8</f>
        <v>3148</v>
      </c>
      <c r="R8" s="273">
        <f t="shared" si="1"/>
        <v>3.2006986702727067</v>
      </c>
      <c r="S8" s="272">
        <f t="shared" si="2"/>
        <v>28403</v>
      </c>
      <c r="T8" s="271">
        <f t="shared" ref="T8:T16" si="11">O8/$O$6</f>
        <v>9.8569464276270558E-2</v>
      </c>
      <c r="V8" s="29"/>
      <c r="W8" s="81"/>
      <c r="AE8" s="1"/>
    </row>
    <row r="9" spans="1:31" s="4" customFormat="1" x14ac:dyDescent="0.25">
      <c r="B9" s="248" t="s">
        <v>48</v>
      </c>
      <c r="C9" s="265">
        <v>585</v>
      </c>
      <c r="D9" s="265">
        <v>1160</v>
      </c>
      <c r="E9" s="265">
        <v>1497</v>
      </c>
      <c r="F9" s="266">
        <f t="shared" si="0"/>
        <v>4.5428750906602493E-3</v>
      </c>
      <c r="G9" s="265">
        <v>3389</v>
      </c>
      <c r="H9" s="277">
        <f t="shared" si="3"/>
        <v>1.2638610554442216</v>
      </c>
      <c r="I9" s="268">
        <f t="shared" si="4"/>
        <v>1892</v>
      </c>
      <c r="J9" s="266">
        <f t="shared" si="5"/>
        <v>9.5292992914182886E-3</v>
      </c>
      <c r="K9" s="265">
        <v>2330</v>
      </c>
      <c r="L9" s="273">
        <f t="shared" si="6"/>
        <v>-0.31248155798170552</v>
      </c>
      <c r="M9" s="272">
        <f t="shared" si="7"/>
        <v>-1059</v>
      </c>
      <c r="N9" s="271">
        <f t="shared" si="8"/>
        <v>6.4752799933301833E-3</v>
      </c>
      <c r="O9" s="265">
        <v>1948</v>
      </c>
      <c r="P9" s="273">
        <f t="shared" si="9"/>
        <v>-0.16394849785407728</v>
      </c>
      <c r="Q9" s="272">
        <f t="shared" si="10"/>
        <v>-382</v>
      </c>
      <c r="R9" s="273">
        <f t="shared" si="1"/>
        <v>2.3299145299145301</v>
      </c>
      <c r="S9" s="272">
        <f t="shared" si="2"/>
        <v>1363</v>
      </c>
      <c r="T9" s="271">
        <f t="shared" si="11"/>
        <v>5.1509863028187637E-3</v>
      </c>
      <c r="V9" s="29"/>
      <c r="W9" s="81"/>
      <c r="AE9" s="1"/>
    </row>
    <row r="10" spans="1:31" s="4" customFormat="1" x14ac:dyDescent="0.25">
      <c r="B10" s="248" t="s">
        <v>50</v>
      </c>
      <c r="C10" s="265">
        <v>38308</v>
      </c>
      <c r="D10" s="265">
        <v>39205</v>
      </c>
      <c r="E10" s="265">
        <v>139217</v>
      </c>
      <c r="F10" s="271">
        <f t="shared" si="0"/>
        <v>0.4224752448206065</v>
      </c>
      <c r="G10" s="265">
        <v>149908</v>
      </c>
      <c r="H10" s="273">
        <f t="shared" si="3"/>
        <v>7.6793782368532515E-2</v>
      </c>
      <c r="I10" s="272">
        <f t="shared" si="4"/>
        <v>10691</v>
      </c>
      <c r="J10" s="271">
        <f t="shared" si="5"/>
        <v>0.42151613991676978</v>
      </c>
      <c r="K10" s="265">
        <v>158283</v>
      </c>
      <c r="L10" s="273">
        <f t="shared" si="6"/>
        <v>5.5867598793926998E-2</v>
      </c>
      <c r="M10" s="272">
        <f t="shared" si="7"/>
        <v>8375</v>
      </c>
      <c r="N10" s="271">
        <f t="shared" si="8"/>
        <v>0.4398827223966873</v>
      </c>
      <c r="O10" s="265">
        <v>177318</v>
      </c>
      <c r="P10" s="273">
        <f t="shared" si="9"/>
        <v>0.12025928242451811</v>
      </c>
      <c r="Q10" s="272">
        <f t="shared" si="10"/>
        <v>19035</v>
      </c>
      <c r="R10" s="273">
        <f t="shared" si="1"/>
        <v>3.6287459538477602</v>
      </c>
      <c r="S10" s="272">
        <f t="shared" si="2"/>
        <v>139010</v>
      </c>
      <c r="T10" s="271">
        <f>O10/$O$6</f>
        <v>0.46887196573060447</v>
      </c>
      <c r="V10" s="29"/>
      <c r="W10" s="81"/>
      <c r="AE10" s="1"/>
    </row>
    <row r="11" spans="1:31" s="4" customFormat="1" x14ac:dyDescent="0.25">
      <c r="B11" s="248" t="s">
        <v>52</v>
      </c>
      <c r="C11" s="265">
        <v>5757</v>
      </c>
      <c r="D11" s="265">
        <v>9171</v>
      </c>
      <c r="E11" s="265">
        <v>15618</v>
      </c>
      <c r="F11" s="266">
        <f t="shared" si="0"/>
        <v>4.7395205855665846E-2</v>
      </c>
      <c r="G11" s="265">
        <v>18555</v>
      </c>
      <c r="H11" s="277">
        <f t="shared" si="3"/>
        <v>0.18805224740683824</v>
      </c>
      <c r="I11" s="268">
        <f t="shared" si="4"/>
        <v>2937</v>
      </c>
      <c r="J11" s="266">
        <f t="shared" si="5"/>
        <v>5.2173546282757846E-2</v>
      </c>
      <c r="K11" s="265">
        <v>19490</v>
      </c>
      <c r="L11" s="273">
        <f t="shared" si="6"/>
        <v>5.0390730261385075E-2</v>
      </c>
      <c r="M11" s="272">
        <f t="shared" si="7"/>
        <v>935</v>
      </c>
      <c r="N11" s="271">
        <f t="shared" si="8"/>
        <v>5.4164466553650335E-2</v>
      </c>
      <c r="O11" s="265">
        <v>20654</v>
      </c>
      <c r="P11" s="273">
        <f t="shared" si="9"/>
        <v>5.9722934838378761E-2</v>
      </c>
      <c r="Q11" s="272">
        <f t="shared" si="10"/>
        <v>1164</v>
      </c>
      <c r="R11" s="273">
        <f t="shared" si="1"/>
        <v>2.5876324474552717</v>
      </c>
      <c r="S11" s="272">
        <f t="shared" si="2"/>
        <v>14897</v>
      </c>
      <c r="T11" s="271">
        <f t="shared" si="11"/>
        <v>5.4614204875984979E-2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13225</v>
      </c>
      <c r="D12" s="265">
        <v>23118</v>
      </c>
      <c r="E12" s="265">
        <v>36702</v>
      </c>
      <c r="F12" s="271">
        <f t="shared" si="0"/>
        <v>0.11137782336500499</v>
      </c>
      <c r="G12" s="265">
        <v>48144</v>
      </c>
      <c r="H12" s="273">
        <f t="shared" si="3"/>
        <v>0.31175412784044476</v>
      </c>
      <c r="I12" s="272">
        <f t="shared" si="4"/>
        <v>11442</v>
      </c>
      <c r="J12" s="271">
        <f t="shared" si="5"/>
        <v>0.13537284894837476</v>
      </c>
      <c r="K12" s="265">
        <v>48247</v>
      </c>
      <c r="L12" s="273">
        <f t="shared" si="6"/>
        <v>2.1394150880691409E-3</v>
      </c>
      <c r="M12" s="272">
        <f t="shared" si="7"/>
        <v>103</v>
      </c>
      <c r="N12" s="271">
        <f t="shared" si="8"/>
        <v>0.13408276130394908</v>
      </c>
      <c r="O12" s="265">
        <v>50408</v>
      </c>
      <c r="P12" s="273">
        <f t="shared" si="9"/>
        <v>4.4790349659046269E-2</v>
      </c>
      <c r="Q12" s="272">
        <f t="shared" si="10"/>
        <v>2161</v>
      </c>
      <c r="R12" s="273">
        <f t="shared" si="1"/>
        <v>2.811568998109641</v>
      </c>
      <c r="S12" s="272">
        <f t="shared" si="2"/>
        <v>37183</v>
      </c>
      <c r="T12" s="271">
        <f t="shared" si="11"/>
        <v>0.13329102543762231</v>
      </c>
      <c r="V12" s="29"/>
      <c r="W12" s="81"/>
      <c r="AE12" s="1"/>
    </row>
    <row r="13" spans="1:31" s="4" customFormat="1" x14ac:dyDescent="0.25">
      <c r="B13" s="248" t="s">
        <v>51</v>
      </c>
      <c r="C13" s="265">
        <v>3215</v>
      </c>
      <c r="D13" s="265">
        <v>4159</v>
      </c>
      <c r="E13" s="265">
        <v>9476</v>
      </c>
      <c r="F13" s="266">
        <f t="shared" si="0"/>
        <v>2.8756368977352387E-2</v>
      </c>
      <c r="G13" s="265">
        <v>15942</v>
      </c>
      <c r="H13" s="277">
        <f t="shared" si="3"/>
        <v>0.6823554242296328</v>
      </c>
      <c r="I13" s="268">
        <f t="shared" si="4"/>
        <v>6466</v>
      </c>
      <c r="J13" s="266">
        <f t="shared" si="5"/>
        <v>4.4826228770666963E-2</v>
      </c>
      <c r="K13" s="265">
        <v>14063</v>
      </c>
      <c r="L13" s="273">
        <f t="shared" si="6"/>
        <v>-0.11786475975410859</v>
      </c>
      <c r="M13" s="272">
        <f t="shared" si="7"/>
        <v>-1879</v>
      </c>
      <c r="N13" s="271">
        <f t="shared" si="8"/>
        <v>3.9082344440430204E-2</v>
      </c>
      <c r="O13" s="265">
        <v>12878</v>
      </c>
      <c r="P13" s="273">
        <f t="shared" si="9"/>
        <v>-8.4263670625044473E-2</v>
      </c>
      <c r="Q13" s="272">
        <f t="shared" si="10"/>
        <v>-1185</v>
      </c>
      <c r="R13" s="273">
        <f t="shared" si="1"/>
        <v>3.005598755832037</v>
      </c>
      <c r="S13" s="272">
        <f t="shared" si="2"/>
        <v>9663</v>
      </c>
      <c r="T13" s="271">
        <f t="shared" si="11"/>
        <v>3.4052567560420965E-2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866</v>
      </c>
      <c r="D14" s="265">
        <v>5034</v>
      </c>
      <c r="E14" s="265">
        <v>4983</v>
      </c>
      <c r="F14" s="271">
        <f t="shared" si="0"/>
        <v>1.5121674399973296E-2</v>
      </c>
      <c r="G14" s="265">
        <v>6449</v>
      </c>
      <c r="H14" s="273">
        <f t="shared" si="3"/>
        <v>0.29420028095524775</v>
      </c>
      <c r="I14" s="272">
        <f t="shared" si="4"/>
        <v>1466</v>
      </c>
      <c r="J14" s="271">
        <f t="shared" si="5"/>
        <v>1.813350579237431E-2</v>
      </c>
      <c r="K14" s="265">
        <v>5126</v>
      </c>
      <c r="L14" s="273">
        <f t="shared" si="6"/>
        <v>-0.20514808497441461</v>
      </c>
      <c r="M14" s="272">
        <f t="shared" si="7"/>
        <v>-1323</v>
      </c>
      <c r="N14" s="271">
        <f t="shared" si="8"/>
        <v>1.4245615985326403E-2</v>
      </c>
      <c r="O14" s="265">
        <v>6087</v>
      </c>
      <c r="P14" s="273">
        <f t="shared" si="9"/>
        <v>0.18747561451424111</v>
      </c>
      <c r="Q14" s="272">
        <f t="shared" si="10"/>
        <v>961</v>
      </c>
      <c r="R14" s="273">
        <f t="shared" si="1"/>
        <v>6.0288683602771362</v>
      </c>
      <c r="S14" s="272">
        <f t="shared" si="2"/>
        <v>5221</v>
      </c>
      <c r="T14" s="271">
        <f t="shared" si="11"/>
        <v>1.6095510074567665E-2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3282</v>
      </c>
      <c r="D15" s="265">
        <v>474</v>
      </c>
      <c r="E15" s="265">
        <v>5175</v>
      </c>
      <c r="F15" s="266">
        <f t="shared" si="0"/>
        <v>1.5704327718214291E-2</v>
      </c>
      <c r="G15" s="265">
        <v>6685</v>
      </c>
      <c r="H15" s="277">
        <f t="shared" si="3"/>
        <v>0.29178743961352649</v>
      </c>
      <c r="I15" s="268">
        <f t="shared" si="4"/>
        <v>1510</v>
      </c>
      <c r="J15" s="266">
        <f t="shared" si="5"/>
        <v>1.8797098189180069E-2</v>
      </c>
      <c r="K15" s="265">
        <v>13110</v>
      </c>
      <c r="L15" s="273">
        <f t="shared" si="6"/>
        <v>0.96110695587135386</v>
      </c>
      <c r="M15" s="272">
        <f t="shared" si="7"/>
        <v>6425</v>
      </c>
      <c r="N15" s="271">
        <f t="shared" si="8"/>
        <v>3.6433871550454383E-2</v>
      </c>
      <c r="O15" s="265">
        <v>15532</v>
      </c>
      <c r="P15" s="273">
        <f t="shared" si="9"/>
        <v>0.184744469870328</v>
      </c>
      <c r="Q15" s="272">
        <f t="shared" si="10"/>
        <v>2422</v>
      </c>
      <c r="R15" s="273">
        <f t="shared" si="1"/>
        <v>3.7324801950030473</v>
      </c>
      <c r="S15" s="272">
        <f t="shared" si="2"/>
        <v>12250</v>
      </c>
      <c r="T15" s="271">
        <f t="shared" si="11"/>
        <v>4.1070389761489239E-2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28160</v>
      </c>
      <c r="D16" s="265">
        <f>D6-SUM(D7:D15)</f>
        <v>2886</v>
      </c>
      <c r="E16" s="265">
        <f>E6-SUM(E7:E15)</f>
        <v>9641</v>
      </c>
      <c r="F16" s="271">
        <f t="shared" si="0"/>
        <v>2.9257086672715742E-2</v>
      </c>
      <c r="G16" s="265">
        <f>G6-SUM(G7:G15)</f>
        <v>10146</v>
      </c>
      <c r="H16" s="273">
        <f t="shared" si="3"/>
        <v>5.2380458458666013E-2</v>
      </c>
      <c r="I16" s="272">
        <f t="shared" si="4"/>
        <v>505</v>
      </c>
      <c r="J16" s="271">
        <f t="shared" si="5"/>
        <v>2.852884939826791E-2</v>
      </c>
      <c r="K16" s="265">
        <f>K6-SUM(K7:K15)</f>
        <v>10515</v>
      </c>
      <c r="L16" s="273">
        <f t="shared" si="6"/>
        <v>3.6369012418687063E-2</v>
      </c>
      <c r="M16" s="272">
        <f t="shared" si="7"/>
        <v>369</v>
      </c>
      <c r="N16" s="271">
        <f t="shared" si="8"/>
        <v>2.922213267376261E-2</v>
      </c>
      <c r="O16" s="265">
        <f>O6-SUM(O7:O15)</f>
        <v>11193</v>
      </c>
      <c r="P16" s="273">
        <f t="shared" si="9"/>
        <v>6.447931526390871E-2</v>
      </c>
      <c r="Q16" s="272">
        <f t="shared" si="10"/>
        <v>678</v>
      </c>
      <c r="R16" s="273">
        <f t="shared" si="1"/>
        <v>-0.60252130681818183</v>
      </c>
      <c r="S16" s="272">
        <f t="shared" si="2"/>
        <v>-16967</v>
      </c>
      <c r="T16" s="271">
        <f t="shared" si="11"/>
        <v>2.9597017293352373E-2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248294</v>
      </c>
      <c r="D136" s="241">
        <v>384253</v>
      </c>
      <c r="E136" s="241">
        <v>593573</v>
      </c>
      <c r="F136" s="241">
        <v>612478</v>
      </c>
      <c r="G136" s="242">
        <f>F136/E136-1</f>
        <v>3.1849494501939857E-2</v>
      </c>
      <c r="H136" s="241">
        <f>F136-E136</f>
        <v>18905</v>
      </c>
      <c r="I136" s="242">
        <f>F136/F$136</f>
        <v>1</v>
      </c>
      <c r="J136" s="241">
        <v>636461</v>
      </c>
      <c r="K136" s="242">
        <f>H136/H$136</f>
        <v>1</v>
      </c>
      <c r="L136" s="242">
        <f>J136/F136-1</f>
        <v>3.915732483452472E-2</v>
      </c>
      <c r="M136" s="241">
        <f>J136-F136</f>
        <v>23983</v>
      </c>
      <c r="N136" s="242">
        <f>J136/C136-1</f>
        <v>1.5633362062715972</v>
      </c>
      <c r="O136" s="241">
        <f>J136-C136</f>
        <v>388167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49521</v>
      </c>
      <c r="D137" s="265">
        <v>120918</v>
      </c>
      <c r="E137" s="265">
        <v>120397</v>
      </c>
      <c r="F137" s="265">
        <v>106138</v>
      </c>
      <c r="G137" s="271">
        <f t="shared" ref="G137:G146" si="12">F137/E137-1</f>
        <v>-0.11843318355108512</v>
      </c>
      <c r="H137" s="278">
        <f t="shared" ref="H137:H146" si="13">F137-E137</f>
        <v>-14259</v>
      </c>
      <c r="I137" s="273">
        <f t="shared" ref="I137:K146" si="14">F137/F$136</f>
        <v>0.17329275500507774</v>
      </c>
      <c r="J137" s="265">
        <v>101169</v>
      </c>
      <c r="K137" s="273">
        <f t="shared" si="14"/>
        <v>-0.75424490875429784</v>
      </c>
      <c r="L137" s="273">
        <f t="shared" ref="L137:L146" si="15">J137/F137-1</f>
        <v>-4.6816408826245048E-2</v>
      </c>
      <c r="M137" s="272">
        <f t="shared" ref="M137:M146" si="16">J137-F137</f>
        <v>-4969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26848</v>
      </c>
      <c r="D138" s="265">
        <v>39986</v>
      </c>
      <c r="E138" s="265">
        <v>75857</v>
      </c>
      <c r="F138" s="265">
        <v>67064</v>
      </c>
      <c r="G138" s="271">
        <f t="shared" si="12"/>
        <v>-0.1159154725338466</v>
      </c>
      <c r="H138" s="278">
        <f t="shared" si="13"/>
        <v>-8793</v>
      </c>
      <c r="I138" s="273">
        <f t="shared" si="14"/>
        <v>0.10949617782189727</v>
      </c>
      <c r="J138" s="265">
        <v>64415</v>
      </c>
      <c r="K138" s="273">
        <f t="shared" si="14"/>
        <v>-0.4651150489288548</v>
      </c>
      <c r="L138" s="273">
        <f t="shared" si="15"/>
        <v>-3.9499582488369267E-2</v>
      </c>
      <c r="M138" s="272">
        <f t="shared" si="16"/>
        <v>-2649</v>
      </c>
      <c r="N138" s="271">
        <f t="shared" si="17"/>
        <v>1.3992476162097733</v>
      </c>
      <c r="O138" s="265">
        <f t="shared" si="18"/>
        <v>37567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8.8803189665587982E-3</v>
      </c>
      <c r="J139" s="265">
        <v>3803</v>
      </c>
      <c r="K139" s="277">
        <f t="shared" si="14"/>
        <v>0.11594816186194129</v>
      </c>
      <c r="L139" s="273">
        <f t="shared" si="15"/>
        <v>-0.30079058650487223</v>
      </c>
      <c r="M139" s="272">
        <f t="shared" si="16"/>
        <v>-1636</v>
      </c>
      <c r="N139" s="271">
        <f t="shared" si="17"/>
        <v>4.5844346549192361</v>
      </c>
      <c r="O139" s="265">
        <f t="shared" si="18"/>
        <v>3122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74813</v>
      </c>
      <c r="D140" s="265">
        <v>114704</v>
      </c>
      <c r="E140" s="265">
        <v>244952</v>
      </c>
      <c r="F140" s="265">
        <v>249820</v>
      </c>
      <c r="G140" s="271">
        <f t="shared" si="12"/>
        <v>1.987328129592747E-2</v>
      </c>
      <c r="H140" s="278">
        <f t="shared" si="13"/>
        <v>4868</v>
      </c>
      <c r="I140" s="273">
        <f t="shared" si="14"/>
        <v>0.40788403828382408</v>
      </c>
      <c r="J140" s="265">
        <v>275953</v>
      </c>
      <c r="K140" s="273">
        <f t="shared" si="14"/>
        <v>0.25749801639777836</v>
      </c>
      <c r="L140" s="273">
        <f t="shared" si="15"/>
        <v>0.1046073172684332</v>
      </c>
      <c r="M140" s="272">
        <f t="shared" si="16"/>
        <v>26133</v>
      </c>
      <c r="N140" s="271">
        <f t="shared" si="17"/>
        <v>2.6885701682862604</v>
      </c>
      <c r="O140" s="265">
        <f t="shared" si="18"/>
        <v>201140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5.9045386119991251E-2</v>
      </c>
      <c r="J141" s="265">
        <v>33708</v>
      </c>
      <c r="K141" s="277">
        <f t="shared" si="14"/>
        <v>0.20592435863528166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33780</v>
      </c>
      <c r="D142" s="265">
        <v>51310</v>
      </c>
      <c r="E142" s="265">
        <v>65021</v>
      </c>
      <c r="F142" s="265">
        <v>80309</v>
      </c>
      <c r="G142" s="271">
        <f t="shared" si="12"/>
        <v>0.23512403684963323</v>
      </c>
      <c r="H142" s="278">
        <f t="shared" si="13"/>
        <v>15288</v>
      </c>
      <c r="I142" s="273">
        <f t="shared" si="14"/>
        <v>0.1311214443620832</v>
      </c>
      <c r="J142" s="265">
        <v>80773</v>
      </c>
      <c r="K142" s="273">
        <f t="shared" si="14"/>
        <v>0.80867495371594811</v>
      </c>
      <c r="L142" s="273">
        <f t="shared" si="15"/>
        <v>5.7776836967213807E-3</v>
      </c>
      <c r="M142" s="272">
        <f t="shared" si="16"/>
        <v>464</v>
      </c>
      <c r="N142" s="271">
        <f t="shared" si="17"/>
        <v>1.3911486086441682</v>
      </c>
      <c r="O142" s="265">
        <f t="shared" si="18"/>
        <v>46993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4.1957425409565728E-2</v>
      </c>
      <c r="J143" s="265">
        <v>23944</v>
      </c>
      <c r="K143" s="277">
        <f t="shared" si="14"/>
        <v>0.43258397249404917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6781</v>
      </c>
      <c r="D144" s="265">
        <v>11021</v>
      </c>
      <c r="E144" s="265">
        <v>9118</v>
      </c>
      <c r="F144" s="265">
        <v>11280</v>
      </c>
      <c r="G144" s="271">
        <f t="shared" si="12"/>
        <v>0.23711340206185572</v>
      </c>
      <c r="H144" s="278">
        <f t="shared" si="13"/>
        <v>2162</v>
      </c>
      <c r="I144" s="273">
        <f t="shared" si="14"/>
        <v>1.8416988038754044E-2</v>
      </c>
      <c r="J144" s="265">
        <v>10812</v>
      </c>
      <c r="K144" s="273">
        <f t="shared" si="14"/>
        <v>0.1143612800846337</v>
      </c>
      <c r="L144" s="273">
        <f t="shared" si="15"/>
        <v>-4.1489361702127692E-2</v>
      </c>
      <c r="M144" s="272">
        <f t="shared" si="16"/>
        <v>-468</v>
      </c>
      <c r="N144" s="271">
        <f t="shared" si="17"/>
        <v>0.59445509511871397</v>
      </c>
      <c r="O144" s="265">
        <f t="shared" si="18"/>
        <v>4031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15343</v>
      </c>
      <c r="D145" s="265">
        <v>4744</v>
      </c>
      <c r="E145" s="265">
        <v>9037</v>
      </c>
      <c r="F145" s="265">
        <v>15069</v>
      </c>
      <c r="G145" s="271">
        <f t="shared" si="12"/>
        <v>0.66747814540223516</v>
      </c>
      <c r="H145" s="279">
        <f t="shared" si="13"/>
        <v>6032</v>
      </c>
      <c r="I145" s="277">
        <f t="shared" si="14"/>
        <v>2.4603332691133396E-2</v>
      </c>
      <c r="J145" s="265">
        <v>23750</v>
      </c>
      <c r="K145" s="277">
        <f t="shared" si="14"/>
        <v>0.31906902935731291</v>
      </c>
      <c r="L145" s="273">
        <f t="shared" si="15"/>
        <v>0.57608334992368437</v>
      </c>
      <c r="M145" s="272">
        <f t="shared" si="16"/>
        <v>8681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2.5302133301114488E-2</v>
      </c>
      <c r="J146" s="265">
        <f>J136-SUM(J137:J145)</f>
        <v>18134</v>
      </c>
      <c r="K146" s="273">
        <f t="shared" si="14"/>
        <v>-3.4699814863792644E-2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07BAB-1BB1-4091-8DA2-BD996372EABA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209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77391</v>
      </c>
      <c r="D6" s="256">
        <v>229473</v>
      </c>
      <c r="E6" s="256">
        <v>253134</v>
      </c>
      <c r="F6" s="257">
        <f>E6/$E$6</f>
        <v>1</v>
      </c>
      <c r="G6" s="256">
        <v>254990</v>
      </c>
      <c r="H6" s="257">
        <f>G6/E6-1</f>
        <v>7.3320849826574719E-3</v>
      </c>
      <c r="I6" s="256">
        <f>G6-E6</f>
        <v>1856</v>
      </c>
      <c r="J6" s="257">
        <f>G6/$G$6</f>
        <v>1</v>
      </c>
      <c r="K6" s="256">
        <v>242917</v>
      </c>
      <c r="L6" s="257">
        <f>K6/G6-1</f>
        <v>-4.7346954782540474E-2</v>
      </c>
      <c r="M6" s="256">
        <f>K6-G6</f>
        <v>-12073</v>
      </c>
      <c r="N6" s="257">
        <f>K6/$K$6</f>
        <v>1</v>
      </c>
      <c r="O6" s="256">
        <v>232134</v>
      </c>
      <c r="P6" s="257">
        <f>O6/K6-1</f>
        <v>-4.4389647492764972E-2</v>
      </c>
      <c r="Q6" s="256">
        <f>O6-K6</f>
        <v>-10783</v>
      </c>
      <c r="R6" s="257">
        <f>IFERROR(O6/C6-1,"-")</f>
        <v>1.9994960654339651</v>
      </c>
      <c r="S6" s="256">
        <f>O6-C6</f>
        <v>154743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9378</v>
      </c>
      <c r="D7" s="265">
        <v>79916</v>
      </c>
      <c r="E7" s="265">
        <v>52433</v>
      </c>
      <c r="F7" s="271">
        <f t="shared" ref="F7:F16" si="0">E7/$E$6</f>
        <v>0.20713535123689431</v>
      </c>
      <c r="G7" s="265">
        <v>44230</v>
      </c>
      <c r="H7" s="273">
        <f>G7/E7-1</f>
        <v>-0.15644727557072835</v>
      </c>
      <c r="I7" s="272">
        <f>G7-E7</f>
        <v>-8203</v>
      </c>
      <c r="J7" s="271">
        <f>G7/$G$6</f>
        <v>0.17345778265814346</v>
      </c>
      <c r="K7" s="265">
        <v>34305</v>
      </c>
      <c r="L7" s="273">
        <f>K7/G7-1</f>
        <v>-0.22439520687316306</v>
      </c>
      <c r="M7" s="272">
        <f>K7-G7</f>
        <v>-9925</v>
      </c>
      <c r="N7" s="271">
        <f>K7/$K$6</f>
        <v>0.14122107551138866</v>
      </c>
      <c r="O7" s="265">
        <v>35714</v>
      </c>
      <c r="P7" s="273">
        <f>O7/K7-1</f>
        <v>4.1072729922751794E-2</v>
      </c>
      <c r="Q7" s="272">
        <f>O7-K7</f>
        <v>1409</v>
      </c>
      <c r="R7" s="273">
        <f t="shared" ref="R7:R16" si="1">IFERROR(O7/C7-1,"-")</f>
        <v>2.8082746854339944</v>
      </c>
      <c r="S7" s="272">
        <f t="shared" ref="S7:S16" si="2">O7-C7</f>
        <v>26336</v>
      </c>
      <c r="T7" s="271">
        <f>O7/$O$6</f>
        <v>0.15385079307641275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5079</v>
      </c>
      <c r="D8" s="265">
        <v>28769</v>
      </c>
      <c r="E8" s="265">
        <v>29124</v>
      </c>
      <c r="F8" s="271">
        <f t="shared" si="0"/>
        <v>0.11505368698001849</v>
      </c>
      <c r="G8" s="265">
        <v>26923</v>
      </c>
      <c r="H8" s="273">
        <f t="shared" ref="H8:H16" si="3">G8/E8-1</f>
        <v>-7.5573410245845296E-2</v>
      </c>
      <c r="I8" s="272">
        <f t="shared" ref="I8:I16" si="4">G8-E8</f>
        <v>-2201</v>
      </c>
      <c r="J8" s="271">
        <f t="shared" ref="J8:J16" si="5">G8/$G$6</f>
        <v>0.10558453272677359</v>
      </c>
      <c r="K8" s="265">
        <v>27022</v>
      </c>
      <c r="L8" s="273">
        <f t="shared" ref="L8:L16" si="6">K8/G8-1</f>
        <v>3.6771533632953268E-3</v>
      </c>
      <c r="M8" s="272">
        <f t="shared" ref="M8:M16" si="7">K8-G8</f>
        <v>99</v>
      </c>
      <c r="N8" s="271">
        <f t="shared" ref="N8:N16" si="8">K8/$K$6</f>
        <v>0.111239641523648</v>
      </c>
      <c r="O8" s="265">
        <v>26569</v>
      </c>
      <c r="P8" s="273">
        <f t="shared" ref="P8:P16" si="9">O8/K8-1</f>
        <v>-1.676411812597145E-2</v>
      </c>
      <c r="Q8" s="272">
        <f t="shared" ref="Q8:Q16" si="10">O8-K8</f>
        <v>-453</v>
      </c>
      <c r="R8" s="273">
        <f t="shared" si="1"/>
        <v>4.2311478637527076</v>
      </c>
      <c r="S8" s="272">
        <f t="shared" si="2"/>
        <v>21490</v>
      </c>
      <c r="T8" s="271">
        <f t="shared" ref="T8:T16" si="11">O8/$O$6</f>
        <v>0.1144554438384726</v>
      </c>
      <c r="V8" s="29"/>
      <c r="W8" s="81"/>
      <c r="AE8" s="1"/>
    </row>
    <row r="9" spans="1:31" s="4" customFormat="1" x14ac:dyDescent="0.25">
      <c r="B9" s="248" t="s">
        <v>48</v>
      </c>
      <c r="C9" s="265">
        <v>538</v>
      </c>
      <c r="D9" s="265">
        <v>1161</v>
      </c>
      <c r="E9" s="265">
        <v>1046</v>
      </c>
      <c r="F9" s="266">
        <f t="shared" si="0"/>
        <v>4.1321987563898962E-3</v>
      </c>
      <c r="G9" s="265">
        <v>10008</v>
      </c>
      <c r="H9" s="277">
        <f t="shared" si="3"/>
        <v>8.5678776290630978</v>
      </c>
      <c r="I9" s="268">
        <f t="shared" si="4"/>
        <v>8962</v>
      </c>
      <c r="J9" s="266">
        <f t="shared" si="5"/>
        <v>3.9248597984234676E-2</v>
      </c>
      <c r="K9" s="265">
        <v>4880</v>
      </c>
      <c r="L9" s="273">
        <f t="shared" si="6"/>
        <v>-0.51239008792965635</v>
      </c>
      <c r="M9" s="272">
        <f t="shared" si="7"/>
        <v>-5128</v>
      </c>
      <c r="N9" s="271">
        <f t="shared" si="8"/>
        <v>2.008916625843395E-2</v>
      </c>
      <c r="O9" s="265">
        <v>2885</v>
      </c>
      <c r="P9" s="273">
        <f t="shared" si="9"/>
        <v>-0.40881147540983609</v>
      </c>
      <c r="Q9" s="272">
        <f t="shared" si="10"/>
        <v>-1995</v>
      </c>
      <c r="R9" s="273">
        <f t="shared" si="1"/>
        <v>4.3624535315985131</v>
      </c>
      <c r="S9" s="272">
        <f t="shared" si="2"/>
        <v>2347</v>
      </c>
      <c r="T9" s="271">
        <f t="shared" si="11"/>
        <v>1.2428166490044544E-2</v>
      </c>
      <c r="V9" s="29"/>
      <c r="W9" s="81"/>
      <c r="AE9" s="1"/>
    </row>
    <row r="10" spans="1:31" s="4" customFormat="1" x14ac:dyDescent="0.25">
      <c r="B10" s="248" t="s">
        <v>50</v>
      </c>
      <c r="C10" s="265">
        <v>8752</v>
      </c>
      <c r="D10" s="265">
        <v>27671</v>
      </c>
      <c r="E10" s="265">
        <v>57851</v>
      </c>
      <c r="F10" s="271">
        <f t="shared" si="0"/>
        <v>0.22853903466148365</v>
      </c>
      <c r="G10" s="265">
        <v>55853</v>
      </c>
      <c r="H10" s="273">
        <f t="shared" si="3"/>
        <v>-3.4537000224715175E-2</v>
      </c>
      <c r="I10" s="272">
        <f t="shared" si="4"/>
        <v>-1998</v>
      </c>
      <c r="J10" s="271">
        <f t="shared" si="5"/>
        <v>0.21903996235146475</v>
      </c>
      <c r="K10" s="265">
        <v>65310</v>
      </c>
      <c r="L10" s="273">
        <f t="shared" si="6"/>
        <v>0.16931946359192884</v>
      </c>
      <c r="M10" s="272">
        <f t="shared" si="7"/>
        <v>9457</v>
      </c>
      <c r="N10" s="271">
        <f t="shared" si="8"/>
        <v>0.26885726400375437</v>
      </c>
      <c r="O10" s="265">
        <v>55165</v>
      </c>
      <c r="P10" s="273">
        <f t="shared" si="9"/>
        <v>-0.15533608941969068</v>
      </c>
      <c r="Q10" s="272">
        <f t="shared" si="10"/>
        <v>-10145</v>
      </c>
      <c r="R10" s="273">
        <f t="shared" si="1"/>
        <v>5.3031307129798906</v>
      </c>
      <c r="S10" s="272">
        <f t="shared" si="2"/>
        <v>46413</v>
      </c>
      <c r="T10" s="271">
        <f>O10/$O$6</f>
        <v>0.23764291314499383</v>
      </c>
      <c r="V10" s="29"/>
      <c r="W10" s="81"/>
      <c r="AE10" s="1"/>
    </row>
    <row r="11" spans="1:31" s="4" customFormat="1" x14ac:dyDescent="0.25">
      <c r="B11" s="248" t="s">
        <v>52</v>
      </c>
      <c r="C11" s="265">
        <v>1451</v>
      </c>
      <c r="D11" s="265">
        <v>16373</v>
      </c>
      <c r="E11" s="265">
        <v>8840</v>
      </c>
      <c r="F11" s="266">
        <f t="shared" si="0"/>
        <v>3.4922215111363938E-2</v>
      </c>
      <c r="G11" s="265">
        <v>12945</v>
      </c>
      <c r="H11" s="277">
        <f t="shared" si="3"/>
        <v>0.46436651583710398</v>
      </c>
      <c r="I11" s="268">
        <f t="shared" si="4"/>
        <v>4105</v>
      </c>
      <c r="J11" s="266">
        <f t="shared" si="5"/>
        <v>5.0766696733205226E-2</v>
      </c>
      <c r="K11" s="265">
        <v>8706</v>
      </c>
      <c r="L11" s="273">
        <f t="shared" si="6"/>
        <v>-0.32746234067207414</v>
      </c>
      <c r="M11" s="272">
        <f t="shared" si="7"/>
        <v>-4239</v>
      </c>
      <c r="N11" s="271">
        <f t="shared" si="8"/>
        <v>3.5839401935640572E-2</v>
      </c>
      <c r="O11" s="265">
        <v>12973</v>
      </c>
      <c r="P11" s="273">
        <f t="shared" si="9"/>
        <v>0.49012175511141742</v>
      </c>
      <c r="Q11" s="272">
        <f t="shared" si="10"/>
        <v>4267</v>
      </c>
      <c r="R11" s="273">
        <f t="shared" si="1"/>
        <v>7.940730530668505</v>
      </c>
      <c r="S11" s="272">
        <f t="shared" si="2"/>
        <v>11522</v>
      </c>
      <c r="T11" s="271">
        <f t="shared" si="11"/>
        <v>5.5885824566845009E-2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13715</v>
      </c>
      <c r="D12" s="265">
        <v>25464</v>
      </c>
      <c r="E12" s="265">
        <v>38799</v>
      </c>
      <c r="F12" s="271">
        <f t="shared" si="0"/>
        <v>0.15327455023821376</v>
      </c>
      <c r="G12" s="265">
        <v>40048</v>
      </c>
      <c r="H12" s="273">
        <f t="shared" si="3"/>
        <v>3.2191551328642598E-2</v>
      </c>
      <c r="I12" s="272">
        <f t="shared" si="4"/>
        <v>1249</v>
      </c>
      <c r="J12" s="271">
        <f t="shared" si="5"/>
        <v>0.15705713949566649</v>
      </c>
      <c r="K12" s="265">
        <v>43987</v>
      </c>
      <c r="L12" s="273">
        <f t="shared" si="6"/>
        <v>9.8356971634039114E-2</v>
      </c>
      <c r="M12" s="272">
        <f t="shared" si="7"/>
        <v>3939</v>
      </c>
      <c r="N12" s="271">
        <f t="shared" si="8"/>
        <v>0.18107831069871602</v>
      </c>
      <c r="O12" s="265">
        <v>55226</v>
      </c>
      <c r="P12" s="273">
        <f t="shared" si="9"/>
        <v>0.2555073089776525</v>
      </c>
      <c r="Q12" s="272">
        <f t="shared" si="10"/>
        <v>11239</v>
      </c>
      <c r="R12" s="273">
        <f t="shared" si="1"/>
        <v>3.0266861100984324</v>
      </c>
      <c r="S12" s="272">
        <f t="shared" si="2"/>
        <v>41511</v>
      </c>
      <c r="T12" s="271">
        <f t="shared" si="11"/>
        <v>0.2379056924018024</v>
      </c>
      <c r="V12" s="29"/>
      <c r="W12" s="81"/>
      <c r="AE12" s="1"/>
    </row>
    <row r="13" spans="1:31" s="4" customFormat="1" x14ac:dyDescent="0.25">
      <c r="B13" s="248" t="s">
        <v>51</v>
      </c>
      <c r="C13" s="265">
        <v>4239</v>
      </c>
      <c r="D13" s="265">
        <v>4883</v>
      </c>
      <c r="E13" s="265">
        <v>9207</v>
      </c>
      <c r="F13" s="266">
        <f t="shared" si="0"/>
        <v>3.6372040105240699E-2</v>
      </c>
      <c r="G13" s="265">
        <v>7164</v>
      </c>
      <c r="H13" s="277">
        <f t="shared" si="3"/>
        <v>-0.22189638318670579</v>
      </c>
      <c r="I13" s="268">
        <f t="shared" si="4"/>
        <v>-2043</v>
      </c>
      <c r="J13" s="266">
        <f t="shared" si="5"/>
        <v>2.8095219420369428E-2</v>
      </c>
      <c r="K13" s="265">
        <v>6280</v>
      </c>
      <c r="L13" s="273">
        <f t="shared" si="6"/>
        <v>-0.12339475153545509</v>
      </c>
      <c r="M13" s="272">
        <f t="shared" si="7"/>
        <v>-884</v>
      </c>
      <c r="N13" s="271">
        <f t="shared" si="8"/>
        <v>2.5852451660443691E-2</v>
      </c>
      <c r="O13" s="265">
        <v>6212</v>
      </c>
      <c r="P13" s="273">
        <f t="shared" si="9"/>
        <v>-1.0828025477707004E-2</v>
      </c>
      <c r="Q13" s="272">
        <f t="shared" si="10"/>
        <v>-68</v>
      </c>
      <c r="R13" s="273">
        <f t="shared" si="1"/>
        <v>0.46543996225524897</v>
      </c>
      <c r="S13" s="272">
        <f t="shared" si="2"/>
        <v>1973</v>
      </c>
      <c r="T13" s="271">
        <f t="shared" si="11"/>
        <v>2.6760405627783951E-2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1763</v>
      </c>
      <c r="D14" s="265">
        <v>18780</v>
      </c>
      <c r="E14" s="265">
        <v>10551</v>
      </c>
      <c r="F14" s="271">
        <f t="shared" si="0"/>
        <v>4.1681480954751236E-2</v>
      </c>
      <c r="G14" s="265">
        <v>12385</v>
      </c>
      <c r="H14" s="273">
        <f t="shared" si="3"/>
        <v>0.17382238650364901</v>
      </c>
      <c r="I14" s="272">
        <f t="shared" si="4"/>
        <v>1834</v>
      </c>
      <c r="J14" s="271">
        <f t="shared" si="5"/>
        <v>4.857053217773246E-2</v>
      </c>
      <c r="K14" s="265">
        <v>10024</v>
      </c>
      <c r="L14" s="273">
        <f t="shared" si="6"/>
        <v>-0.19063383124747679</v>
      </c>
      <c r="M14" s="272">
        <f t="shared" si="7"/>
        <v>-2361</v>
      </c>
      <c r="N14" s="271">
        <f t="shared" si="8"/>
        <v>4.1265123478389738E-2</v>
      </c>
      <c r="O14" s="265">
        <v>8568</v>
      </c>
      <c r="P14" s="273">
        <f t="shared" si="9"/>
        <v>-0.14525139664804465</v>
      </c>
      <c r="Q14" s="272">
        <f t="shared" si="10"/>
        <v>-1456</v>
      </c>
      <c r="R14" s="273">
        <f t="shared" si="1"/>
        <v>3.8598979013045946</v>
      </c>
      <c r="S14" s="272">
        <f t="shared" si="2"/>
        <v>6805</v>
      </c>
      <c r="T14" s="271">
        <f t="shared" si="11"/>
        <v>3.6909715939931247E-2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2263</v>
      </c>
      <c r="D15" s="265">
        <v>10574</v>
      </c>
      <c r="E15" s="265">
        <v>21983</v>
      </c>
      <c r="F15" s="266">
        <f t="shared" si="0"/>
        <v>8.6843331990171219E-2</v>
      </c>
      <c r="G15" s="265">
        <v>20856</v>
      </c>
      <c r="H15" s="277">
        <f t="shared" si="3"/>
        <v>-5.1266888049856685E-2</v>
      </c>
      <c r="I15" s="268">
        <f t="shared" si="4"/>
        <v>-1127</v>
      </c>
      <c r="J15" s="266">
        <f t="shared" si="5"/>
        <v>8.1791442801678493E-2</v>
      </c>
      <c r="K15" s="265">
        <v>19799</v>
      </c>
      <c r="L15" s="273">
        <f t="shared" si="6"/>
        <v>-5.0680859225163077E-2</v>
      </c>
      <c r="M15" s="272">
        <f t="shared" si="7"/>
        <v>-1057</v>
      </c>
      <c r="N15" s="271">
        <f t="shared" si="8"/>
        <v>8.150520548170774E-2</v>
      </c>
      <c r="O15" s="265">
        <v>10049</v>
      </c>
      <c r="P15" s="273">
        <f t="shared" si="9"/>
        <v>-0.49244911359159549</v>
      </c>
      <c r="Q15" s="272">
        <f t="shared" si="10"/>
        <v>-9750</v>
      </c>
      <c r="R15" s="273">
        <f t="shared" si="1"/>
        <v>3.440565620857269</v>
      </c>
      <c r="S15" s="272">
        <f t="shared" si="2"/>
        <v>7786</v>
      </c>
      <c r="T15" s="271">
        <f t="shared" si="11"/>
        <v>4.3289651666709748E-2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30213</v>
      </c>
      <c r="D16" s="265">
        <f>D6-SUM(D7:D15)</f>
        <v>15882</v>
      </c>
      <c r="E16" s="265">
        <f>E6-SUM(E7:E15)</f>
        <v>23300</v>
      </c>
      <c r="F16" s="271">
        <f t="shared" si="0"/>
        <v>9.2046109965472828E-2</v>
      </c>
      <c r="G16" s="265">
        <f>G6-SUM(G7:G15)</f>
        <v>24578</v>
      </c>
      <c r="H16" s="273">
        <f t="shared" si="3"/>
        <v>5.4849785407725227E-2</v>
      </c>
      <c r="I16" s="272">
        <f t="shared" si="4"/>
        <v>1278</v>
      </c>
      <c r="J16" s="271">
        <f t="shared" si="5"/>
        <v>9.6388093650731407E-2</v>
      </c>
      <c r="K16" s="265">
        <f>K6-SUM(K7:K15)</f>
        <v>22604</v>
      </c>
      <c r="L16" s="273">
        <f t="shared" si="6"/>
        <v>-8.0315729514199741E-2</v>
      </c>
      <c r="M16" s="272">
        <f t="shared" si="7"/>
        <v>-1974</v>
      </c>
      <c r="N16" s="271">
        <f t="shared" si="8"/>
        <v>9.3052359447877264E-2</v>
      </c>
      <c r="O16" s="265">
        <f>O6-SUM(O7:O15)</f>
        <v>18773</v>
      </c>
      <c r="P16" s="273">
        <f t="shared" si="9"/>
        <v>-0.16948327729605384</v>
      </c>
      <c r="Q16" s="272">
        <f t="shared" si="10"/>
        <v>-3831</v>
      </c>
      <c r="R16" s="273">
        <f t="shared" si="1"/>
        <v>-0.37864495415880584</v>
      </c>
      <c r="S16" s="272">
        <f t="shared" si="2"/>
        <v>-11440</v>
      </c>
      <c r="T16" s="271">
        <f t="shared" si="11"/>
        <v>8.0871393247003889E-2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208389</v>
      </c>
      <c r="D136" s="241">
        <v>416048</v>
      </c>
      <c r="E136" s="241">
        <v>423208</v>
      </c>
      <c r="F136" s="241">
        <v>428791</v>
      </c>
      <c r="G136" s="242">
        <f>F136/E136-1</f>
        <v>1.3192094667397569E-2</v>
      </c>
      <c r="H136" s="241">
        <f>F136-E136</f>
        <v>5583</v>
      </c>
      <c r="I136" s="242">
        <f>F136/F$136</f>
        <v>1</v>
      </c>
      <c r="J136" s="241">
        <v>421973</v>
      </c>
      <c r="K136" s="242">
        <f>H136/H$136</f>
        <v>1</v>
      </c>
      <c r="L136" s="242">
        <f>J136/F136-1</f>
        <v>-1.5900520300099585E-2</v>
      </c>
      <c r="M136" s="241">
        <f>J136-F136</f>
        <v>-6818</v>
      </c>
      <c r="N136" s="242">
        <f>J136/C136-1</f>
        <v>1.0249293388806513</v>
      </c>
      <c r="O136" s="241">
        <f>J136-C136</f>
        <v>213584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68476</v>
      </c>
      <c r="D137" s="265">
        <v>126666</v>
      </c>
      <c r="E137" s="265">
        <v>86811</v>
      </c>
      <c r="F137" s="265">
        <v>75374</v>
      </c>
      <c r="G137" s="271">
        <f t="shared" ref="G137:G146" si="12">F137/E137-1</f>
        <v>-0.13174597689232936</v>
      </c>
      <c r="H137" s="278">
        <f t="shared" ref="H137:H146" si="13">F137-E137</f>
        <v>-11437</v>
      </c>
      <c r="I137" s="273">
        <f t="shared" ref="I137:K146" si="14">F137/F$136</f>
        <v>0.17578260737748694</v>
      </c>
      <c r="J137" s="265">
        <v>60650</v>
      </c>
      <c r="K137" s="273">
        <f t="shared" si="14"/>
        <v>-2.0485402113559017</v>
      </c>
      <c r="L137" s="273">
        <f t="shared" ref="L137:L146" si="15">J137/F137-1</f>
        <v>-0.19534587523549229</v>
      </c>
      <c r="M137" s="272">
        <f t="shared" ref="M137:M146" si="16">J137-F137</f>
        <v>-14724</v>
      </c>
      <c r="N137" s="271">
        <f t="shared" ref="N137:N146" si="17">J137/C137-1</f>
        <v>-0.11428821776972953</v>
      </c>
      <c r="O137" s="265">
        <f t="shared" ref="O137:O146" si="18">J137-C137</f>
        <v>-7826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24912</v>
      </c>
      <c r="D138" s="265">
        <v>43482</v>
      </c>
      <c r="E138" s="265">
        <v>48094</v>
      </c>
      <c r="F138" s="265">
        <v>51902</v>
      </c>
      <c r="G138" s="271">
        <f t="shared" si="12"/>
        <v>7.9178275876408799E-2</v>
      </c>
      <c r="H138" s="278">
        <f t="shared" si="13"/>
        <v>3808</v>
      </c>
      <c r="I138" s="273">
        <f t="shared" si="14"/>
        <v>0.12104265248104555</v>
      </c>
      <c r="J138" s="265">
        <v>50245</v>
      </c>
      <c r="K138" s="273">
        <f t="shared" si="14"/>
        <v>0.68207057137739568</v>
      </c>
      <c r="L138" s="273">
        <f t="shared" si="15"/>
        <v>-3.1925552001849655E-2</v>
      </c>
      <c r="M138" s="272">
        <f t="shared" si="16"/>
        <v>-1657</v>
      </c>
      <c r="N138" s="271">
        <f t="shared" si="17"/>
        <v>1.0168994861913938</v>
      </c>
      <c r="O138" s="265">
        <f t="shared" si="18"/>
        <v>25333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1658</v>
      </c>
      <c r="D139" s="265">
        <v>2415</v>
      </c>
      <c r="E139" s="265">
        <v>3515</v>
      </c>
      <c r="F139" s="265">
        <v>14811</v>
      </c>
      <c r="G139" s="271">
        <f t="shared" si="12"/>
        <v>3.2136557610241825</v>
      </c>
      <c r="H139" s="279">
        <f t="shared" si="13"/>
        <v>11296</v>
      </c>
      <c r="I139" s="277">
        <f t="shared" si="14"/>
        <v>3.4541303338922691E-2</v>
      </c>
      <c r="J139" s="265">
        <v>7251</v>
      </c>
      <c r="K139" s="277">
        <f t="shared" si="14"/>
        <v>2.0232849722371484</v>
      </c>
      <c r="L139" s="273">
        <f t="shared" si="15"/>
        <v>-0.51043143609479436</v>
      </c>
      <c r="M139" s="272">
        <f t="shared" si="16"/>
        <v>-7560</v>
      </c>
      <c r="N139" s="271">
        <f t="shared" si="17"/>
        <v>3.3733413751507841</v>
      </c>
      <c r="O139" s="265">
        <f t="shared" si="18"/>
        <v>5593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28320</v>
      </c>
      <c r="D140" s="265">
        <v>66989</v>
      </c>
      <c r="E140" s="265">
        <v>97391</v>
      </c>
      <c r="F140" s="265">
        <v>92103</v>
      </c>
      <c r="G140" s="271">
        <f t="shared" si="12"/>
        <v>-5.4296598248298134E-2</v>
      </c>
      <c r="H140" s="278">
        <f t="shared" si="13"/>
        <v>-5288</v>
      </c>
      <c r="I140" s="273">
        <f t="shared" si="14"/>
        <v>0.21479695236140683</v>
      </c>
      <c r="J140" s="265">
        <v>106284</v>
      </c>
      <c r="K140" s="273">
        <f t="shared" si="14"/>
        <v>-0.94716102453877848</v>
      </c>
      <c r="L140" s="273">
        <f t="shared" si="15"/>
        <v>0.15396892609361257</v>
      </c>
      <c r="M140" s="272">
        <f t="shared" si="16"/>
        <v>14181</v>
      </c>
      <c r="N140" s="271">
        <f t="shared" si="17"/>
        <v>2.7529661016949154</v>
      </c>
      <c r="O140" s="265">
        <f t="shared" si="18"/>
        <v>77964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4.5523343540326174E-2</v>
      </c>
      <c r="J141" s="265">
        <v>16099</v>
      </c>
      <c r="K141" s="277">
        <f t="shared" si="14"/>
        <v>0.56618305570481819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27791</v>
      </c>
      <c r="D142" s="265">
        <v>53247</v>
      </c>
      <c r="E142" s="265">
        <v>69865</v>
      </c>
      <c r="F142" s="265">
        <v>66121</v>
      </c>
      <c r="G142" s="271">
        <f t="shared" si="12"/>
        <v>-5.3589064624633198E-2</v>
      </c>
      <c r="H142" s="278">
        <f t="shared" si="13"/>
        <v>-3744</v>
      </c>
      <c r="I142" s="273">
        <f t="shared" si="14"/>
        <v>0.1542033298273518</v>
      </c>
      <c r="J142" s="265">
        <v>75793</v>
      </c>
      <c r="K142" s="273">
        <f t="shared" si="14"/>
        <v>-0.67060720042987643</v>
      </c>
      <c r="L142" s="273">
        <f t="shared" si="15"/>
        <v>0.14627727953297742</v>
      </c>
      <c r="M142" s="272">
        <f t="shared" si="16"/>
        <v>9672</v>
      </c>
      <c r="N142" s="271">
        <f t="shared" si="17"/>
        <v>1.7272498290813574</v>
      </c>
      <c r="O142" s="265">
        <f t="shared" si="18"/>
        <v>48002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2.8041633336520589E-2</v>
      </c>
      <c r="J143" s="265">
        <v>11877</v>
      </c>
      <c r="K143" s="277">
        <f t="shared" si="14"/>
        <v>-0.76392620454952531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20058</v>
      </c>
      <c r="D144" s="265">
        <v>34195</v>
      </c>
      <c r="E144" s="265">
        <v>19943</v>
      </c>
      <c r="F144" s="265">
        <v>20738</v>
      </c>
      <c r="G144" s="271">
        <f t="shared" si="12"/>
        <v>3.9863611292182632E-2</v>
      </c>
      <c r="H144" s="278">
        <f t="shared" si="13"/>
        <v>795</v>
      </c>
      <c r="I144" s="273">
        <f t="shared" si="14"/>
        <v>4.8363888234594477E-2</v>
      </c>
      <c r="J144" s="265">
        <v>18376</v>
      </c>
      <c r="K144" s="273">
        <f t="shared" si="14"/>
        <v>0.14239656098871575</v>
      </c>
      <c r="L144" s="273">
        <f t="shared" si="15"/>
        <v>-0.1138971935577201</v>
      </c>
      <c r="M144" s="272">
        <f t="shared" si="16"/>
        <v>-2362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8930</v>
      </c>
      <c r="D145" s="265">
        <v>21567</v>
      </c>
      <c r="E145" s="265">
        <v>23338</v>
      </c>
      <c r="F145" s="265">
        <v>31999</v>
      </c>
      <c r="G145" s="271">
        <f t="shared" si="12"/>
        <v>0.37111149198731685</v>
      </c>
      <c r="H145" s="279">
        <f t="shared" si="13"/>
        <v>8661</v>
      </c>
      <c r="I145" s="277">
        <f t="shared" si="14"/>
        <v>7.4626099894820552E-2</v>
      </c>
      <c r="J145" s="265">
        <v>37562</v>
      </c>
      <c r="K145" s="277">
        <f t="shared" si="14"/>
        <v>1.5513164965072541</v>
      </c>
      <c r="L145" s="273">
        <f t="shared" si="15"/>
        <v>0.17384918278696215</v>
      </c>
      <c r="M145" s="272">
        <f t="shared" si="16"/>
        <v>5563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44199</v>
      </c>
      <c r="G146" s="271">
        <f t="shared" si="12"/>
        <v>6.2399346200995076E-2</v>
      </c>
      <c r="H146" s="278">
        <f t="shared" si="13"/>
        <v>2596</v>
      </c>
      <c r="I146" s="273">
        <f t="shared" si="14"/>
        <v>0.10307818960752441</v>
      </c>
      <c r="J146" s="265">
        <f>J136-SUM(J137:J145)</f>
        <v>37836</v>
      </c>
      <c r="K146" s="273">
        <f t="shared" si="14"/>
        <v>0.46498298405874977</v>
      </c>
      <c r="L146" s="273">
        <f t="shared" si="15"/>
        <v>-0.14396253308898388</v>
      </c>
      <c r="M146" s="272">
        <f t="shared" si="16"/>
        <v>-6363</v>
      </c>
      <c r="N146" s="271">
        <f t="shared" si="17"/>
        <v>1.592039460163047</v>
      </c>
      <c r="O146" s="265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1399F-B676-46D4-B1F6-A61775CF1855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318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210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382237</v>
      </c>
      <c r="D8" s="121">
        <f t="shared" ref="D8:D21" si="0">C8/C9-1</f>
        <v>0.1179037385610211</v>
      </c>
    </row>
    <row r="9" spans="1:5" x14ac:dyDescent="0.25">
      <c r="A9" s="1"/>
      <c r="B9" s="119">
        <v>2023</v>
      </c>
      <c r="C9" s="120">
        <v>341923</v>
      </c>
      <c r="D9" s="121">
        <f t="shared" si="0"/>
        <v>-1.2268397484394011E-3</v>
      </c>
    </row>
    <row r="10" spans="1:5" x14ac:dyDescent="0.25">
      <c r="A10" s="1"/>
      <c r="B10" s="119">
        <v>2022</v>
      </c>
      <c r="C10" s="120">
        <v>342343</v>
      </c>
      <c r="D10" s="121">
        <f t="shared" si="0"/>
        <v>0.8841837605191174</v>
      </c>
    </row>
    <row r="11" spans="1:5" x14ac:dyDescent="0.25">
      <c r="A11" s="1"/>
      <c r="B11" s="119">
        <v>2021</v>
      </c>
      <c r="C11" s="120">
        <v>181693</v>
      </c>
      <c r="D11" s="121">
        <f t="shared" si="0"/>
        <v>0.76173484723609319</v>
      </c>
    </row>
    <row r="12" spans="1:5" x14ac:dyDescent="0.25">
      <c r="A12" s="1" t="s">
        <v>74</v>
      </c>
      <c r="B12" s="119">
        <v>2020</v>
      </c>
      <c r="C12" s="120">
        <v>103133</v>
      </c>
      <c r="D12" s="121">
        <f t="shared" si="0"/>
        <v>-0.71053067364987943</v>
      </c>
    </row>
    <row r="13" spans="1:5" x14ac:dyDescent="0.25">
      <c r="A13" s="1" t="s">
        <v>76</v>
      </c>
      <c r="B13" s="119">
        <v>2019</v>
      </c>
      <c r="C13" s="120">
        <v>356283</v>
      </c>
      <c r="D13" s="121">
        <f t="shared" si="0"/>
        <v>-5.8938434595146028E-5</v>
      </c>
    </row>
    <row r="14" spans="1:5" x14ac:dyDescent="0.25">
      <c r="A14" s="1" t="s">
        <v>78</v>
      </c>
      <c r="B14" s="119">
        <v>2018</v>
      </c>
      <c r="C14" s="120">
        <v>356304</v>
      </c>
      <c r="D14" s="121">
        <f t="shared" si="0"/>
        <v>8.1859696851923847E-2</v>
      </c>
    </row>
    <row r="15" spans="1:5" x14ac:dyDescent="0.25">
      <c r="A15" s="1" t="s">
        <v>80</v>
      </c>
      <c r="B15" s="119">
        <v>2017</v>
      </c>
      <c r="C15" s="120">
        <v>329344</v>
      </c>
      <c r="D15" s="121">
        <f t="shared" si="0"/>
        <v>3.1892594739398206E-2</v>
      </c>
    </row>
    <row r="16" spans="1:5" x14ac:dyDescent="0.25">
      <c r="A16" s="1" t="s">
        <v>82</v>
      </c>
      <c r="B16" s="119">
        <v>2016</v>
      </c>
      <c r="C16" s="120">
        <v>319165</v>
      </c>
      <c r="D16" s="121">
        <f>C16/C17-1</f>
        <v>9.6172934060989812E-2</v>
      </c>
    </row>
    <row r="17" spans="1:4" x14ac:dyDescent="0.25">
      <c r="A17" s="1" t="s">
        <v>84</v>
      </c>
      <c r="B17" s="119">
        <v>2015</v>
      </c>
      <c r="C17" s="120">
        <v>291163</v>
      </c>
      <c r="D17" s="121">
        <f t="shared" si="0"/>
        <v>-2.2148859140644461E-2</v>
      </c>
    </row>
    <row r="18" spans="1:4" x14ac:dyDescent="0.25">
      <c r="A18" s="1" t="s">
        <v>86</v>
      </c>
      <c r="B18" s="119">
        <v>2014</v>
      </c>
      <c r="C18" s="120">
        <v>297758</v>
      </c>
      <c r="D18" s="121">
        <f t="shared" si="0"/>
        <v>-9.8380610934812651E-2</v>
      </c>
    </row>
    <row r="19" spans="1:4" x14ac:dyDescent="0.25">
      <c r="A19" s="1" t="s">
        <v>88</v>
      </c>
      <c r="B19" s="119">
        <v>2013</v>
      </c>
      <c r="C19" s="120">
        <v>330248</v>
      </c>
      <c r="D19" s="121">
        <f t="shared" si="0"/>
        <v>5.55742006833706E-2</v>
      </c>
    </row>
    <row r="20" spans="1:4" x14ac:dyDescent="0.25">
      <c r="A20" s="1" t="s">
        <v>90</v>
      </c>
      <c r="B20" s="119">
        <v>2012</v>
      </c>
      <c r="C20" s="120">
        <v>312861</v>
      </c>
      <c r="D20" s="121">
        <f>C20/C21-1</f>
        <v>-6.7772924202785356E-2</v>
      </c>
    </row>
    <row r="21" spans="1:4" x14ac:dyDescent="0.25">
      <c r="A21" s="1" t="s">
        <v>92</v>
      </c>
      <c r="B21" s="119">
        <v>2011</v>
      </c>
      <c r="C21" s="120">
        <v>335606</v>
      </c>
      <c r="D21" s="121">
        <f t="shared" si="0"/>
        <v>-0.11080553325543752</v>
      </c>
    </row>
    <row r="22" spans="1:4" x14ac:dyDescent="0.25">
      <c r="A22" s="1" t="s">
        <v>94</v>
      </c>
      <c r="B22" s="119">
        <v>2010</v>
      </c>
      <c r="C22" s="120">
        <v>377427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992EE-6522-423C-AA91-3E3DA5B23B8D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319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211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275953</v>
      </c>
      <c r="D8" s="121">
        <f t="shared" ref="D8:D21" si="0">C8/C9-1</f>
        <v>0.1046073172684332</v>
      </c>
    </row>
    <row r="9" spans="1:5" x14ac:dyDescent="0.25">
      <c r="A9" s="1"/>
      <c r="B9" s="119">
        <v>2023</v>
      </c>
      <c r="C9" s="120">
        <v>249820</v>
      </c>
      <c r="D9" s="121">
        <f t="shared" si="0"/>
        <v>1.987328129592747E-2</v>
      </c>
    </row>
    <row r="10" spans="1:5" x14ac:dyDescent="0.25">
      <c r="A10" s="1"/>
      <c r="B10" s="119">
        <v>2022</v>
      </c>
      <c r="C10" s="120">
        <v>244952</v>
      </c>
      <c r="D10" s="121">
        <f t="shared" si="0"/>
        <v>1.1355140186915889</v>
      </c>
    </row>
    <row r="11" spans="1:5" x14ac:dyDescent="0.25">
      <c r="A11" s="1"/>
      <c r="B11" s="119">
        <v>2021</v>
      </c>
      <c r="C11" s="120">
        <v>114704</v>
      </c>
      <c r="D11" s="121">
        <f t="shared" si="0"/>
        <v>0.53320946894256349</v>
      </c>
    </row>
    <row r="12" spans="1:5" x14ac:dyDescent="0.25">
      <c r="A12" s="1" t="s">
        <v>74</v>
      </c>
      <c r="B12" s="119">
        <v>2020</v>
      </c>
      <c r="C12" s="120">
        <v>74813</v>
      </c>
      <c r="D12" s="121">
        <f t="shared" si="0"/>
        <v>-0.73677692202139899</v>
      </c>
    </row>
    <row r="13" spans="1:5" x14ac:dyDescent="0.25">
      <c r="A13" s="1" t="s">
        <v>76</v>
      </c>
      <c r="B13" s="119">
        <v>2019</v>
      </c>
      <c r="C13" s="120">
        <v>284219</v>
      </c>
      <c r="D13" s="121">
        <f t="shared" si="0"/>
        <v>6.5863884555382279E-2</v>
      </c>
    </row>
    <row r="14" spans="1:5" x14ac:dyDescent="0.25">
      <c r="A14" s="1" t="s">
        <v>78</v>
      </c>
      <c r="B14" s="119">
        <v>2018</v>
      </c>
      <c r="C14" s="120">
        <v>266656</v>
      </c>
      <c r="D14" s="121">
        <f t="shared" si="0"/>
        <v>0.10204368400388475</v>
      </c>
    </row>
    <row r="15" spans="1:5" x14ac:dyDescent="0.25">
      <c r="A15" s="1" t="s">
        <v>80</v>
      </c>
      <c r="B15" s="119">
        <v>2017</v>
      </c>
      <c r="C15" s="120">
        <v>241965</v>
      </c>
      <c r="D15" s="121">
        <f>C15/C16-1</f>
        <v>3.4980559226988728E-2</v>
      </c>
    </row>
    <row r="16" spans="1:5" x14ac:dyDescent="0.25">
      <c r="A16" s="1" t="s">
        <v>82</v>
      </c>
      <c r="B16" s="119">
        <v>2016</v>
      </c>
      <c r="C16" s="120">
        <v>233787</v>
      </c>
      <c r="D16" s="121">
        <f>C16/C17-1</f>
        <v>0.15508552456051938</v>
      </c>
    </row>
    <row r="17" spans="1:4" x14ac:dyDescent="0.25">
      <c r="A17" s="1" t="s">
        <v>84</v>
      </c>
      <c r="B17" s="119">
        <v>2015</v>
      </c>
      <c r="C17" s="120">
        <v>202398</v>
      </c>
      <c r="D17" s="121">
        <f t="shared" si="0"/>
        <v>-4.7597088178135016E-2</v>
      </c>
    </row>
    <row r="18" spans="1:4" x14ac:dyDescent="0.25">
      <c r="A18" s="1" t="s">
        <v>86</v>
      </c>
      <c r="B18" s="119">
        <v>2014</v>
      </c>
      <c r="C18" s="120">
        <v>212513</v>
      </c>
      <c r="D18" s="121">
        <f t="shared" si="0"/>
        <v>-0.1062169846236668</v>
      </c>
    </row>
    <row r="19" spans="1:4" x14ac:dyDescent="0.25">
      <c r="A19" s="1" t="s">
        <v>88</v>
      </c>
      <c r="B19" s="119">
        <v>2013</v>
      </c>
      <c r="C19" s="120">
        <v>237768</v>
      </c>
      <c r="D19" s="121">
        <f t="shared" si="0"/>
        <v>4.5345432483051562E-2</v>
      </c>
    </row>
    <row r="20" spans="1:4" x14ac:dyDescent="0.25">
      <c r="A20" s="1" t="s">
        <v>90</v>
      </c>
      <c r="B20" s="119">
        <v>2012</v>
      </c>
      <c r="C20" s="120">
        <v>227454</v>
      </c>
      <c r="D20" s="121">
        <f>C20/C21-1</f>
        <v>-4.5289702993569603E-2</v>
      </c>
    </row>
    <row r="21" spans="1:4" x14ac:dyDescent="0.25">
      <c r="A21" s="1" t="s">
        <v>92</v>
      </c>
      <c r="B21" s="119">
        <v>2011</v>
      </c>
      <c r="C21" s="120">
        <v>238244</v>
      </c>
      <c r="D21" s="121">
        <f t="shared" si="0"/>
        <v>-9.5175158751861E-2</v>
      </c>
    </row>
    <row r="22" spans="1:4" x14ac:dyDescent="0.25">
      <c r="A22" s="1" t="s">
        <v>94</v>
      </c>
      <c r="B22" s="119">
        <v>2010</v>
      </c>
      <c r="C22" s="120">
        <v>263304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440F7-6DB8-4D95-AEBE-18B4EE4614B8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320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212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106284</v>
      </c>
      <c r="D8" s="121">
        <f t="shared" ref="D8:D21" si="0">C8/C9-1</f>
        <v>0.15396892609361257</v>
      </c>
    </row>
    <row r="9" spans="1:5" x14ac:dyDescent="0.25">
      <c r="A9" s="1"/>
      <c r="B9" s="119">
        <v>2023</v>
      </c>
      <c r="C9" s="120">
        <v>92103</v>
      </c>
      <c r="D9" s="121">
        <f t="shared" si="0"/>
        <v>-5.4296598248298134E-2</v>
      </c>
    </row>
    <row r="10" spans="1:5" x14ac:dyDescent="0.25">
      <c r="A10" s="1"/>
      <c r="B10" s="119">
        <v>2022</v>
      </c>
      <c r="C10" s="120">
        <v>97391</v>
      </c>
      <c r="D10" s="121">
        <f t="shared" si="0"/>
        <v>0.45383570436937415</v>
      </c>
    </row>
    <row r="11" spans="1:5" x14ac:dyDescent="0.25">
      <c r="A11" s="1"/>
      <c r="B11" s="119">
        <v>2021</v>
      </c>
      <c r="C11" s="120">
        <v>66989</v>
      </c>
      <c r="D11" s="121">
        <f t="shared" si="0"/>
        <v>1.3654307909604522</v>
      </c>
    </row>
    <row r="12" spans="1:5" x14ac:dyDescent="0.25">
      <c r="A12" s="1" t="s">
        <v>74</v>
      </c>
      <c r="B12" s="119">
        <v>2020</v>
      </c>
      <c r="C12" s="120">
        <v>28320</v>
      </c>
      <c r="D12" s="121">
        <f t="shared" si="0"/>
        <v>-0.6070159857904085</v>
      </c>
    </row>
    <row r="13" spans="1:5" x14ac:dyDescent="0.25">
      <c r="A13" s="1" t="s">
        <v>76</v>
      </c>
      <c r="B13" s="119">
        <v>2019</v>
      </c>
      <c r="C13" s="120">
        <v>72064</v>
      </c>
      <c r="D13" s="121">
        <f t="shared" si="0"/>
        <v>-0.19614492236301984</v>
      </c>
    </row>
    <row r="14" spans="1:5" x14ac:dyDescent="0.25">
      <c r="A14" s="1" t="s">
        <v>78</v>
      </c>
      <c r="B14" s="119">
        <v>2018</v>
      </c>
      <c r="C14" s="120">
        <v>89648</v>
      </c>
      <c r="D14" s="121">
        <f t="shared" si="0"/>
        <v>2.5967337689833947E-2</v>
      </c>
    </row>
    <row r="15" spans="1:5" x14ac:dyDescent="0.25">
      <c r="A15" s="1" t="s">
        <v>80</v>
      </c>
      <c r="B15" s="119">
        <v>2017</v>
      </c>
      <c r="C15" s="120">
        <v>87379</v>
      </c>
      <c r="D15" s="121">
        <f>C15/C16-1</f>
        <v>2.34369509709762E-2</v>
      </c>
    </row>
    <row r="16" spans="1:5" x14ac:dyDescent="0.25">
      <c r="A16" s="1" t="s">
        <v>82</v>
      </c>
      <c r="B16" s="119">
        <v>2016</v>
      </c>
      <c r="C16" s="120">
        <v>85378</v>
      </c>
      <c r="D16" s="121">
        <f>C16/C17-1</f>
        <v>-3.8156931222891877E-2</v>
      </c>
    </row>
    <row r="17" spans="1:4" x14ac:dyDescent="0.25">
      <c r="A17" s="1" t="s">
        <v>84</v>
      </c>
      <c r="B17" s="119">
        <v>2015</v>
      </c>
      <c r="C17" s="120">
        <v>88765</v>
      </c>
      <c r="D17" s="121">
        <f t="shared" si="0"/>
        <v>4.1292744442489315E-2</v>
      </c>
    </row>
    <row r="18" spans="1:4" x14ac:dyDescent="0.25">
      <c r="A18" s="1" t="s">
        <v>86</v>
      </c>
      <c r="B18" s="119">
        <v>2014</v>
      </c>
      <c r="C18" s="120">
        <v>85245</v>
      </c>
      <c r="D18" s="121">
        <f t="shared" si="0"/>
        <v>-7.823313148788924E-2</v>
      </c>
    </row>
    <row r="19" spans="1:4" x14ac:dyDescent="0.25">
      <c r="A19" s="1" t="s">
        <v>88</v>
      </c>
      <c r="B19" s="119">
        <v>2013</v>
      </c>
      <c r="C19" s="120">
        <v>92480</v>
      </c>
      <c r="D19" s="121">
        <f t="shared" si="0"/>
        <v>8.281522591825019E-2</v>
      </c>
    </row>
    <row r="20" spans="1:4" x14ac:dyDescent="0.25">
      <c r="A20" s="1" t="s">
        <v>90</v>
      </c>
      <c r="B20" s="119">
        <v>2012</v>
      </c>
      <c r="C20" s="120">
        <v>85407</v>
      </c>
      <c r="D20" s="121">
        <f>C20/C21-1</f>
        <v>-0.12278917852961113</v>
      </c>
    </row>
    <row r="21" spans="1:4" x14ac:dyDescent="0.25">
      <c r="A21" s="1" t="s">
        <v>92</v>
      </c>
      <c r="B21" s="119">
        <v>2011</v>
      </c>
      <c r="C21" s="120">
        <v>97362</v>
      </c>
      <c r="D21" s="121">
        <f t="shared" si="0"/>
        <v>-0.14686785310585948</v>
      </c>
    </row>
    <row r="22" spans="1:4" x14ac:dyDescent="0.25">
      <c r="A22" s="1" t="s">
        <v>94</v>
      </c>
      <c r="B22" s="119">
        <v>2010</v>
      </c>
      <c r="C22" s="120">
        <v>114123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4D7CA-927B-4AA4-8558-7D398148890C}">
  <sheetPr>
    <tabColor rgb="FF92D050"/>
  </sheetPr>
  <dimension ref="B1:W54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60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61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228</v>
      </c>
      <c r="O6" s="92" t="s">
        <v>229</v>
      </c>
      <c r="P6" s="92" t="s">
        <v>230</v>
      </c>
      <c r="Q6" s="92" t="s">
        <v>231</v>
      </c>
      <c r="R6" s="92" t="s">
        <v>232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94967</v>
      </c>
      <c r="O7" s="94">
        <v>124574</v>
      </c>
      <c r="P7" s="94">
        <v>123897</v>
      </c>
      <c r="Q7" s="94">
        <v>127527</v>
      </c>
      <c r="R7" s="94">
        <v>124520</v>
      </c>
      <c r="S7" s="95">
        <f t="shared" ref="S7:S52" si="4">IFERROR(R7/Q7-1,"-")</f>
        <v>-2.3579320457628561E-2</v>
      </c>
      <c r="T7" s="95">
        <f t="shared" ref="T7:T52" si="5">IFERROR(R7/N7-1,"-")</f>
        <v>0.31119230890730454</v>
      </c>
      <c r="U7" s="94">
        <f t="shared" ref="U7:U52" si="6">IFERROR(R7-Q7,"-")</f>
        <v>-3007</v>
      </c>
      <c r="V7" s="94">
        <f t="shared" ref="V7:V52" si="7">IFERROR(R7-N7,"-")</f>
        <v>29553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67574</v>
      </c>
      <c r="O8" s="97">
        <v>89647</v>
      </c>
      <c r="P8" s="97">
        <v>87893</v>
      </c>
      <c r="Q8" s="97">
        <v>91960</v>
      </c>
      <c r="R8" s="97">
        <v>88502</v>
      </c>
      <c r="S8" s="98">
        <f t="shared" si="4"/>
        <v>-3.7603305785123942E-2</v>
      </c>
      <c r="T8" s="98">
        <f t="shared" si="5"/>
        <v>0.30970491609198803</v>
      </c>
      <c r="U8" s="97">
        <f t="shared" si="6"/>
        <v>-3458</v>
      </c>
      <c r="V8" s="97">
        <f t="shared" si="7"/>
        <v>20928</v>
      </c>
      <c r="W8" s="98">
        <f>R8/R7</f>
        <v>0.71074526180533248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54907</v>
      </c>
      <c r="O9" s="53">
        <v>71632</v>
      </c>
      <c r="P9" s="53">
        <v>72266</v>
      </c>
      <c r="Q9" s="53">
        <v>75407</v>
      </c>
      <c r="R9" s="53">
        <v>72822</v>
      </c>
      <c r="S9" s="100">
        <f t="shared" si="4"/>
        <v>-3.4280637076133491E-2</v>
      </c>
      <c r="T9" s="100">
        <f t="shared" si="5"/>
        <v>0.32627898082211737</v>
      </c>
      <c r="U9" s="53">
        <f t="shared" si="6"/>
        <v>-2585</v>
      </c>
      <c r="V9" s="53">
        <f t="shared" si="7"/>
        <v>17915</v>
      </c>
      <c r="W9" s="100">
        <f>R9/R7</f>
        <v>0.58482171538708638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12667</v>
      </c>
      <c r="O10" s="53">
        <v>18015</v>
      </c>
      <c r="P10" s="53">
        <v>15627</v>
      </c>
      <c r="Q10" s="53">
        <v>16553</v>
      </c>
      <c r="R10" s="53">
        <v>15680</v>
      </c>
      <c r="S10" s="100">
        <f t="shared" si="4"/>
        <v>-5.2739684649308227E-2</v>
      </c>
      <c r="T10" s="100">
        <f t="shared" si="5"/>
        <v>0.2378621615220653</v>
      </c>
      <c r="U10" s="53">
        <f t="shared" si="6"/>
        <v>-873</v>
      </c>
      <c r="V10" s="53">
        <f t="shared" si="7"/>
        <v>3013</v>
      </c>
      <c r="W10" s="100">
        <f>R10/R7</f>
        <v>0.12592354641824607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27393</v>
      </c>
      <c r="O11" s="97">
        <v>34927</v>
      </c>
      <c r="P11" s="97">
        <v>36004</v>
      </c>
      <c r="Q11" s="97">
        <v>35567</v>
      </c>
      <c r="R11" s="97">
        <v>36018</v>
      </c>
      <c r="S11" s="98">
        <f t="shared" si="4"/>
        <v>1.2680293530519915E-2</v>
      </c>
      <c r="T11" s="98">
        <f t="shared" si="5"/>
        <v>0.31486146095717893</v>
      </c>
      <c r="U11" s="97">
        <f t="shared" si="6"/>
        <v>451</v>
      </c>
      <c r="V11" s="97">
        <f t="shared" si="7"/>
        <v>8625</v>
      </c>
      <c r="W11" s="98">
        <f>R11/R7</f>
        <v>0.28925473819466752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36110</v>
      </c>
      <c r="O12" s="101">
        <v>44069</v>
      </c>
      <c r="P12" s="101">
        <v>44891</v>
      </c>
      <c r="Q12" s="101">
        <v>46362</v>
      </c>
      <c r="R12" s="101">
        <v>44311</v>
      </c>
      <c r="S12" s="102">
        <f t="shared" si="4"/>
        <v>-4.4238816271946813E-2</v>
      </c>
      <c r="T12" s="102">
        <f t="shared" si="5"/>
        <v>0.22711160343395176</v>
      </c>
      <c r="U12" s="101">
        <f t="shared" si="6"/>
        <v>-2051</v>
      </c>
      <c r="V12" s="101">
        <f t="shared" si="7"/>
        <v>8201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28843</v>
      </c>
      <c r="O13" s="97">
        <v>34314</v>
      </c>
      <c r="P13" s="97">
        <v>34058</v>
      </c>
      <c r="Q13" s="97">
        <v>34975</v>
      </c>
      <c r="R13" s="97">
        <v>32692</v>
      </c>
      <c r="S13" s="98">
        <f t="shared" si="4"/>
        <v>-6.5275196568977845E-2</v>
      </c>
      <c r="T13" s="98">
        <f t="shared" si="5"/>
        <v>0.13344659016052418</v>
      </c>
      <c r="U13" s="97">
        <f t="shared" si="6"/>
        <v>-2283</v>
      </c>
      <c r="V13" s="97">
        <f t="shared" si="7"/>
        <v>3849</v>
      </c>
      <c r="W13" s="98">
        <f>R13/R12</f>
        <v>0.73778520006318971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24921</v>
      </c>
      <c r="O14" s="53">
        <v>29302</v>
      </c>
      <c r="P14" s="53">
        <v>29733</v>
      </c>
      <c r="Q14" s="53">
        <v>30970</v>
      </c>
      <c r="R14" s="53">
        <v>28587</v>
      </c>
      <c r="S14" s="100">
        <f t="shared" si="4"/>
        <v>-7.6945431062318326E-2</v>
      </c>
      <c r="T14" s="100">
        <f t="shared" si="5"/>
        <v>0.14710485133020335</v>
      </c>
      <c r="U14" s="53">
        <f t="shared" si="6"/>
        <v>-2383</v>
      </c>
      <c r="V14" s="53">
        <f t="shared" si="7"/>
        <v>3666</v>
      </c>
      <c r="W14" s="100">
        <f>R14/R12</f>
        <v>0.64514454650086883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3922</v>
      </c>
      <c r="O15" s="53">
        <v>5012</v>
      </c>
      <c r="P15" s="53">
        <v>4325</v>
      </c>
      <c r="Q15" s="53">
        <v>4005</v>
      </c>
      <c r="R15" s="53">
        <v>4105</v>
      </c>
      <c r="S15" s="100">
        <f t="shared" si="4"/>
        <v>2.4968789013732895E-2</v>
      </c>
      <c r="T15" s="100">
        <f t="shared" si="5"/>
        <v>4.6659867414584388E-2</v>
      </c>
      <c r="U15" s="53">
        <f t="shared" si="6"/>
        <v>100</v>
      </c>
      <c r="V15" s="53">
        <f t="shared" si="7"/>
        <v>183</v>
      </c>
      <c r="W15" s="100">
        <f>R15/R12</f>
        <v>9.2640653562320874E-2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7267</v>
      </c>
      <c r="O16" s="97">
        <v>9755</v>
      </c>
      <c r="P16" s="97">
        <v>10833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0.26221479993681029</v>
      </c>
    </row>
    <row r="17" spans="2:23" x14ac:dyDescent="0.25">
      <c r="B17" s="93" t="s">
        <v>50</v>
      </c>
      <c r="C17" s="101">
        <v>21340</v>
      </c>
      <c r="D17" s="101">
        <v>9244</v>
      </c>
      <c r="E17" s="101">
        <v>11050</v>
      </c>
      <c r="F17" s="101">
        <v>18364</v>
      </c>
      <c r="G17" s="101">
        <v>19209</v>
      </c>
      <c r="H17" s="101">
        <v>20011</v>
      </c>
      <c r="I17" s="102">
        <f t="shared" si="0"/>
        <v>4.175126242906968E-2</v>
      </c>
      <c r="J17" s="102">
        <f t="shared" si="1"/>
        <v>1.1647555170921677</v>
      </c>
      <c r="K17" s="101">
        <f t="shared" si="2"/>
        <v>802</v>
      </c>
      <c r="L17" s="101">
        <f t="shared" si="3"/>
        <v>10767</v>
      </c>
      <c r="M17" s="95">
        <f>H17/H17</f>
        <v>1</v>
      </c>
      <c r="N17" s="101">
        <v>13664</v>
      </c>
      <c r="O17" s="101">
        <v>18637</v>
      </c>
      <c r="P17" s="101">
        <v>19295</v>
      </c>
      <c r="Q17" s="101">
        <v>20140</v>
      </c>
      <c r="R17" s="101">
        <v>20107</v>
      </c>
      <c r="S17" s="102">
        <f t="shared" si="4"/>
        <v>-1.6385302879841079E-3</v>
      </c>
      <c r="T17" s="102">
        <f t="shared" si="5"/>
        <v>0.47153103044496492</v>
      </c>
      <c r="U17" s="101">
        <f t="shared" si="6"/>
        <v>-33</v>
      </c>
      <c r="V17" s="101">
        <f t="shared" si="7"/>
        <v>6443</v>
      </c>
      <c r="W17" s="95">
        <f>R17/R17</f>
        <v>1</v>
      </c>
    </row>
    <row r="18" spans="2:23" x14ac:dyDescent="0.25">
      <c r="B18" s="96" t="s">
        <v>62</v>
      </c>
      <c r="C18" s="97">
        <v>16096</v>
      </c>
      <c r="D18" s="97">
        <v>6499</v>
      </c>
      <c r="E18" s="97">
        <v>8111</v>
      </c>
      <c r="F18" s="97">
        <v>14162</v>
      </c>
      <c r="G18" s="97">
        <v>14862</v>
      </c>
      <c r="H18" s="97">
        <v>15621</v>
      </c>
      <c r="I18" s="98">
        <f t="shared" si="0"/>
        <v>5.106984255147351E-2</v>
      </c>
      <c r="J18" s="98">
        <f t="shared" si="1"/>
        <v>1.4036005539313741</v>
      </c>
      <c r="K18" s="97">
        <f t="shared" si="2"/>
        <v>759</v>
      </c>
      <c r="L18" s="97">
        <f t="shared" si="3"/>
        <v>9122</v>
      </c>
      <c r="M18" s="98">
        <f>H18/H17</f>
        <v>0.78062065863774921</v>
      </c>
      <c r="N18" s="97">
        <v>10280</v>
      </c>
      <c r="O18" s="97">
        <v>14288</v>
      </c>
      <c r="P18" s="97">
        <v>14948</v>
      </c>
      <c r="Q18" s="97">
        <v>15777</v>
      </c>
      <c r="R18" s="97">
        <v>15654</v>
      </c>
      <c r="S18" s="98">
        <f t="shared" si="4"/>
        <v>-7.7961589655828334E-3</v>
      </c>
      <c r="T18" s="98">
        <f t="shared" si="5"/>
        <v>0.52276264591439681</v>
      </c>
      <c r="U18" s="97">
        <f t="shared" si="6"/>
        <v>-123</v>
      </c>
      <c r="V18" s="97">
        <f t="shared" si="7"/>
        <v>5374</v>
      </c>
      <c r="W18" s="98">
        <f>R18/R17</f>
        <v>0.77853483861341821</v>
      </c>
    </row>
    <row r="19" spans="2:23" x14ac:dyDescent="0.25">
      <c r="B19" s="99" t="s">
        <v>63</v>
      </c>
      <c r="C19" s="53">
        <v>12913</v>
      </c>
      <c r="D19" s="53">
        <v>5381</v>
      </c>
      <c r="E19" s="53">
        <v>6550</v>
      </c>
      <c r="F19" s="53">
        <v>12095</v>
      </c>
      <c r="G19" s="53">
        <v>12793</v>
      </c>
      <c r="H19" s="53">
        <v>13518</v>
      </c>
      <c r="I19" s="100">
        <f t="shared" si="0"/>
        <v>5.66716172907058E-2</v>
      </c>
      <c r="J19" s="100">
        <f t="shared" si="1"/>
        <v>1.5121724586508085</v>
      </c>
      <c r="K19" s="53">
        <f t="shared" si="2"/>
        <v>725</v>
      </c>
      <c r="L19" s="53">
        <f t="shared" si="3"/>
        <v>8137</v>
      </c>
      <c r="M19" s="100">
        <f>H19/H17</f>
        <v>0.67552845934735894</v>
      </c>
      <c r="N19" s="53">
        <v>9016</v>
      </c>
      <c r="O19" s="53">
        <v>12383</v>
      </c>
      <c r="P19" s="53">
        <v>12849</v>
      </c>
      <c r="Q19" s="53">
        <v>13674</v>
      </c>
      <c r="R19" s="53">
        <v>13498</v>
      </c>
      <c r="S19" s="100">
        <f t="shared" si="4"/>
        <v>-1.2871142313880313E-2</v>
      </c>
      <c r="T19" s="100">
        <f t="shared" si="5"/>
        <v>0.49711623779946756</v>
      </c>
      <c r="U19" s="53">
        <f t="shared" si="6"/>
        <v>-176</v>
      </c>
      <c r="V19" s="53">
        <f t="shared" si="7"/>
        <v>4482</v>
      </c>
      <c r="W19" s="100">
        <f>R19/R17</f>
        <v>0.67130849952752769</v>
      </c>
    </row>
    <row r="20" spans="2:23" x14ac:dyDescent="0.25">
      <c r="B20" s="99" t="s">
        <v>64</v>
      </c>
      <c r="C20" s="53">
        <v>3183</v>
      </c>
      <c r="D20" s="53">
        <v>1118</v>
      </c>
      <c r="E20" s="53">
        <v>1561</v>
      </c>
      <c r="F20" s="53">
        <v>2067</v>
      </c>
      <c r="G20" s="53">
        <v>2069</v>
      </c>
      <c r="H20" s="53">
        <v>2103</v>
      </c>
      <c r="I20" s="100">
        <f t="shared" si="0"/>
        <v>1.6433059449009191E-2</v>
      </c>
      <c r="J20" s="100">
        <f t="shared" si="1"/>
        <v>0.88103756708407865</v>
      </c>
      <c r="K20" s="53">
        <f t="shared" si="2"/>
        <v>34</v>
      </c>
      <c r="L20" s="53">
        <f t="shared" si="3"/>
        <v>985</v>
      </c>
      <c r="M20" s="100">
        <f>H20/H17</f>
        <v>0.10509219929039028</v>
      </c>
      <c r="N20" s="53">
        <v>1264</v>
      </c>
      <c r="O20" s="53">
        <v>1905</v>
      </c>
      <c r="P20" s="53">
        <v>2099</v>
      </c>
      <c r="Q20" s="53">
        <v>2103</v>
      </c>
      <c r="R20" s="53">
        <v>2156</v>
      </c>
      <c r="S20" s="100">
        <f t="shared" si="4"/>
        <v>2.5202092249167807E-2</v>
      </c>
      <c r="T20" s="100">
        <f t="shared" si="5"/>
        <v>0.70569620253164556</v>
      </c>
      <c r="U20" s="53">
        <f t="shared" si="6"/>
        <v>53</v>
      </c>
      <c r="V20" s="53">
        <f t="shared" si="7"/>
        <v>892</v>
      </c>
      <c r="W20" s="100">
        <f>R20/R17</f>
        <v>0.10722633908589048</v>
      </c>
    </row>
    <row r="21" spans="2:23" x14ac:dyDescent="0.25">
      <c r="B21" s="96" t="s">
        <v>65</v>
      </c>
      <c r="C21" s="97">
        <v>5245</v>
      </c>
      <c r="D21" s="97">
        <v>2745</v>
      </c>
      <c r="E21" s="97">
        <v>2940</v>
      </c>
      <c r="F21" s="97">
        <v>4202</v>
      </c>
      <c r="G21" s="97">
        <v>4347</v>
      </c>
      <c r="H21" s="97">
        <v>4390</v>
      </c>
      <c r="I21" s="98">
        <f t="shared" si="0"/>
        <v>9.8918794570967972E-3</v>
      </c>
      <c r="J21" s="98">
        <f t="shared" si="1"/>
        <v>0.59927140255009115</v>
      </c>
      <c r="K21" s="97">
        <f t="shared" si="2"/>
        <v>43</v>
      </c>
      <c r="L21" s="97">
        <f t="shared" si="3"/>
        <v>1645</v>
      </c>
      <c r="M21" s="98">
        <f>H21/H17</f>
        <v>0.21937934136225076</v>
      </c>
      <c r="N21" s="97">
        <v>3384</v>
      </c>
      <c r="O21" s="97">
        <v>4349</v>
      </c>
      <c r="P21" s="97">
        <v>4347</v>
      </c>
      <c r="Q21" s="97">
        <v>4363</v>
      </c>
      <c r="R21" s="97">
        <v>4453</v>
      </c>
      <c r="S21" s="98">
        <f t="shared" si="4"/>
        <v>2.0628008251203367E-2</v>
      </c>
      <c r="T21" s="98">
        <f t="shared" si="5"/>
        <v>0.31589834515366433</v>
      </c>
      <c r="U21" s="97">
        <f t="shared" si="6"/>
        <v>90</v>
      </c>
      <c r="V21" s="97">
        <f t="shared" si="7"/>
        <v>1069</v>
      </c>
      <c r="W21" s="98">
        <f>R21/R17</f>
        <v>0.22146516138658179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763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0.14214463840398994</v>
      </c>
      <c r="U22" s="101">
        <f t="shared" si="6"/>
        <v>4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749</v>
      </c>
      <c r="Q23" s="97">
        <v>898</v>
      </c>
      <c r="R23" s="97">
        <v>898</v>
      </c>
      <c r="S23" s="98">
        <f t="shared" si="4"/>
        <v>0</v>
      </c>
      <c r="T23" s="98">
        <f t="shared" si="5"/>
        <v>0.1197007481296759</v>
      </c>
      <c r="U23" s="97">
        <f t="shared" si="6"/>
        <v>0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4276</v>
      </c>
      <c r="O25" s="101">
        <v>4562</v>
      </c>
      <c r="P25" s="101">
        <v>4276</v>
      </c>
      <c r="Q25" s="101">
        <v>4306</v>
      </c>
      <c r="R25" s="101">
        <v>4616</v>
      </c>
      <c r="S25" s="102">
        <f t="shared" si="4"/>
        <v>7.199256850905722E-2</v>
      </c>
      <c r="T25" s="102">
        <f t="shared" si="5"/>
        <v>7.9513564078578014E-2</v>
      </c>
      <c r="U25" s="101">
        <f t="shared" si="6"/>
        <v>310</v>
      </c>
      <c r="V25" s="101">
        <f t="shared" si="7"/>
        <v>340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3576</v>
      </c>
      <c r="O26" s="97">
        <v>3862</v>
      </c>
      <c r="P26" s="97">
        <v>3576</v>
      </c>
      <c r="Q26" s="97">
        <v>3606</v>
      </c>
      <c r="R26" s="97">
        <v>3916</v>
      </c>
      <c r="S26" s="98">
        <f t="shared" si="4"/>
        <v>8.5967831392124161E-2</v>
      </c>
      <c r="T26" s="98">
        <f t="shared" si="5"/>
        <v>9.5078299776286457E-2</v>
      </c>
      <c r="U26" s="97">
        <f t="shared" si="6"/>
        <v>310</v>
      </c>
      <c r="V26" s="97">
        <f t="shared" si="7"/>
        <v>340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3576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-3576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13664</v>
      </c>
      <c r="O29" s="101">
        <v>18637</v>
      </c>
      <c r="P29" s="101">
        <v>19295</v>
      </c>
      <c r="Q29" s="101">
        <v>20140</v>
      </c>
      <c r="R29" s="101">
        <v>20107</v>
      </c>
      <c r="S29" s="102">
        <f t="shared" si="4"/>
        <v>-1.6385302879841079E-3</v>
      </c>
      <c r="T29" s="102">
        <f t="shared" si="5"/>
        <v>0.47153103044496492</v>
      </c>
      <c r="U29" s="101">
        <f t="shared" si="6"/>
        <v>-33</v>
      </c>
      <c r="V29" s="101">
        <f t="shared" si="7"/>
        <v>6443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10280</v>
      </c>
      <c r="O30" s="97">
        <v>14288</v>
      </c>
      <c r="P30" s="97">
        <v>14948</v>
      </c>
      <c r="Q30" s="97">
        <v>15777</v>
      </c>
      <c r="R30" s="97">
        <v>15654</v>
      </c>
      <c r="S30" s="98">
        <f t="shared" si="4"/>
        <v>-7.7961589655828334E-3</v>
      </c>
      <c r="T30" s="98">
        <f t="shared" si="5"/>
        <v>0.52276264591439681</v>
      </c>
      <c r="U30" s="97">
        <f t="shared" si="6"/>
        <v>-123</v>
      </c>
      <c r="V30" s="97">
        <f t="shared" si="7"/>
        <v>5374</v>
      </c>
      <c r="W30" s="98">
        <f>R30/R29</f>
        <v>0.77853483861341821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9016</v>
      </c>
      <c r="O31" s="53">
        <v>12383</v>
      </c>
      <c r="P31" s="53">
        <v>12849</v>
      </c>
      <c r="Q31" s="53">
        <v>13674</v>
      </c>
      <c r="R31" s="53">
        <v>13498</v>
      </c>
      <c r="S31" s="100">
        <f t="shared" si="4"/>
        <v>-1.2871142313880313E-2</v>
      </c>
      <c r="T31" s="100">
        <f t="shared" si="5"/>
        <v>0.49711623779946756</v>
      </c>
      <c r="U31" s="53">
        <f t="shared" si="6"/>
        <v>-176</v>
      </c>
      <c r="V31" s="53">
        <f t="shared" si="7"/>
        <v>4482</v>
      </c>
      <c r="W31" s="100">
        <f>R31/R29</f>
        <v>0.67130849952752769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1264</v>
      </c>
      <c r="O32" s="53">
        <v>1905</v>
      </c>
      <c r="P32" s="53">
        <v>2099</v>
      </c>
      <c r="Q32" s="53">
        <v>2103</v>
      </c>
      <c r="R32" s="53">
        <v>2156</v>
      </c>
      <c r="S32" s="100">
        <f t="shared" si="4"/>
        <v>2.5202092249167807E-2</v>
      </c>
      <c r="T32" s="100">
        <f t="shared" si="5"/>
        <v>0.70569620253164556</v>
      </c>
      <c r="U32" s="53">
        <f t="shared" si="6"/>
        <v>53</v>
      </c>
      <c r="V32" s="53">
        <f t="shared" si="7"/>
        <v>892</v>
      </c>
      <c r="W32" s="100">
        <f>R32/R29</f>
        <v>0.10722633908589048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3384</v>
      </c>
      <c r="O33" s="97">
        <v>4349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0.31589834515366433</v>
      </c>
      <c r="U33" s="97">
        <f t="shared" si="6"/>
        <v>90</v>
      </c>
      <c r="V33" s="97">
        <f t="shared" si="7"/>
        <v>1069</v>
      </c>
      <c r="W33" s="98">
        <f>R33/R29</f>
        <v>0.22146516138658179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3192</v>
      </c>
      <c r="O36" s="101">
        <v>4653</v>
      </c>
      <c r="P36" s="101">
        <v>4791</v>
      </c>
      <c r="Q36" s="101">
        <v>4797</v>
      </c>
      <c r="R36" s="101">
        <v>4605</v>
      </c>
      <c r="S36" s="102">
        <f t="shared" si="4"/>
        <v>-4.0025015634771788E-2</v>
      </c>
      <c r="T36" s="102">
        <f t="shared" si="5"/>
        <v>0.44266917293233088</v>
      </c>
      <c r="U36" s="101">
        <f t="shared" si="6"/>
        <v>-192</v>
      </c>
      <c r="V36" s="101">
        <f t="shared" si="7"/>
        <v>1413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2930</v>
      </c>
      <c r="O37" s="97">
        <v>3809</v>
      </c>
      <c r="P37" s="97">
        <v>3915</v>
      </c>
      <c r="Q37" s="97">
        <v>3915</v>
      </c>
      <c r="R37" s="97">
        <v>3723</v>
      </c>
      <c r="S37" s="98">
        <f t="shared" si="4"/>
        <v>-4.9042145593869768E-2</v>
      </c>
      <c r="T37" s="98">
        <f t="shared" si="5"/>
        <v>0.27064846416382249</v>
      </c>
      <c r="U37" s="97">
        <f t="shared" si="6"/>
        <v>-192</v>
      </c>
      <c r="V37" s="97">
        <f t="shared" si="7"/>
        <v>793</v>
      </c>
      <c r="W37" s="98">
        <f>R37/R36</f>
        <v>0.80846905537459279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262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2.3664122137404582</v>
      </c>
      <c r="U38" s="97">
        <f t="shared" si="6"/>
        <v>0</v>
      </c>
      <c r="V38" s="97">
        <f t="shared" si="7"/>
        <v>620</v>
      </c>
      <c r="W38" s="98">
        <f>R38/R36</f>
        <v>0.19153094462540718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2640</v>
      </c>
      <c r="P39" s="101">
        <v>2646</v>
      </c>
      <c r="Q39" s="101">
        <v>2773</v>
      </c>
      <c r="R39" s="101">
        <v>2675</v>
      </c>
      <c r="S39" s="102">
        <f t="shared" si="4"/>
        <v>-3.5340786152181725E-2</v>
      </c>
      <c r="T39" s="102">
        <f t="shared" si="5"/>
        <v>0.12489486963835161</v>
      </c>
      <c r="U39" s="101">
        <f t="shared" si="6"/>
        <v>-98</v>
      </c>
      <c r="V39" s="101">
        <f t="shared" si="7"/>
        <v>297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2640</v>
      </c>
      <c r="P40" s="97">
        <v>2646</v>
      </c>
      <c r="Q40" s="97">
        <v>2773</v>
      </c>
      <c r="R40" s="97">
        <v>2675</v>
      </c>
      <c r="S40" s="98">
        <f t="shared" si="4"/>
        <v>-3.5340786152181725E-2</v>
      </c>
      <c r="T40" s="98">
        <f t="shared" si="5"/>
        <v>0.12489486963835161</v>
      </c>
      <c r="U40" s="97">
        <f t="shared" si="6"/>
        <v>-98</v>
      </c>
      <c r="V40" s="97">
        <f t="shared" si="7"/>
        <v>297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0.69046728971962612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966</v>
      </c>
      <c r="P42" s="53">
        <v>972</v>
      </c>
      <c r="Q42" s="53">
        <v>1092</v>
      </c>
      <c r="R42" s="53">
        <v>828</v>
      </c>
      <c r="S42" s="100">
        <f t="shared" si="4"/>
        <v>-0.24175824175824179</v>
      </c>
      <c r="T42" s="100">
        <f t="shared" si="5"/>
        <v>0.14999999999999991</v>
      </c>
      <c r="U42" s="53">
        <f t="shared" si="6"/>
        <v>-264</v>
      </c>
      <c r="V42" s="53">
        <f t="shared" si="7"/>
        <v>108</v>
      </c>
      <c r="W42" s="100">
        <f>R42/R39</f>
        <v>0.30953271028037382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4931</v>
      </c>
      <c r="O43" s="101">
        <v>6412</v>
      </c>
      <c r="P43" s="101">
        <v>6415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0.31758264043804507</v>
      </c>
      <c r="U43" s="101">
        <f t="shared" si="6"/>
        <v>82</v>
      </c>
      <c r="V43" s="101">
        <f t="shared" si="7"/>
        <v>1566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3271</v>
      </c>
      <c r="O44" s="97">
        <v>4752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0.45368388871904619</v>
      </c>
      <c r="U44" s="97">
        <f t="shared" si="6"/>
        <v>0</v>
      </c>
      <c r="V44" s="97">
        <f t="shared" si="7"/>
        <v>1484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2210</v>
      </c>
      <c r="O45" s="53">
        <v>3691</v>
      </c>
      <c r="P45" s="53">
        <v>3694</v>
      </c>
      <c r="Q45" s="53">
        <v>3694</v>
      </c>
      <c r="R45" s="53">
        <v>3694</v>
      </c>
      <c r="S45" s="100">
        <f t="shared" si="4"/>
        <v>0</v>
      </c>
      <c r="T45" s="100">
        <f t="shared" si="5"/>
        <v>0.67149321266968331</v>
      </c>
      <c r="U45" s="53">
        <f t="shared" si="6"/>
        <v>0</v>
      </c>
      <c r="V45" s="53">
        <f t="shared" si="7"/>
        <v>1484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1061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>
        <f t="shared" si="5"/>
        <v>0</v>
      </c>
      <c r="U46" s="53">
        <f t="shared" si="6"/>
        <v>0</v>
      </c>
      <c r="V46" s="53">
        <f t="shared" si="7"/>
        <v>0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1660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4.9397590361445864E-2</v>
      </c>
      <c r="U47" s="97">
        <f t="shared" si="6"/>
        <v>82</v>
      </c>
      <c r="V47" s="97">
        <f t="shared" si="7"/>
        <v>82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2781</v>
      </c>
      <c r="O48" s="101">
        <v>3053</v>
      </c>
      <c r="P48" s="101">
        <v>3053</v>
      </c>
      <c r="Q48" s="101">
        <v>3077</v>
      </c>
      <c r="R48" s="101">
        <v>3105</v>
      </c>
      <c r="S48" s="102">
        <f t="shared" si="4"/>
        <v>9.0997725056873868E-3</v>
      </c>
      <c r="T48" s="102">
        <f t="shared" si="5"/>
        <v>0.11650485436893199</v>
      </c>
      <c r="U48" s="101">
        <f t="shared" si="6"/>
        <v>28</v>
      </c>
      <c r="V48" s="101">
        <f t="shared" si="7"/>
        <v>324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2751</v>
      </c>
      <c r="O49" s="97">
        <v>2849</v>
      </c>
      <c r="P49" s="97">
        <v>2639</v>
      </c>
      <c r="Q49" s="97">
        <v>2689</v>
      </c>
      <c r="R49" s="97">
        <v>2717</v>
      </c>
      <c r="S49" s="98">
        <f t="shared" si="4"/>
        <v>1.0412792859799236E-2</v>
      </c>
      <c r="T49" s="98">
        <f t="shared" si="5"/>
        <v>-1.2359142130134448E-2</v>
      </c>
      <c r="U49" s="97">
        <f t="shared" si="6"/>
        <v>28</v>
      </c>
      <c r="V49" s="97">
        <f t="shared" si="7"/>
        <v>-34</v>
      </c>
      <c r="W49" s="98">
        <f>R49/R48</f>
        <v>0.87504025764895332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2165</v>
      </c>
      <c r="O50" s="53">
        <v>2053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-5.1732101616628223E-2</v>
      </c>
      <c r="U50" s="53">
        <f t="shared" si="6"/>
        <v>0</v>
      </c>
      <c r="V50" s="53">
        <f t="shared" si="7"/>
        <v>-112</v>
      </c>
      <c r="W50" s="100">
        <f>R50/R48</f>
        <v>0.66119162640901774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796</v>
      </c>
      <c r="P51" s="53">
        <v>586</v>
      </c>
      <c r="Q51" s="53">
        <v>636</v>
      </c>
      <c r="R51" s="53">
        <v>664</v>
      </c>
      <c r="S51" s="100">
        <f t="shared" si="4"/>
        <v>4.4025157232704393E-2</v>
      </c>
      <c r="T51" s="100">
        <f t="shared" si="5"/>
        <v>0.13310580204778155</v>
      </c>
      <c r="U51" s="53">
        <f t="shared" si="6"/>
        <v>28</v>
      </c>
      <c r="V51" s="53">
        <f t="shared" si="7"/>
        <v>78</v>
      </c>
      <c r="W51" s="100">
        <f>R51/R48</f>
        <v>0.21384863123993558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0.35040257648953299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1FD95-AA25-4B95-9F6F-8459F16679C9}">
  <sheetPr>
    <tabColor rgb="FF92D050"/>
  </sheetPr>
  <dimension ref="B1:S54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66</v>
      </c>
      <c r="D5" s="303"/>
      <c r="E5" s="303"/>
      <c r="F5" s="303"/>
      <c r="G5" s="303"/>
      <c r="H5" s="303"/>
      <c r="I5" s="88"/>
      <c r="J5" s="88"/>
      <c r="K5" s="89"/>
      <c r="L5" s="304" t="s">
        <v>67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228</v>
      </c>
      <c r="M6" s="92" t="s">
        <v>229</v>
      </c>
      <c r="N6" s="92" t="s">
        <v>230</v>
      </c>
      <c r="O6" s="92" t="s">
        <v>231</v>
      </c>
      <c r="P6" s="92" t="s">
        <v>232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209</v>
      </c>
      <c r="M7" s="94">
        <v>293</v>
      </c>
      <c r="N7" s="94">
        <v>301</v>
      </c>
      <c r="O7" s="94">
        <v>320</v>
      </c>
      <c r="P7" s="94">
        <v>322</v>
      </c>
      <c r="Q7" s="95">
        <f t="shared" ref="Q7:Q52" si="0">IFERROR(P7/O7-1,"-")</f>
        <v>6.2500000000000888E-3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137</v>
      </c>
      <c r="M8" s="97">
        <v>193</v>
      </c>
      <c r="N8" s="97">
        <v>193</v>
      </c>
      <c r="O8" s="97">
        <v>209</v>
      </c>
      <c r="P8" s="97">
        <v>209</v>
      </c>
      <c r="Q8" s="98">
        <f t="shared" si="0"/>
        <v>0</v>
      </c>
      <c r="R8" s="97">
        <f t="shared" si="1"/>
        <v>0</v>
      </c>
      <c r="S8" s="98">
        <f>P8/P7</f>
        <v>0.64906832298136641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96</v>
      </c>
      <c r="M9" s="53">
        <v>129</v>
      </c>
      <c r="N9" s="53">
        <v>131</v>
      </c>
      <c r="O9" s="53">
        <v>136</v>
      </c>
      <c r="P9" s="53">
        <v>135</v>
      </c>
      <c r="Q9" s="100">
        <f t="shared" si="0"/>
        <v>-7.3529411764705621E-3</v>
      </c>
      <c r="R9" s="53">
        <f t="shared" si="1"/>
        <v>-1</v>
      </c>
      <c r="S9" s="100">
        <f>P9/P7</f>
        <v>0.41925465838509318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41</v>
      </c>
      <c r="M10" s="53">
        <v>64</v>
      </c>
      <c r="N10" s="53">
        <v>62</v>
      </c>
      <c r="O10" s="53">
        <v>73</v>
      </c>
      <c r="P10" s="53">
        <v>74</v>
      </c>
      <c r="Q10" s="100">
        <f t="shared" si="0"/>
        <v>1.3698630136986356E-2</v>
      </c>
      <c r="R10" s="53">
        <f t="shared" si="1"/>
        <v>1</v>
      </c>
      <c r="S10" s="100">
        <f>P10/P7</f>
        <v>0.22981366459627328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72</v>
      </c>
      <c r="M11" s="97">
        <v>100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65</v>
      </c>
      <c r="M12" s="101">
        <v>84</v>
      </c>
      <c r="N12" s="101">
        <v>88</v>
      </c>
      <c r="O12" s="101">
        <v>94</v>
      </c>
      <c r="P12" s="101">
        <v>91</v>
      </c>
      <c r="Q12" s="102">
        <f t="shared" si="0"/>
        <v>-3.1914893617021267E-2</v>
      </c>
      <c r="R12" s="101">
        <f t="shared" si="1"/>
        <v>-3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47</v>
      </c>
      <c r="M13" s="97">
        <v>60</v>
      </c>
      <c r="N13" s="97">
        <v>60</v>
      </c>
      <c r="O13" s="97">
        <v>62</v>
      </c>
      <c r="P13" s="97">
        <v>59</v>
      </c>
      <c r="Q13" s="98">
        <f t="shared" si="0"/>
        <v>-4.8387096774193505E-2</v>
      </c>
      <c r="R13" s="97">
        <f t="shared" si="1"/>
        <v>-3</v>
      </c>
      <c r="S13" s="98">
        <f>P13/P12</f>
        <v>0.64835164835164838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39</v>
      </c>
      <c r="M14" s="53">
        <v>48</v>
      </c>
      <c r="N14" s="53">
        <v>49</v>
      </c>
      <c r="O14" s="53">
        <v>51</v>
      </c>
      <c r="P14" s="53">
        <v>48</v>
      </c>
      <c r="Q14" s="100">
        <f t="shared" si="0"/>
        <v>-5.8823529411764719E-2</v>
      </c>
      <c r="R14" s="53">
        <f t="shared" si="1"/>
        <v>-3</v>
      </c>
      <c r="S14" s="100">
        <f>P14/P12</f>
        <v>0.52747252747252749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8</v>
      </c>
      <c r="M15" s="53">
        <v>12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0.12087912087912088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28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0.35164835164835168</v>
      </c>
    </row>
    <row r="17" spans="2:19" x14ac:dyDescent="0.25">
      <c r="B17" s="93" t="s">
        <v>50</v>
      </c>
      <c r="C17" s="101">
        <v>78</v>
      </c>
      <c r="D17" s="101">
        <v>33</v>
      </c>
      <c r="E17" s="101">
        <v>37</v>
      </c>
      <c r="F17" s="101">
        <v>59</v>
      </c>
      <c r="G17" s="101">
        <v>62</v>
      </c>
      <c r="H17" s="101">
        <v>64</v>
      </c>
      <c r="I17" s="102">
        <f t="shared" si="2"/>
        <v>3.2258064516129004E-2</v>
      </c>
      <c r="J17" s="101">
        <f t="shared" si="3"/>
        <v>2</v>
      </c>
      <c r="K17" s="95">
        <f>H17/H17</f>
        <v>1</v>
      </c>
      <c r="L17" s="101">
        <v>41</v>
      </c>
      <c r="M17" s="101">
        <v>60</v>
      </c>
      <c r="N17" s="101">
        <v>62</v>
      </c>
      <c r="O17" s="101">
        <v>64</v>
      </c>
      <c r="P17" s="101">
        <v>66</v>
      </c>
      <c r="Q17" s="102">
        <f t="shared" si="0"/>
        <v>3.125E-2</v>
      </c>
      <c r="R17" s="101">
        <f t="shared" si="1"/>
        <v>2</v>
      </c>
      <c r="S17" s="95">
        <f>P17/P17</f>
        <v>1</v>
      </c>
    </row>
    <row r="18" spans="2:19" x14ac:dyDescent="0.25">
      <c r="B18" s="96" t="s">
        <v>62</v>
      </c>
      <c r="C18" s="97">
        <v>54</v>
      </c>
      <c r="D18" s="97">
        <v>21</v>
      </c>
      <c r="E18" s="97">
        <v>25</v>
      </c>
      <c r="F18" s="97">
        <v>41</v>
      </c>
      <c r="G18" s="97">
        <v>43</v>
      </c>
      <c r="H18" s="97">
        <v>45</v>
      </c>
      <c r="I18" s="98">
        <f t="shared" si="2"/>
        <v>4.6511627906976827E-2</v>
      </c>
      <c r="J18" s="97">
        <f t="shared" si="3"/>
        <v>2</v>
      </c>
      <c r="K18" s="98">
        <f>H18/H17</f>
        <v>0.703125</v>
      </c>
      <c r="L18" s="97">
        <v>28</v>
      </c>
      <c r="M18" s="97">
        <v>41</v>
      </c>
      <c r="N18" s="97">
        <v>43</v>
      </c>
      <c r="O18" s="97">
        <v>45</v>
      </c>
      <c r="P18" s="97">
        <v>47</v>
      </c>
      <c r="Q18" s="98">
        <f t="shared" si="0"/>
        <v>4.4444444444444509E-2</v>
      </c>
      <c r="R18" s="97">
        <f t="shared" si="1"/>
        <v>2</v>
      </c>
      <c r="S18" s="98">
        <f>P18/P17</f>
        <v>0.71212121212121215</v>
      </c>
    </row>
    <row r="19" spans="2:19" x14ac:dyDescent="0.25">
      <c r="B19" s="99" t="s">
        <v>63</v>
      </c>
      <c r="C19" s="53">
        <v>27</v>
      </c>
      <c r="D19" s="53">
        <v>11</v>
      </c>
      <c r="E19" s="53">
        <v>14</v>
      </c>
      <c r="F19" s="53">
        <v>25</v>
      </c>
      <c r="G19" s="53">
        <v>26</v>
      </c>
      <c r="H19" s="53">
        <v>28</v>
      </c>
      <c r="I19" s="100">
        <f t="shared" si="2"/>
        <v>7.6923076923076872E-2</v>
      </c>
      <c r="J19" s="53">
        <f t="shared" si="3"/>
        <v>2</v>
      </c>
      <c r="K19" s="100">
        <f>H19/H17</f>
        <v>0.4375</v>
      </c>
      <c r="L19" s="53">
        <v>18</v>
      </c>
      <c r="M19" s="53">
        <v>25</v>
      </c>
      <c r="N19" s="53">
        <v>26</v>
      </c>
      <c r="O19" s="53">
        <v>28</v>
      </c>
      <c r="P19" s="53">
        <v>29</v>
      </c>
      <c r="Q19" s="100">
        <f t="shared" si="0"/>
        <v>3.5714285714285809E-2</v>
      </c>
      <c r="R19" s="53">
        <f t="shared" si="1"/>
        <v>1</v>
      </c>
      <c r="S19" s="100">
        <f>P19/P17</f>
        <v>0.43939393939393939</v>
      </c>
    </row>
    <row r="20" spans="2:19" x14ac:dyDescent="0.25">
      <c r="B20" s="99" t="s">
        <v>64</v>
      </c>
      <c r="C20" s="53">
        <v>28</v>
      </c>
      <c r="D20" s="53">
        <v>10</v>
      </c>
      <c r="E20" s="53">
        <v>11</v>
      </c>
      <c r="F20" s="53">
        <v>16</v>
      </c>
      <c r="G20" s="53">
        <v>17</v>
      </c>
      <c r="H20" s="53">
        <v>17</v>
      </c>
      <c r="I20" s="100">
        <f t="shared" si="2"/>
        <v>0</v>
      </c>
      <c r="J20" s="53">
        <f t="shared" si="3"/>
        <v>0</v>
      </c>
      <c r="K20" s="100">
        <f>H20/H17</f>
        <v>0.265625</v>
      </c>
      <c r="L20" s="53">
        <v>10</v>
      </c>
      <c r="M20" s="53">
        <v>16</v>
      </c>
      <c r="N20" s="53">
        <v>17</v>
      </c>
      <c r="O20" s="53">
        <v>17</v>
      </c>
      <c r="P20" s="53">
        <v>18</v>
      </c>
      <c r="Q20" s="100">
        <f t="shared" si="0"/>
        <v>5.8823529411764719E-2</v>
      </c>
      <c r="R20" s="53">
        <f t="shared" si="1"/>
        <v>1</v>
      </c>
      <c r="S20" s="100">
        <f>P20/P17</f>
        <v>0.27272727272727271</v>
      </c>
    </row>
    <row r="21" spans="2:19" x14ac:dyDescent="0.25">
      <c r="B21" s="96" t="s">
        <v>65</v>
      </c>
      <c r="C21" s="97">
        <v>24</v>
      </c>
      <c r="D21" s="97">
        <v>12</v>
      </c>
      <c r="E21" s="97">
        <v>12</v>
      </c>
      <c r="F21" s="97">
        <v>18</v>
      </c>
      <c r="G21" s="97">
        <v>19</v>
      </c>
      <c r="H21" s="97">
        <v>19</v>
      </c>
      <c r="I21" s="98">
        <f t="shared" si="2"/>
        <v>0</v>
      </c>
      <c r="J21" s="97">
        <f t="shared" si="3"/>
        <v>0</v>
      </c>
      <c r="K21" s="98">
        <f>H21/H17</f>
        <v>0.296875</v>
      </c>
      <c r="L21" s="97">
        <v>13</v>
      </c>
      <c r="M21" s="97">
        <v>19</v>
      </c>
      <c r="N21" s="97">
        <v>19</v>
      </c>
      <c r="O21" s="97">
        <v>19</v>
      </c>
      <c r="P21" s="97">
        <v>19</v>
      </c>
      <c r="Q21" s="98">
        <f t="shared" si="0"/>
        <v>0</v>
      </c>
      <c r="R21" s="97">
        <f t="shared" si="1"/>
        <v>0</v>
      </c>
      <c r="S21" s="98">
        <f>P21/P17</f>
        <v>0.2878787878787879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6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5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4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3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3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41</v>
      </c>
      <c r="M29" s="101">
        <v>60</v>
      </c>
      <c r="N29" s="101">
        <v>62</v>
      </c>
      <c r="O29" s="101">
        <v>64</v>
      </c>
      <c r="P29" s="101">
        <v>66</v>
      </c>
      <c r="Q29" s="102">
        <f t="shared" si="0"/>
        <v>3.125E-2</v>
      </c>
      <c r="R29" s="101">
        <f t="shared" si="1"/>
        <v>2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28</v>
      </c>
      <c r="M30" s="97">
        <v>41</v>
      </c>
      <c r="N30" s="97">
        <v>43</v>
      </c>
      <c r="O30" s="97">
        <v>45</v>
      </c>
      <c r="P30" s="97">
        <v>47</v>
      </c>
      <c r="Q30" s="98">
        <f t="shared" si="0"/>
        <v>4.4444444444444509E-2</v>
      </c>
      <c r="R30" s="97">
        <f t="shared" si="1"/>
        <v>2</v>
      </c>
      <c r="S30" s="98">
        <f>P30/P29</f>
        <v>0.71212121212121215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18</v>
      </c>
      <c r="M31" s="53">
        <v>25</v>
      </c>
      <c r="N31" s="53">
        <v>26</v>
      </c>
      <c r="O31" s="53">
        <v>28</v>
      </c>
      <c r="P31" s="53">
        <v>29</v>
      </c>
      <c r="Q31" s="100">
        <f t="shared" si="0"/>
        <v>3.5714285714285809E-2</v>
      </c>
      <c r="R31" s="53">
        <f t="shared" si="1"/>
        <v>1</v>
      </c>
      <c r="S31" s="100">
        <f>P31/P29</f>
        <v>0.43939393939393939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10</v>
      </c>
      <c r="M32" s="53">
        <v>16</v>
      </c>
      <c r="N32" s="53">
        <v>17</v>
      </c>
      <c r="O32" s="53">
        <v>17</v>
      </c>
      <c r="P32" s="53">
        <v>18</v>
      </c>
      <c r="Q32" s="100">
        <f t="shared" si="0"/>
        <v>5.8823529411764719E-2</v>
      </c>
      <c r="R32" s="53">
        <f t="shared" si="1"/>
        <v>1</v>
      </c>
      <c r="S32" s="100">
        <f>P32/P29</f>
        <v>0.27272727272727271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13</v>
      </c>
      <c r="M33" s="97">
        <v>19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0.2878787878787879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7</v>
      </c>
      <c r="M36" s="101">
        <v>11</v>
      </c>
      <c r="N36" s="101">
        <v>12</v>
      </c>
      <c r="O36" s="101">
        <v>12</v>
      </c>
      <c r="P36" s="101">
        <v>12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4</v>
      </c>
      <c r="M37" s="97">
        <v>6</v>
      </c>
      <c r="N37" s="97">
        <v>6</v>
      </c>
      <c r="O37" s="97">
        <v>6</v>
      </c>
      <c r="P37" s="97">
        <v>6</v>
      </c>
      <c r="Q37" s="98">
        <f t="shared" si="0"/>
        <v>0</v>
      </c>
      <c r="R37" s="97">
        <f t="shared" si="1"/>
        <v>0</v>
      </c>
      <c r="S37" s="98">
        <f>P37/P36</f>
        <v>0.5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3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0.5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16</v>
      </c>
      <c r="N39" s="101">
        <v>17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16</v>
      </c>
      <c r="N40" s="97">
        <v>17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9</v>
      </c>
      <c r="N42" s="53">
        <v>10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12</v>
      </c>
      <c r="M43" s="101">
        <v>14</v>
      </c>
      <c r="N43" s="101">
        <v>14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6</v>
      </c>
      <c r="M44" s="97">
        <v>8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4</v>
      </c>
      <c r="M45" s="53">
        <v>6</v>
      </c>
      <c r="N45" s="53">
        <v>6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2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6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15</v>
      </c>
      <c r="N48" s="101">
        <v>15</v>
      </c>
      <c r="O48" s="101">
        <v>17</v>
      </c>
      <c r="P48" s="101">
        <v>18</v>
      </c>
      <c r="Q48" s="102">
        <f t="shared" si="0"/>
        <v>5.8823529411764719E-2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13</v>
      </c>
      <c r="N49" s="97">
        <v>12</v>
      </c>
      <c r="O49" s="97">
        <v>14</v>
      </c>
      <c r="P49" s="97">
        <v>15</v>
      </c>
      <c r="Q49" s="98">
        <f t="shared" si="0"/>
        <v>7.1428571428571397E-2</v>
      </c>
      <c r="R49" s="97">
        <f t="shared" si="1"/>
        <v>1</v>
      </c>
      <c r="S49" s="98">
        <f>P49/P48</f>
        <v>0.83333333333333337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8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0.44444444444444442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5</v>
      </c>
      <c r="N51" s="53">
        <v>4</v>
      </c>
      <c r="O51" s="53">
        <v>6</v>
      </c>
      <c r="P51" s="53">
        <v>7</v>
      </c>
      <c r="Q51" s="100">
        <f t="shared" si="0"/>
        <v>0.16666666666666674</v>
      </c>
      <c r="R51" s="53">
        <f t="shared" si="1"/>
        <v>1</v>
      </c>
      <c r="S51" s="100">
        <f>P51/P48</f>
        <v>0.3888888888888889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0.22222222222222221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FB577-5152-47B4-9201-351A34B1DF64}">
  <sheetPr>
    <tabColor theme="7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3D50B-0107-40AC-B406-DFA3461BA631}">
  <sheetPr>
    <tabColor theme="7" tint="0.79998168889431442"/>
  </sheetPr>
  <dimension ref="A4:O290"/>
  <sheetViews>
    <sheetView showGridLines="0" topLeftCell="J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238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61311</v>
      </c>
      <c r="D9" s="121">
        <v>6.9048490871998824E-2</v>
      </c>
      <c r="E9" s="120">
        <v>4603</v>
      </c>
      <c r="F9" s="121">
        <f t="shared" ref="F9:L21" si="0">IFERROR(E9/C9-1,"-")</f>
        <v>-0.9249237494087521</v>
      </c>
      <c r="G9" s="120">
        <v>36105</v>
      </c>
      <c r="H9" s="121">
        <f>IFERROR(G9/E9-1,"-")</f>
        <v>6.8437975233543344</v>
      </c>
      <c r="I9" s="120">
        <v>60088</v>
      </c>
      <c r="J9" s="121">
        <f t="shared" si="0"/>
        <v>0.6642570281124498</v>
      </c>
      <c r="K9" s="120">
        <v>64481</v>
      </c>
      <c r="L9" s="121">
        <f t="shared" si="0"/>
        <v>7.3109439488749928E-2</v>
      </c>
      <c r="M9" s="120">
        <v>65410</v>
      </c>
      <c r="N9" s="121">
        <f t="shared" ref="N9:N15" si="1">IFERROR(M9/K9-1,"-")</f>
        <v>1.4407344799243216E-2</v>
      </c>
    </row>
    <row r="10" spans="1:15" x14ac:dyDescent="0.25">
      <c r="A10" s="1" t="s">
        <v>74</v>
      </c>
      <c r="B10" s="119" t="s">
        <v>75</v>
      </c>
      <c r="C10" s="120">
        <v>57643</v>
      </c>
      <c r="D10" s="121">
        <v>8.7952739557971338E-2</v>
      </c>
      <c r="E10" s="120">
        <v>6183</v>
      </c>
      <c r="F10" s="121">
        <f t="shared" si="0"/>
        <v>-0.89273632531270053</v>
      </c>
      <c r="G10" s="120">
        <v>50459</v>
      </c>
      <c r="H10" s="121">
        <f t="shared" si="0"/>
        <v>7.1609251172569941</v>
      </c>
      <c r="I10" s="120">
        <v>57829</v>
      </c>
      <c r="J10" s="121">
        <f t="shared" si="0"/>
        <v>0.14605917675736735</v>
      </c>
      <c r="K10" s="120">
        <v>66869</v>
      </c>
      <c r="L10" s="121">
        <f t="shared" si="0"/>
        <v>0.1563229521520344</v>
      </c>
      <c r="M10" s="120">
        <v>68685</v>
      </c>
      <c r="N10" s="121">
        <f t="shared" si="1"/>
        <v>2.7157576754549995E-2</v>
      </c>
    </row>
    <row r="11" spans="1:15" x14ac:dyDescent="0.25">
      <c r="A11" s="1" t="s">
        <v>76</v>
      </c>
      <c r="B11" s="119" t="s">
        <v>77</v>
      </c>
      <c r="C11" s="120">
        <v>23288</v>
      </c>
      <c r="D11" s="121">
        <v>-0.65823304960375695</v>
      </c>
      <c r="E11" s="120">
        <v>8151</v>
      </c>
      <c r="F11" s="121">
        <f t="shared" si="0"/>
        <v>-0.64999141188594978</v>
      </c>
      <c r="G11" s="120">
        <v>57186</v>
      </c>
      <c r="H11" s="121">
        <f t="shared" si="0"/>
        <v>6.0158262789841741</v>
      </c>
      <c r="I11" s="120">
        <v>66430</v>
      </c>
      <c r="J11" s="121">
        <f t="shared" si="0"/>
        <v>0.1616479557933761</v>
      </c>
      <c r="K11" s="120">
        <v>76278</v>
      </c>
      <c r="L11" s="121">
        <f t="shared" si="0"/>
        <v>0.14824627427367143</v>
      </c>
      <c r="M11" s="120">
        <v>79107</v>
      </c>
      <c r="N11" s="121">
        <f t="shared" si="1"/>
        <v>3.7088020136867739E-2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8112</v>
      </c>
      <c r="F12" s="121" t="str">
        <f t="shared" si="0"/>
        <v>-</v>
      </c>
      <c r="G12" s="120">
        <v>60780</v>
      </c>
      <c r="H12" s="121">
        <f t="shared" si="0"/>
        <v>6.4926035502958577</v>
      </c>
      <c r="I12" s="120">
        <v>65148</v>
      </c>
      <c r="J12" s="121">
        <f t="shared" si="0"/>
        <v>7.1865745310957463E-2</v>
      </c>
      <c r="K12" s="120">
        <v>66545</v>
      </c>
      <c r="L12" s="121">
        <f t="shared" si="0"/>
        <v>2.1443482532080838E-2</v>
      </c>
      <c r="M12" s="120">
        <v>76454</v>
      </c>
      <c r="N12" s="121">
        <f t="shared" si="1"/>
        <v>0.14890675482756022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18010</v>
      </c>
      <c r="F13" s="121" t="str">
        <f t="shared" si="0"/>
        <v>-</v>
      </c>
      <c r="G13" s="120">
        <v>53595</v>
      </c>
      <c r="H13" s="121">
        <f t="shared" si="0"/>
        <v>1.975846751804553</v>
      </c>
      <c r="I13" s="120">
        <v>58098</v>
      </c>
      <c r="J13" s="121">
        <f t="shared" si="0"/>
        <v>8.4019031626084484E-2</v>
      </c>
      <c r="K13" s="120">
        <v>77065</v>
      </c>
      <c r="L13" s="121">
        <f t="shared" si="0"/>
        <v>0.32646562704396032</v>
      </c>
      <c r="M13" s="120">
        <v>77025</v>
      </c>
      <c r="N13" s="121">
        <f t="shared" si="1"/>
        <v>-5.1904236683320004E-4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25023</v>
      </c>
      <c r="F14" s="121" t="str">
        <f t="shared" si="0"/>
        <v>-</v>
      </c>
      <c r="G14" s="120">
        <v>63207</v>
      </c>
      <c r="H14" s="121">
        <f t="shared" si="0"/>
        <v>1.5259561203692602</v>
      </c>
      <c r="I14" s="120">
        <v>71344</v>
      </c>
      <c r="J14" s="121">
        <f t="shared" si="0"/>
        <v>0.12873574129447696</v>
      </c>
      <c r="K14" s="120">
        <v>83393</v>
      </c>
      <c r="L14" s="121">
        <f t="shared" si="0"/>
        <v>0.16888596097779773</v>
      </c>
      <c r="M14" s="120">
        <v>77257</v>
      </c>
      <c r="N14" s="121">
        <f t="shared" si="1"/>
        <v>-7.3579317208878448E-2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41575</v>
      </c>
      <c r="F15" s="121" t="str">
        <f t="shared" si="0"/>
        <v>-</v>
      </c>
      <c r="G15" s="120">
        <v>73949</v>
      </c>
      <c r="H15" s="121">
        <f t="shared" si="0"/>
        <v>0.77868911605532176</v>
      </c>
      <c r="I15" s="120">
        <v>74357</v>
      </c>
      <c r="J15" s="121">
        <f t="shared" si="0"/>
        <v>5.5173159880457234E-3</v>
      </c>
      <c r="K15" s="120">
        <v>90048</v>
      </c>
      <c r="L15" s="121">
        <f t="shared" si="0"/>
        <v>0.21102249956291952</v>
      </c>
      <c r="M15" s="120">
        <v>93261</v>
      </c>
      <c r="N15" s="121">
        <f t="shared" si="1"/>
        <v>3.5680970149253755E-2</v>
      </c>
    </row>
    <row r="16" spans="1:15" x14ac:dyDescent="0.25">
      <c r="A16" s="1" t="s">
        <v>86</v>
      </c>
      <c r="B16" s="119" t="s">
        <v>87</v>
      </c>
      <c r="C16" s="120">
        <v>21705</v>
      </c>
      <c r="D16" s="121">
        <v>-0.71468570076504456</v>
      </c>
      <c r="E16" s="120">
        <v>50036</v>
      </c>
      <c r="F16" s="121">
        <f t="shared" si="0"/>
        <v>1.3052752821930431</v>
      </c>
      <c r="G16" s="120">
        <v>65748</v>
      </c>
      <c r="H16" s="121">
        <f t="shared" si="0"/>
        <v>0.31401390998481093</v>
      </c>
      <c r="I16" s="120">
        <v>73184</v>
      </c>
      <c r="J16" s="121">
        <f t="shared" si="0"/>
        <v>0.11309849729269339</v>
      </c>
      <c r="K16" s="120">
        <v>89034</v>
      </c>
      <c r="L16" s="121">
        <f t="shared" si="0"/>
        <v>0.21657739396589415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17561</v>
      </c>
      <c r="D17" s="121">
        <v>-0.74576173034325999</v>
      </c>
      <c r="E17" s="120">
        <v>48518</v>
      </c>
      <c r="F17" s="121">
        <f t="shared" si="0"/>
        <v>1.7628267182962247</v>
      </c>
      <c r="G17" s="120">
        <v>62173</v>
      </c>
      <c r="H17" s="121">
        <f t="shared" si="0"/>
        <v>0.28144193907415804</v>
      </c>
      <c r="I17" s="120">
        <v>71851</v>
      </c>
      <c r="J17" s="121">
        <f t="shared" si="0"/>
        <v>0.15566242581184753</v>
      </c>
      <c r="K17" s="120">
        <v>77584</v>
      </c>
      <c r="L17" s="121">
        <f t="shared" si="0"/>
        <v>7.9790121223086707E-2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14861</v>
      </c>
      <c r="D18" s="121">
        <v>-0.77816423101610666</v>
      </c>
      <c r="E18" s="120">
        <v>52374</v>
      </c>
      <c r="F18" s="121">
        <f t="shared" si="0"/>
        <v>2.5242581252943945</v>
      </c>
      <c r="G18" s="120">
        <v>64171</v>
      </c>
      <c r="H18" s="121">
        <f t="shared" si="0"/>
        <v>0.22524535074655372</v>
      </c>
      <c r="I18" s="120">
        <v>70925</v>
      </c>
      <c r="J18" s="121">
        <f t="shared" si="0"/>
        <v>0.10525003506256714</v>
      </c>
      <c r="K18" s="120">
        <v>81853</v>
      </c>
      <c r="L18" s="121">
        <f t="shared" si="0"/>
        <v>0.15407825167430378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6170</v>
      </c>
      <c r="D19" s="121">
        <v>-0.90751566387864613</v>
      </c>
      <c r="E19" s="120">
        <v>47468</v>
      </c>
      <c r="F19" s="121">
        <f t="shared" si="0"/>
        <v>6.6933549432739063</v>
      </c>
      <c r="G19" s="120">
        <v>61752</v>
      </c>
      <c r="H19" s="121">
        <f t="shared" si="0"/>
        <v>0.30091851352490107</v>
      </c>
      <c r="I19" s="120">
        <v>66055</v>
      </c>
      <c r="J19" s="121">
        <f t="shared" si="0"/>
        <v>6.9681953620935433E-2</v>
      </c>
      <c r="K19" s="120">
        <v>73285</v>
      </c>
      <c r="L19" s="121">
        <f t="shared" si="0"/>
        <v>0.10945424267655746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8912</v>
      </c>
      <c r="D20" s="121">
        <v>-0.85629283237926312</v>
      </c>
      <c r="E20" s="120">
        <v>44151</v>
      </c>
      <c r="F20" s="121">
        <f t="shared" si="0"/>
        <v>3.9541068222621183</v>
      </c>
      <c r="G20" s="120">
        <v>61100</v>
      </c>
      <c r="H20" s="121">
        <f t="shared" si="0"/>
        <v>0.38388711467463921</v>
      </c>
      <c r="I20" s="120">
        <v>62539</v>
      </c>
      <c r="J20" s="121">
        <f t="shared" si="0"/>
        <v>2.3551554828150634E-2</v>
      </c>
      <c r="K20" s="120">
        <v>67921</v>
      </c>
      <c r="L20" s="121">
        <f t="shared" si="0"/>
        <v>8.6058299621036394E-2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225835</v>
      </c>
      <c r="D21" s="124">
        <v>-0.71475431370394371</v>
      </c>
      <c r="E21" s="123">
        <v>354204</v>
      </c>
      <c r="F21" s="124">
        <f t="shared" si="0"/>
        <v>0.56841942125888378</v>
      </c>
      <c r="G21" s="123">
        <v>710225</v>
      </c>
      <c r="H21" s="124">
        <f t="shared" si="0"/>
        <v>1.0051298121986201</v>
      </c>
      <c r="I21" s="123">
        <v>797848</v>
      </c>
      <c r="J21" s="124">
        <f t="shared" si="0"/>
        <v>0.12337357879545219</v>
      </c>
      <c r="K21" s="123">
        <v>914356</v>
      </c>
      <c r="L21" s="124">
        <f t="shared" si="0"/>
        <v>0.14602781482187077</v>
      </c>
      <c r="M21" s="123">
        <v>537199</v>
      </c>
      <c r="N21" s="124">
        <v>2.3862209084030361E-2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3" t="s">
        <v>239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19992</v>
      </c>
      <c r="D31" s="121">
        <v>0.33271115258982742</v>
      </c>
      <c r="E31" s="120">
        <v>2136</v>
      </c>
      <c r="F31" s="121">
        <f t="shared" ref="F31:L43" si="2">IFERROR(E31/C31-1,"-")</f>
        <v>-0.89315726290516206</v>
      </c>
      <c r="G31" s="120">
        <v>12392</v>
      </c>
      <c r="H31" s="121">
        <f t="shared" si="2"/>
        <v>4.8014981273408237</v>
      </c>
      <c r="I31" s="120">
        <v>18745</v>
      </c>
      <c r="J31" s="121">
        <f t="shared" si="2"/>
        <v>0.51266946417043258</v>
      </c>
      <c r="K31" s="120">
        <v>17189</v>
      </c>
      <c r="L31" s="121">
        <f t="shared" si="2"/>
        <v>-8.3008802347292576E-2</v>
      </c>
      <c r="M31" s="120">
        <v>18625</v>
      </c>
      <c r="N31" s="121">
        <f t="shared" ref="N31" si="3">IFERROR(M31/K31-1,"-")</f>
        <v>8.3541799988364751E-2</v>
      </c>
    </row>
    <row r="32" spans="1:15" x14ac:dyDescent="0.25">
      <c r="B32" s="119" t="s">
        <v>75</v>
      </c>
      <c r="C32" s="120">
        <v>19508</v>
      </c>
      <c r="D32" s="121">
        <v>0.23078864353312301</v>
      </c>
      <c r="E32" s="120">
        <v>2964</v>
      </c>
      <c r="F32" s="121">
        <f t="shared" si="2"/>
        <v>-0.84806233340168136</v>
      </c>
      <c r="G32" s="120">
        <v>19887</v>
      </c>
      <c r="H32" s="121">
        <f t="shared" si="2"/>
        <v>5.7095141700404861</v>
      </c>
      <c r="I32" s="120">
        <v>18181</v>
      </c>
      <c r="J32" s="121">
        <f t="shared" si="2"/>
        <v>-8.5784683461557765E-2</v>
      </c>
      <c r="K32" s="120">
        <v>18681</v>
      </c>
      <c r="L32" s="121">
        <f t="shared" si="2"/>
        <v>2.7501237555690006E-2</v>
      </c>
      <c r="M32" s="120">
        <v>19036</v>
      </c>
      <c r="N32" s="121">
        <f>IFERROR(M32/K32-1,"-")</f>
        <v>1.9003265349820664E-2</v>
      </c>
    </row>
    <row r="33" spans="2:15" x14ac:dyDescent="0.25">
      <c r="B33" s="119" t="s">
        <v>77</v>
      </c>
      <c r="C33" s="120">
        <v>7560</v>
      </c>
      <c r="D33" s="121">
        <v>-0.68272620446533483</v>
      </c>
      <c r="E33" s="120">
        <v>3489</v>
      </c>
      <c r="F33" s="121">
        <f t="shared" si="2"/>
        <v>-0.53849206349206347</v>
      </c>
      <c r="G33" s="120">
        <v>21912</v>
      </c>
      <c r="H33" s="121">
        <f t="shared" si="2"/>
        <v>5.2803095442820291</v>
      </c>
      <c r="I33" s="120">
        <v>25120</v>
      </c>
      <c r="J33" s="121">
        <f t="shared" si="2"/>
        <v>0.14640379700620665</v>
      </c>
      <c r="K33" s="120">
        <v>25095</v>
      </c>
      <c r="L33" s="121">
        <f t="shared" si="2"/>
        <v>-9.9522292993625694E-4</v>
      </c>
      <c r="M33" s="120">
        <v>24776</v>
      </c>
      <c r="N33" s="121">
        <f>IFERROR(M33/K33-1,"-")</f>
        <v>-1.2711695556883895E-2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4130</v>
      </c>
      <c r="F34" s="121" t="str">
        <f t="shared" si="2"/>
        <v>-</v>
      </c>
      <c r="G34" s="120">
        <v>29771</v>
      </c>
      <c r="H34" s="121">
        <f t="shared" si="2"/>
        <v>6.2084745762711862</v>
      </c>
      <c r="I34" s="120">
        <v>30357</v>
      </c>
      <c r="J34" s="121">
        <f t="shared" si="2"/>
        <v>1.9683584696516654E-2</v>
      </c>
      <c r="K34" s="120">
        <v>29692</v>
      </c>
      <c r="L34" s="121">
        <f t="shared" si="2"/>
        <v>-2.1905985439931497E-2</v>
      </c>
      <c r="M34" s="120">
        <v>35629</v>
      </c>
      <c r="N34" s="121">
        <f>IFERROR(M34/K34-1,"-")</f>
        <v>0.19995284925232393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10368</v>
      </c>
      <c r="F35" s="121" t="str">
        <f t="shared" si="2"/>
        <v>-</v>
      </c>
      <c r="G35" s="120">
        <v>31151</v>
      </c>
      <c r="H35" s="121">
        <f t="shared" si="2"/>
        <v>2.0045331790123457</v>
      </c>
      <c r="I35" s="120">
        <v>31312</v>
      </c>
      <c r="J35" s="121">
        <f t="shared" si="2"/>
        <v>5.1683734069531972E-3</v>
      </c>
      <c r="K35" s="120">
        <v>41525</v>
      </c>
      <c r="L35" s="121">
        <f t="shared" si="2"/>
        <v>0.32616888094021457</v>
      </c>
      <c r="M35" s="120">
        <v>41829</v>
      </c>
      <c r="N35" s="121">
        <f>IFERROR(M35/K35-1,"-")</f>
        <v>7.3208910295003982E-3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16084</v>
      </c>
      <c r="F36" s="121" t="str">
        <f t="shared" si="2"/>
        <v>-</v>
      </c>
      <c r="G36" s="120">
        <v>38004</v>
      </c>
      <c r="H36" s="121">
        <f t="shared" si="2"/>
        <v>1.3628450634170606</v>
      </c>
      <c r="I36" s="120">
        <v>41665</v>
      </c>
      <c r="J36" s="121">
        <f t="shared" si="2"/>
        <v>9.6331965056309921E-2</v>
      </c>
      <c r="K36" s="120">
        <v>44993</v>
      </c>
      <c r="L36" s="121">
        <f t="shared" si="2"/>
        <v>7.987519500780027E-2</v>
      </c>
      <c r="M36" s="120">
        <v>41210</v>
      </c>
      <c r="N36" s="121">
        <f t="shared" ref="N36:N37" si="4">IFERROR(M36/K36-1,"-")</f>
        <v>-8.4079745738225964E-2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27705</v>
      </c>
      <c r="F37" s="121" t="str">
        <f t="shared" si="2"/>
        <v>-</v>
      </c>
      <c r="G37" s="120">
        <v>43951</v>
      </c>
      <c r="H37" s="121">
        <f t="shared" si="2"/>
        <v>0.58639234795163331</v>
      </c>
      <c r="I37" s="120">
        <v>40381</v>
      </c>
      <c r="J37" s="121">
        <f t="shared" si="2"/>
        <v>-8.1226820777684283E-2</v>
      </c>
      <c r="K37" s="120">
        <v>46418</v>
      </c>
      <c r="L37" s="121">
        <f t="shared" si="2"/>
        <v>0.14950100294693058</v>
      </c>
      <c r="M37" s="120">
        <v>51378</v>
      </c>
      <c r="N37" s="121">
        <f t="shared" si="4"/>
        <v>0.10685509931492088</v>
      </c>
    </row>
    <row r="38" spans="2:15" x14ac:dyDescent="0.25">
      <c r="B38" s="119" t="s">
        <v>87</v>
      </c>
      <c r="C38" s="120">
        <v>14514</v>
      </c>
      <c r="D38" s="121">
        <v>-0.64852036615488928</v>
      </c>
      <c r="E38" s="120">
        <v>32855</v>
      </c>
      <c r="F38" s="121">
        <f t="shared" si="2"/>
        <v>1.2636764503238251</v>
      </c>
      <c r="G38" s="120">
        <v>37614</v>
      </c>
      <c r="H38" s="121">
        <f t="shared" si="2"/>
        <v>0.14484857708111409</v>
      </c>
      <c r="I38" s="120">
        <v>37101</v>
      </c>
      <c r="J38" s="121">
        <f t="shared" si="2"/>
        <v>-1.3638538841920567E-2</v>
      </c>
      <c r="K38" s="120">
        <v>47635</v>
      </c>
      <c r="L38" s="121">
        <f t="shared" si="2"/>
        <v>0.28392765693647082</v>
      </c>
      <c r="M38" s="120"/>
      <c r="N38" s="121"/>
    </row>
    <row r="39" spans="2:15" x14ac:dyDescent="0.25">
      <c r="B39" s="119" t="s">
        <v>89</v>
      </c>
      <c r="C39" s="120">
        <v>13494</v>
      </c>
      <c r="D39" s="121">
        <v>-0.58336420896628383</v>
      </c>
      <c r="E39" s="120">
        <v>27292</v>
      </c>
      <c r="F39" s="121">
        <f t="shared" si="2"/>
        <v>1.0225285311990513</v>
      </c>
      <c r="G39" s="120">
        <v>32660</v>
      </c>
      <c r="H39" s="121">
        <f t="shared" si="2"/>
        <v>0.19668767404367582</v>
      </c>
      <c r="I39" s="120">
        <v>34430</v>
      </c>
      <c r="J39" s="121">
        <f t="shared" si="2"/>
        <v>5.4194733619105984E-2</v>
      </c>
      <c r="K39" s="120">
        <v>34597</v>
      </c>
      <c r="L39" s="121">
        <f t="shared" si="2"/>
        <v>4.8504211443507472E-3</v>
      </c>
      <c r="M39" s="120"/>
      <c r="N39" s="121"/>
    </row>
    <row r="40" spans="2:15" x14ac:dyDescent="0.25">
      <c r="B40" s="119" t="s">
        <v>91</v>
      </c>
      <c r="C40" s="120">
        <v>10718</v>
      </c>
      <c r="D40" s="121">
        <v>-0.62713515393981556</v>
      </c>
      <c r="E40" s="120">
        <v>24336</v>
      </c>
      <c r="F40" s="121">
        <f t="shared" si="2"/>
        <v>1.2705728680724016</v>
      </c>
      <c r="G40" s="120">
        <v>30437</v>
      </c>
      <c r="H40" s="121">
        <f t="shared" si="2"/>
        <v>0.25069855358316895</v>
      </c>
      <c r="I40" s="120">
        <v>27145</v>
      </c>
      <c r="J40" s="121">
        <f t="shared" si="2"/>
        <v>-0.10815783421493574</v>
      </c>
      <c r="K40" s="120">
        <v>30970</v>
      </c>
      <c r="L40" s="121">
        <f t="shared" si="2"/>
        <v>0.14090992816356596</v>
      </c>
      <c r="M40" s="120"/>
      <c r="N40" s="121"/>
    </row>
    <row r="41" spans="2:15" x14ac:dyDescent="0.25">
      <c r="B41" s="119" t="s">
        <v>93</v>
      </c>
      <c r="C41" s="120">
        <v>3323</v>
      </c>
      <c r="D41" s="121">
        <v>-0.86370534432549939</v>
      </c>
      <c r="E41" s="120">
        <v>14014</v>
      </c>
      <c r="F41" s="121">
        <f t="shared" si="2"/>
        <v>3.2172735479987962</v>
      </c>
      <c r="G41" s="120">
        <v>21959</v>
      </c>
      <c r="H41" s="121">
        <f t="shared" si="2"/>
        <v>0.566933066933067</v>
      </c>
      <c r="I41" s="120">
        <v>18241</v>
      </c>
      <c r="J41" s="121">
        <f t="shared" si="2"/>
        <v>-0.16931554260212212</v>
      </c>
      <c r="K41" s="120">
        <v>24997</v>
      </c>
      <c r="L41" s="121">
        <f t="shared" si="2"/>
        <v>0.37037443122635816</v>
      </c>
      <c r="M41" s="120"/>
      <c r="N41" s="121"/>
    </row>
    <row r="42" spans="2:15" x14ac:dyDescent="0.25">
      <c r="B42" s="119" t="s">
        <v>95</v>
      </c>
      <c r="C42" s="120">
        <v>4935</v>
      </c>
      <c r="D42" s="121">
        <v>-0.78637288429072338</v>
      </c>
      <c r="E42" s="120">
        <v>16320</v>
      </c>
      <c r="F42" s="121">
        <f t="shared" si="2"/>
        <v>2.3069908814589666</v>
      </c>
      <c r="G42" s="120">
        <v>22605</v>
      </c>
      <c r="H42" s="121">
        <f t="shared" si="2"/>
        <v>0.38511029411764697</v>
      </c>
      <c r="I42" s="120">
        <v>19245</v>
      </c>
      <c r="J42" s="121">
        <f t="shared" si="2"/>
        <v>-0.14863968148639684</v>
      </c>
      <c r="K42" s="120">
        <v>20445</v>
      </c>
      <c r="L42" s="121">
        <f t="shared" si="2"/>
        <v>6.235385814497274E-2</v>
      </c>
      <c r="M42" s="120"/>
      <c r="N42" s="121"/>
    </row>
    <row r="43" spans="2:15" ht="15.75" x14ac:dyDescent="0.25">
      <c r="B43" s="122" t="s">
        <v>32</v>
      </c>
      <c r="C43" s="123">
        <v>103133</v>
      </c>
      <c r="D43" s="124">
        <v>-0.71053067364987943</v>
      </c>
      <c r="E43" s="123">
        <v>181693</v>
      </c>
      <c r="F43" s="124">
        <f t="shared" si="2"/>
        <v>0.76173484723609319</v>
      </c>
      <c r="G43" s="123">
        <v>342343</v>
      </c>
      <c r="H43" s="124">
        <f t="shared" si="2"/>
        <v>0.8841837605191174</v>
      </c>
      <c r="I43" s="123">
        <v>341923</v>
      </c>
      <c r="J43" s="124">
        <f t="shared" si="2"/>
        <v>-1.2268397484394011E-3</v>
      </c>
      <c r="K43" s="123">
        <v>382237</v>
      </c>
      <c r="L43" s="124">
        <f t="shared" si="2"/>
        <v>0.1179037385610211</v>
      </c>
      <c r="M43" s="123">
        <v>232483</v>
      </c>
      <c r="N43" s="124">
        <v>3.9759742031280076E-2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240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16449</v>
      </c>
      <c r="D53" s="121">
        <v>0.31771208844027887</v>
      </c>
      <c r="E53" s="120">
        <v>1035</v>
      </c>
      <c r="F53" s="121">
        <f>IFERROR(E53/C53-1,"-")</f>
        <v>-0.9370782418384096</v>
      </c>
      <c r="G53" s="120">
        <v>9244</v>
      </c>
      <c r="H53" s="121">
        <f>IFERROR(G53/E53-1,"-")</f>
        <v>7.931400966183574</v>
      </c>
      <c r="I53" s="120">
        <v>15131</v>
      </c>
      <c r="J53" s="121">
        <f>IFERROR(I53/G53-1,"-")</f>
        <v>0.63684552141929895</v>
      </c>
      <c r="K53" s="120">
        <v>13891</v>
      </c>
      <c r="L53" s="121">
        <f>IFERROR(K53/I53-1,"-")</f>
        <v>-8.1950961602009098E-2</v>
      </c>
      <c r="M53" s="120">
        <v>14812</v>
      </c>
      <c r="N53" s="121">
        <f t="shared" ref="N53:N59" si="5">IFERROR(M53/K53-1,"-")</f>
        <v>6.6301922107839584E-2</v>
      </c>
    </row>
    <row r="54" spans="1:15" x14ac:dyDescent="0.25">
      <c r="A54" s="1">
        <v>2</v>
      </c>
      <c r="B54" s="119" t="s">
        <v>75</v>
      </c>
      <c r="C54" s="120">
        <v>15519</v>
      </c>
      <c r="D54" s="121">
        <v>0.17943456452348383</v>
      </c>
      <c r="E54" s="120">
        <v>1123</v>
      </c>
      <c r="F54" s="121">
        <f t="shared" ref="F54:L65" si="6">IFERROR(E54/C54-1,"-")</f>
        <v>-0.92763709001868677</v>
      </c>
      <c r="G54" s="120">
        <v>13995</v>
      </c>
      <c r="H54" s="121">
        <f t="shared" si="6"/>
        <v>11.462154942119323</v>
      </c>
      <c r="I54" s="120">
        <v>15141</v>
      </c>
      <c r="J54" s="121">
        <f t="shared" si="6"/>
        <v>8.1886387995712795E-2</v>
      </c>
      <c r="K54" s="120">
        <v>15143</v>
      </c>
      <c r="L54" s="121">
        <f t="shared" si="6"/>
        <v>1.3209167162009372E-4</v>
      </c>
      <c r="M54" s="120">
        <v>15578</v>
      </c>
      <c r="N54" s="121">
        <f t="shared" si="5"/>
        <v>2.8726144092980244E-2</v>
      </c>
    </row>
    <row r="55" spans="1:15" x14ac:dyDescent="0.25">
      <c r="A55" s="1">
        <v>3</v>
      </c>
      <c r="B55" s="119" t="s">
        <v>77</v>
      </c>
      <c r="C55" s="120">
        <v>6340</v>
      </c>
      <c r="D55" s="121">
        <v>-0.68174288439335373</v>
      </c>
      <c r="E55" s="120">
        <v>1764</v>
      </c>
      <c r="F55" s="121">
        <f t="shared" si="6"/>
        <v>-0.7217665615141956</v>
      </c>
      <c r="G55" s="120">
        <v>16558</v>
      </c>
      <c r="H55" s="121">
        <f t="shared" si="6"/>
        <v>8.3866213151927429</v>
      </c>
      <c r="I55" s="120">
        <v>19982</v>
      </c>
      <c r="J55" s="121">
        <f t="shared" si="6"/>
        <v>0.2067882594516246</v>
      </c>
      <c r="K55" s="120">
        <v>19127</v>
      </c>
      <c r="L55" s="121">
        <f t="shared" si="6"/>
        <v>-4.2788509658692853E-2</v>
      </c>
      <c r="M55" s="120">
        <v>19845</v>
      </c>
      <c r="N55" s="121">
        <f t="shared" si="5"/>
        <v>3.7538558059287963E-2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2509</v>
      </c>
      <c r="F56" s="121" t="str">
        <f t="shared" si="6"/>
        <v>-</v>
      </c>
      <c r="G56" s="120">
        <v>19780</v>
      </c>
      <c r="H56" s="121">
        <f t="shared" si="6"/>
        <v>6.883618971701873</v>
      </c>
      <c r="I56" s="120">
        <v>21271</v>
      </c>
      <c r="J56" s="121">
        <f t="shared" si="6"/>
        <v>7.5379170879676494E-2</v>
      </c>
      <c r="K56" s="120">
        <v>21707</v>
      </c>
      <c r="L56" s="121">
        <f t="shared" si="6"/>
        <v>2.0497390813783989E-2</v>
      </c>
      <c r="M56" s="120">
        <v>27565</v>
      </c>
      <c r="N56" s="121">
        <f t="shared" si="5"/>
        <v>0.26986686322384479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5166</v>
      </c>
      <c r="F57" s="121" t="str">
        <f t="shared" si="6"/>
        <v>-</v>
      </c>
      <c r="G57" s="120">
        <v>22561</v>
      </c>
      <c r="H57" s="121">
        <f t="shared" si="6"/>
        <v>3.3672086720867211</v>
      </c>
      <c r="I57" s="120">
        <v>22383</v>
      </c>
      <c r="J57" s="121">
        <f t="shared" si="6"/>
        <v>-7.8897212003014028E-3</v>
      </c>
      <c r="K57" s="120">
        <v>27547</v>
      </c>
      <c r="L57" s="121">
        <f t="shared" si="6"/>
        <v>0.23071080730911864</v>
      </c>
      <c r="M57" s="120">
        <v>30790</v>
      </c>
      <c r="N57" s="121">
        <f t="shared" si="5"/>
        <v>0.1177260681743928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9694</v>
      </c>
      <c r="F58" s="121" t="str">
        <f t="shared" si="6"/>
        <v>-</v>
      </c>
      <c r="G58" s="120">
        <v>29162</v>
      </c>
      <c r="H58" s="121">
        <f t="shared" si="6"/>
        <v>2.0082525273364968</v>
      </c>
      <c r="I58" s="120">
        <v>28739</v>
      </c>
      <c r="J58" s="121">
        <f t="shared" si="6"/>
        <v>-1.450517797133255E-2</v>
      </c>
      <c r="K58" s="120">
        <v>29587</v>
      </c>
      <c r="L58" s="121">
        <f t="shared" si="6"/>
        <v>2.9506941786422658E-2</v>
      </c>
      <c r="M58" s="120">
        <v>31494</v>
      </c>
      <c r="N58" s="121">
        <f t="shared" si="5"/>
        <v>6.4453983168283324E-2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17914</v>
      </c>
      <c r="F59" s="121" t="str">
        <f t="shared" si="6"/>
        <v>-</v>
      </c>
      <c r="G59" s="120">
        <v>27917</v>
      </c>
      <c r="H59" s="121">
        <f t="shared" si="6"/>
        <v>0.55839008596628337</v>
      </c>
      <c r="I59" s="120">
        <v>27261</v>
      </c>
      <c r="J59" s="121">
        <f t="shared" si="6"/>
        <v>-2.349822688684311E-2</v>
      </c>
      <c r="K59" s="120">
        <v>31281</v>
      </c>
      <c r="L59" s="121">
        <f t="shared" si="6"/>
        <v>0.14746340926598434</v>
      </c>
      <c r="M59" s="120">
        <v>37234</v>
      </c>
      <c r="N59" s="121">
        <f t="shared" si="5"/>
        <v>0.1903072152424794</v>
      </c>
    </row>
    <row r="60" spans="1:15" x14ac:dyDescent="0.25">
      <c r="A60" s="1">
        <v>8</v>
      </c>
      <c r="B60" s="119" t="s">
        <v>87</v>
      </c>
      <c r="C60" s="120">
        <v>10383</v>
      </c>
      <c r="D60" s="121">
        <v>-0.68135645235537823</v>
      </c>
      <c r="E60" s="120">
        <v>23069</v>
      </c>
      <c r="F60" s="121">
        <f t="shared" si="6"/>
        <v>1.2218048733506692</v>
      </c>
      <c r="G60" s="120">
        <v>27261</v>
      </c>
      <c r="H60" s="121">
        <f t="shared" si="6"/>
        <v>0.18171572239802325</v>
      </c>
      <c r="I60" s="120">
        <v>28059</v>
      </c>
      <c r="J60" s="121">
        <f t="shared" si="6"/>
        <v>2.9272587212501477E-2</v>
      </c>
      <c r="K60" s="120">
        <v>34534</v>
      </c>
      <c r="L60" s="121">
        <f t="shared" si="6"/>
        <v>0.23076374781709963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10136</v>
      </c>
      <c r="D61" s="121">
        <v>-0.5994309200126462</v>
      </c>
      <c r="E61" s="120">
        <v>18763</v>
      </c>
      <c r="F61" s="121">
        <f t="shared" si="6"/>
        <v>0.85112470402525653</v>
      </c>
      <c r="G61" s="120">
        <v>24649</v>
      </c>
      <c r="H61" s="121">
        <f t="shared" si="6"/>
        <v>0.31370249960027707</v>
      </c>
      <c r="I61" s="120">
        <v>23246</v>
      </c>
      <c r="J61" s="121">
        <f t="shared" si="6"/>
        <v>-5.6919144792892173E-2</v>
      </c>
      <c r="K61" s="120">
        <v>26626</v>
      </c>
      <c r="L61" s="121">
        <f t="shared" si="6"/>
        <v>0.14540135937365561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6283</v>
      </c>
      <c r="D62" s="121">
        <v>-0.71787157611136054</v>
      </c>
      <c r="E62" s="120">
        <v>14277</v>
      </c>
      <c r="F62" s="121">
        <f t="shared" si="6"/>
        <v>1.2723221391055231</v>
      </c>
      <c r="G62" s="120">
        <v>19972</v>
      </c>
      <c r="H62" s="121">
        <f t="shared" si="6"/>
        <v>0.39889332492820628</v>
      </c>
      <c r="I62" s="120">
        <v>20489</v>
      </c>
      <c r="J62" s="121">
        <f t="shared" si="6"/>
        <v>2.588624073703194E-2</v>
      </c>
      <c r="K62" s="120">
        <v>22936</v>
      </c>
      <c r="L62" s="121">
        <f t="shared" si="6"/>
        <v>0.1194299380155206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1583</v>
      </c>
      <c r="D63" s="121">
        <v>-0.917642162218407</v>
      </c>
      <c r="E63" s="120">
        <v>9457</v>
      </c>
      <c r="F63" s="121">
        <f t="shared" si="6"/>
        <v>4.9740998104864182</v>
      </c>
      <c r="G63" s="120">
        <v>16997</v>
      </c>
      <c r="H63" s="121">
        <f t="shared" si="6"/>
        <v>0.79729301046843615</v>
      </c>
      <c r="I63" s="120">
        <v>13792</v>
      </c>
      <c r="J63" s="121">
        <f t="shared" si="6"/>
        <v>-0.18856268753309402</v>
      </c>
      <c r="K63" s="120">
        <v>18518</v>
      </c>
      <c r="L63" s="121">
        <f t="shared" si="6"/>
        <v>0.34266241299303934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1958</v>
      </c>
      <c r="D64" s="121">
        <v>-0.8961713861491144</v>
      </c>
      <c r="E64" s="120">
        <v>9933</v>
      </c>
      <c r="F64" s="121">
        <f t="shared" si="6"/>
        <v>4.0730337078651688</v>
      </c>
      <c r="G64" s="120">
        <v>16856</v>
      </c>
      <c r="H64" s="121">
        <f t="shared" si="6"/>
        <v>0.69696969696969702</v>
      </c>
      <c r="I64" s="120">
        <v>14326</v>
      </c>
      <c r="J64" s="121">
        <f t="shared" si="6"/>
        <v>-0.15009492168960603</v>
      </c>
      <c r="K64" s="120">
        <v>15056</v>
      </c>
      <c r="L64" s="121">
        <f t="shared" si="6"/>
        <v>5.0956303224905852E-2</v>
      </c>
      <c r="M64" s="120"/>
      <c r="N64" s="121"/>
    </row>
    <row r="65" spans="1:15" ht="15.75" x14ac:dyDescent="0.25">
      <c r="B65" s="122" t="s">
        <v>32</v>
      </c>
      <c r="C65" s="123">
        <v>74813</v>
      </c>
      <c r="D65" s="124">
        <v>-0.73677692202139899</v>
      </c>
      <c r="E65" s="123">
        <v>114704</v>
      </c>
      <c r="F65" s="124">
        <f t="shared" si="6"/>
        <v>0.53320946894256349</v>
      </c>
      <c r="G65" s="123">
        <v>244952</v>
      </c>
      <c r="H65" s="124">
        <f t="shared" si="6"/>
        <v>1.1355140186915889</v>
      </c>
      <c r="I65" s="123">
        <v>249820</v>
      </c>
      <c r="J65" s="124">
        <f t="shared" si="6"/>
        <v>1.987328129592747E-2</v>
      </c>
      <c r="K65" s="123">
        <v>275953</v>
      </c>
      <c r="L65" s="124">
        <f t="shared" si="6"/>
        <v>0.1046073172684332</v>
      </c>
      <c r="M65" s="123">
        <v>177318</v>
      </c>
      <c r="N65" s="124">
        <v>0.12025928242451811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241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3543</v>
      </c>
      <c r="D75" s="121">
        <v>0.40706910246227168</v>
      </c>
      <c r="E75" s="120">
        <v>1101</v>
      </c>
      <c r="F75" s="121">
        <f>IFERROR(E75/C75-1,"-")</f>
        <v>-0.6892464013547841</v>
      </c>
      <c r="G75" s="120">
        <v>3148</v>
      </c>
      <c r="H75" s="121">
        <f>IFERROR(G75/E75-1,"-")</f>
        <v>1.8592188919164396</v>
      </c>
      <c r="I75" s="120">
        <v>3614</v>
      </c>
      <c r="J75" s="121">
        <f>IFERROR(I75/G75-1,"-")</f>
        <v>0.14803049555273184</v>
      </c>
      <c r="K75" s="120">
        <v>3298</v>
      </c>
      <c r="L75" s="121">
        <f>IFERROR(K75/I75-1,"-")</f>
        <v>-8.7437742114001127E-2</v>
      </c>
      <c r="M75" s="120">
        <v>3813</v>
      </c>
      <c r="N75" s="121">
        <f t="shared" ref="N75:N81" si="7">IFERROR(M75/K75-1,"-")</f>
        <v>0.15615524560339589</v>
      </c>
    </row>
    <row r="76" spans="1:15" x14ac:dyDescent="0.25">
      <c r="A76" s="1">
        <v>2</v>
      </c>
      <c r="B76" s="119" t="s">
        <v>75</v>
      </c>
      <c r="C76" s="120">
        <v>3989</v>
      </c>
      <c r="D76" s="121">
        <v>0.48179791976225861</v>
      </c>
      <c r="E76" s="120">
        <v>1841</v>
      </c>
      <c r="F76" s="121">
        <f t="shared" ref="F76:L87" si="8">IFERROR(E76/C76-1,"-")</f>
        <v>-0.53848082226121829</v>
      </c>
      <c r="G76" s="120">
        <v>5892</v>
      </c>
      <c r="H76" s="121">
        <f t="shared" si="8"/>
        <v>2.2004345464421511</v>
      </c>
      <c r="I76" s="120">
        <v>3040</v>
      </c>
      <c r="J76" s="121">
        <f t="shared" si="8"/>
        <v>-0.48404616429056346</v>
      </c>
      <c r="K76" s="120">
        <v>3538</v>
      </c>
      <c r="L76" s="121">
        <f t="shared" si="8"/>
        <v>0.16381578947368425</v>
      </c>
      <c r="M76" s="120">
        <v>3458</v>
      </c>
      <c r="N76" s="121">
        <f t="shared" si="7"/>
        <v>-2.2611644997173497E-2</v>
      </c>
    </row>
    <row r="77" spans="1:15" x14ac:dyDescent="0.25">
      <c r="A77" s="1">
        <v>3</v>
      </c>
      <c r="B77" s="119" t="s">
        <v>77</v>
      </c>
      <c r="C77" s="120">
        <v>1220</v>
      </c>
      <c r="D77" s="121">
        <v>-0.68773995392884568</v>
      </c>
      <c r="E77" s="120">
        <v>1725</v>
      </c>
      <c r="F77" s="121">
        <f t="shared" si="8"/>
        <v>0.41393442622950816</v>
      </c>
      <c r="G77" s="120">
        <v>5354</v>
      </c>
      <c r="H77" s="121">
        <f t="shared" si="8"/>
        <v>2.1037681159420289</v>
      </c>
      <c r="I77" s="120">
        <v>5138</v>
      </c>
      <c r="J77" s="121">
        <f t="shared" si="8"/>
        <v>-4.0343668285394152E-2</v>
      </c>
      <c r="K77" s="120">
        <v>5968</v>
      </c>
      <c r="L77" s="121">
        <f t="shared" si="8"/>
        <v>0.16154145581938506</v>
      </c>
      <c r="M77" s="120">
        <v>4931</v>
      </c>
      <c r="N77" s="121">
        <f t="shared" si="7"/>
        <v>-0.17376005361930291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1621</v>
      </c>
      <c r="F78" s="121" t="str">
        <f t="shared" si="8"/>
        <v>-</v>
      </c>
      <c r="G78" s="120">
        <v>9991</v>
      </c>
      <c r="H78" s="121">
        <f t="shared" si="8"/>
        <v>5.1634793337446023</v>
      </c>
      <c r="I78" s="120">
        <v>9086</v>
      </c>
      <c r="J78" s="121">
        <f t="shared" si="8"/>
        <v>-9.0581523371033978E-2</v>
      </c>
      <c r="K78" s="120">
        <v>7985</v>
      </c>
      <c r="L78" s="121">
        <f t="shared" si="8"/>
        <v>-0.12117543473475678</v>
      </c>
      <c r="M78" s="120">
        <v>8064</v>
      </c>
      <c r="N78" s="121">
        <f t="shared" si="7"/>
        <v>9.8935504070132296E-3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5202</v>
      </c>
      <c r="F79" s="121" t="str">
        <f t="shared" si="8"/>
        <v>-</v>
      </c>
      <c r="G79" s="120">
        <v>8590</v>
      </c>
      <c r="H79" s="121">
        <f t="shared" si="8"/>
        <v>0.65128796616685891</v>
      </c>
      <c r="I79" s="120">
        <v>8929</v>
      </c>
      <c r="J79" s="121">
        <f t="shared" si="8"/>
        <v>3.9464493597206163E-2</v>
      </c>
      <c r="K79" s="120">
        <v>13978</v>
      </c>
      <c r="L79" s="121">
        <f t="shared" si="8"/>
        <v>0.56546085787882183</v>
      </c>
      <c r="M79" s="120">
        <v>11039</v>
      </c>
      <c r="N79" s="121">
        <f t="shared" si="7"/>
        <v>-0.21025897839462016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6390</v>
      </c>
      <c r="F80" s="121" t="str">
        <f t="shared" si="8"/>
        <v>-</v>
      </c>
      <c r="G80" s="120">
        <v>8842</v>
      </c>
      <c r="H80" s="121">
        <f t="shared" si="8"/>
        <v>0.38372456964006263</v>
      </c>
      <c r="I80" s="120">
        <v>12926</v>
      </c>
      <c r="J80" s="121">
        <f t="shared" si="8"/>
        <v>0.46188645102917891</v>
      </c>
      <c r="K80" s="120">
        <v>15406</v>
      </c>
      <c r="L80" s="121">
        <f t="shared" si="8"/>
        <v>0.19186136469131987</v>
      </c>
      <c r="M80" s="120">
        <v>9716</v>
      </c>
      <c r="N80" s="121">
        <f t="shared" si="7"/>
        <v>-0.3693366220952875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9791</v>
      </c>
      <c r="F81" s="121" t="str">
        <f t="shared" si="8"/>
        <v>-</v>
      </c>
      <c r="G81" s="120">
        <v>16034</v>
      </c>
      <c r="H81" s="121">
        <f t="shared" si="8"/>
        <v>0.63762639158410783</v>
      </c>
      <c r="I81" s="120">
        <v>13120</v>
      </c>
      <c r="J81" s="121">
        <f t="shared" si="8"/>
        <v>-0.18173880503929152</v>
      </c>
      <c r="K81" s="120">
        <v>15137</v>
      </c>
      <c r="L81" s="121">
        <f t="shared" si="8"/>
        <v>0.15373475609756104</v>
      </c>
      <c r="M81" s="120">
        <v>14144</v>
      </c>
      <c r="N81" s="121">
        <f t="shared" si="7"/>
        <v>-6.5600845610094494E-2</v>
      </c>
    </row>
    <row r="82" spans="1:15" x14ac:dyDescent="0.25">
      <c r="A82" s="1">
        <v>8</v>
      </c>
      <c r="B82" s="119" t="s">
        <v>87</v>
      </c>
      <c r="C82" s="120">
        <v>4131</v>
      </c>
      <c r="D82" s="121">
        <v>-0.52566310713055464</v>
      </c>
      <c r="E82" s="120">
        <v>9786</v>
      </c>
      <c r="F82" s="121">
        <f t="shared" si="8"/>
        <v>1.3689179375453886</v>
      </c>
      <c r="G82" s="120">
        <v>10353</v>
      </c>
      <c r="H82" s="121">
        <f t="shared" si="8"/>
        <v>5.7939914163090078E-2</v>
      </c>
      <c r="I82" s="120">
        <v>9042</v>
      </c>
      <c r="J82" s="121">
        <f t="shared" si="8"/>
        <v>-0.12662996232975954</v>
      </c>
      <c r="K82" s="120">
        <v>13101</v>
      </c>
      <c r="L82" s="121">
        <f t="shared" si="8"/>
        <v>0.44890510948905105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3358</v>
      </c>
      <c r="D83" s="121">
        <v>-0.52597402597402598</v>
      </c>
      <c r="E83" s="120">
        <v>8529</v>
      </c>
      <c r="F83" s="121">
        <f t="shared" si="8"/>
        <v>1.5399047051816557</v>
      </c>
      <c r="G83" s="120">
        <v>8011</v>
      </c>
      <c r="H83" s="121">
        <f t="shared" si="8"/>
        <v>-6.0733966467346745E-2</v>
      </c>
      <c r="I83" s="120">
        <v>11184</v>
      </c>
      <c r="J83" s="121">
        <f t="shared" si="8"/>
        <v>0.39608038946448643</v>
      </c>
      <c r="K83" s="120">
        <v>7971</v>
      </c>
      <c r="L83" s="121">
        <f t="shared" si="8"/>
        <v>-0.28728540772532185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4435</v>
      </c>
      <c r="D84" s="121">
        <v>-0.31505791505791503</v>
      </c>
      <c r="E84" s="120">
        <v>10059</v>
      </c>
      <c r="F84" s="121">
        <f t="shared" si="8"/>
        <v>1.2680947012401353</v>
      </c>
      <c r="G84" s="120">
        <v>10465</v>
      </c>
      <c r="H84" s="121">
        <f t="shared" si="8"/>
        <v>4.0361864996520502E-2</v>
      </c>
      <c r="I84" s="120">
        <v>6656</v>
      </c>
      <c r="J84" s="121">
        <f t="shared" si="8"/>
        <v>-0.36397515527950308</v>
      </c>
      <c r="K84" s="120">
        <v>8034</v>
      </c>
      <c r="L84" s="121">
        <f t="shared" si="8"/>
        <v>0.20703125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1740</v>
      </c>
      <c r="D85" s="121">
        <v>-0.66279069767441867</v>
      </c>
      <c r="E85" s="120">
        <v>4557</v>
      </c>
      <c r="F85" s="121">
        <f t="shared" si="8"/>
        <v>1.6189655172413793</v>
      </c>
      <c r="G85" s="120">
        <v>4962</v>
      </c>
      <c r="H85" s="121">
        <f t="shared" si="8"/>
        <v>8.8874259381171772E-2</v>
      </c>
      <c r="I85" s="120">
        <v>4449</v>
      </c>
      <c r="J85" s="121">
        <f t="shared" si="8"/>
        <v>-0.10338573155985487</v>
      </c>
      <c r="K85" s="120">
        <v>6479</v>
      </c>
      <c r="L85" s="121">
        <f t="shared" si="8"/>
        <v>0.45628231063160252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2977</v>
      </c>
      <c r="D86" s="121">
        <v>-0.29837379212821113</v>
      </c>
      <c r="E86" s="120">
        <v>6387</v>
      </c>
      <c r="F86" s="121">
        <f t="shared" si="8"/>
        <v>1.1454484380248573</v>
      </c>
      <c r="G86" s="120">
        <v>5749</v>
      </c>
      <c r="H86" s="121">
        <f t="shared" si="8"/>
        <v>-9.9890402379834042E-2</v>
      </c>
      <c r="I86" s="120">
        <v>4919</v>
      </c>
      <c r="J86" s="121">
        <f t="shared" si="8"/>
        <v>-0.14437293442337795</v>
      </c>
      <c r="K86" s="120">
        <v>5389</v>
      </c>
      <c r="L86" s="121">
        <f t="shared" si="8"/>
        <v>9.5547875584468311E-2</v>
      </c>
      <c r="M86" s="120"/>
      <c r="N86" s="121"/>
    </row>
    <row r="87" spans="1:15" ht="15.75" x14ac:dyDescent="0.25">
      <c r="B87" s="122" t="s">
        <v>32</v>
      </c>
      <c r="C87" s="123">
        <v>28320</v>
      </c>
      <c r="D87" s="124">
        <v>-0.6070159857904085</v>
      </c>
      <c r="E87" s="123">
        <v>66989</v>
      </c>
      <c r="F87" s="124">
        <f t="shared" si="8"/>
        <v>1.3654307909604522</v>
      </c>
      <c r="G87" s="123">
        <v>97391</v>
      </c>
      <c r="H87" s="124">
        <f t="shared" si="8"/>
        <v>0.45383570436937415</v>
      </c>
      <c r="I87" s="123">
        <v>92103</v>
      </c>
      <c r="J87" s="124">
        <f t="shared" si="8"/>
        <v>-5.4296598248298134E-2</v>
      </c>
      <c r="K87" s="123">
        <v>106284</v>
      </c>
      <c r="L87" s="124">
        <f t="shared" si="8"/>
        <v>0.15396892609361257</v>
      </c>
      <c r="M87" s="123">
        <v>55165</v>
      </c>
      <c r="N87" s="124">
        <v>-0.15533608941969068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242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41319</v>
      </c>
      <c r="D97" s="121">
        <v>-2.4344746162928033E-2</v>
      </c>
      <c r="E97" s="120">
        <v>2467</v>
      </c>
      <c r="F97" s="121">
        <f t="shared" ref="F97:L109" si="9">IFERROR(E97/C97-1,"-")</f>
        <v>-0.94029381156368741</v>
      </c>
      <c r="G97" s="120">
        <v>23713</v>
      </c>
      <c r="H97" s="121">
        <f t="shared" si="9"/>
        <v>8.6120794487231453</v>
      </c>
      <c r="I97" s="120">
        <v>41343</v>
      </c>
      <c r="J97" s="121">
        <f t="shared" si="9"/>
        <v>0.74347404377345749</v>
      </c>
      <c r="K97" s="120">
        <v>47292</v>
      </c>
      <c r="L97" s="121">
        <f t="shared" si="9"/>
        <v>0.14389376678034971</v>
      </c>
      <c r="M97" s="120">
        <v>46785</v>
      </c>
      <c r="N97" s="121">
        <f t="shared" ref="N97:N103" si="10">IFERROR(M97/K97-1,"-")</f>
        <v>-1.0720629281908201E-2</v>
      </c>
    </row>
    <row r="98" spans="2:14" x14ac:dyDescent="0.25">
      <c r="B98" s="119" t="s">
        <v>75</v>
      </c>
      <c r="C98" s="120">
        <v>38135</v>
      </c>
      <c r="D98" s="121">
        <v>2.6984084237740014E-2</v>
      </c>
      <c r="E98" s="120">
        <v>3219</v>
      </c>
      <c r="F98" s="121">
        <f t="shared" si="9"/>
        <v>-0.91558935361216731</v>
      </c>
      <c r="G98" s="120">
        <v>30572</v>
      </c>
      <c r="H98" s="121">
        <f t="shared" si="9"/>
        <v>8.4973594283939118</v>
      </c>
      <c r="I98" s="120">
        <v>39648</v>
      </c>
      <c r="J98" s="121">
        <f t="shared" si="9"/>
        <v>0.29687295564568883</v>
      </c>
      <c r="K98" s="120">
        <v>48188</v>
      </c>
      <c r="L98" s="121">
        <f t="shared" si="9"/>
        <v>0.21539548022598876</v>
      </c>
      <c r="M98" s="120">
        <v>49649</v>
      </c>
      <c r="N98" s="121">
        <f t="shared" si="10"/>
        <v>3.0318751556404067E-2</v>
      </c>
    </row>
    <row r="99" spans="2:14" x14ac:dyDescent="0.25">
      <c r="B99" s="119" t="s">
        <v>77</v>
      </c>
      <c r="C99" s="120">
        <v>15728</v>
      </c>
      <c r="D99" s="121">
        <v>-0.64506228561112122</v>
      </c>
      <c r="E99" s="120">
        <v>4662</v>
      </c>
      <c r="F99" s="121">
        <f t="shared" si="9"/>
        <v>-0.70358596134282814</v>
      </c>
      <c r="G99" s="120">
        <v>35274</v>
      </c>
      <c r="H99" s="121">
        <f t="shared" si="9"/>
        <v>6.5662805662805663</v>
      </c>
      <c r="I99" s="120">
        <v>41310</v>
      </c>
      <c r="J99" s="121">
        <f t="shared" si="9"/>
        <v>0.17111753699608778</v>
      </c>
      <c r="K99" s="120">
        <v>51183</v>
      </c>
      <c r="L99" s="121">
        <f t="shared" si="9"/>
        <v>0.23899782135076242</v>
      </c>
      <c r="M99" s="120">
        <v>54331</v>
      </c>
      <c r="N99" s="121">
        <f t="shared" si="10"/>
        <v>6.1504796514467719E-2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3982</v>
      </c>
      <c r="F100" s="121" t="str">
        <f t="shared" si="9"/>
        <v>-</v>
      </c>
      <c r="G100" s="120">
        <v>31009</v>
      </c>
      <c r="H100" s="121">
        <f t="shared" si="9"/>
        <v>6.7872928176795577</v>
      </c>
      <c r="I100" s="120">
        <v>34791</v>
      </c>
      <c r="J100" s="121">
        <f t="shared" si="9"/>
        <v>0.12196459092521517</v>
      </c>
      <c r="K100" s="120">
        <v>36853</v>
      </c>
      <c r="L100" s="121">
        <f t="shared" si="9"/>
        <v>5.926820154637702E-2</v>
      </c>
      <c r="M100" s="120">
        <v>40825</v>
      </c>
      <c r="N100" s="121">
        <f t="shared" si="10"/>
        <v>0.10777955661682892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7642</v>
      </c>
      <c r="F101" s="121" t="str">
        <f t="shared" si="9"/>
        <v>-</v>
      </c>
      <c r="G101" s="120">
        <v>22444</v>
      </c>
      <c r="H101" s="121">
        <f t="shared" si="9"/>
        <v>1.9369275058885109</v>
      </c>
      <c r="I101" s="120">
        <v>26786</v>
      </c>
      <c r="J101" s="121">
        <f t="shared" si="9"/>
        <v>0.19345927642131522</v>
      </c>
      <c r="K101" s="120">
        <v>35540</v>
      </c>
      <c r="L101" s="121">
        <f t="shared" si="9"/>
        <v>0.32681251399985056</v>
      </c>
      <c r="M101" s="120">
        <v>35196</v>
      </c>
      <c r="N101" s="121">
        <f t="shared" si="10"/>
        <v>-9.6792346651659589E-3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8939</v>
      </c>
      <c r="F102" s="121" t="str">
        <f t="shared" si="9"/>
        <v>-</v>
      </c>
      <c r="G102" s="120">
        <v>25203</v>
      </c>
      <c r="H102" s="121">
        <f t="shared" si="9"/>
        <v>1.8194428907036579</v>
      </c>
      <c r="I102" s="120">
        <v>29679</v>
      </c>
      <c r="J102" s="121">
        <f t="shared" si="9"/>
        <v>0.17759790501130812</v>
      </c>
      <c r="K102" s="120">
        <v>38400</v>
      </c>
      <c r="L102" s="121">
        <f t="shared" si="9"/>
        <v>0.29384413221469718</v>
      </c>
      <c r="M102" s="120">
        <v>36047</v>
      </c>
      <c r="N102" s="121">
        <f t="shared" si="10"/>
        <v>-6.127604166666667E-2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13870</v>
      </c>
      <c r="F103" s="121" t="str">
        <f t="shared" si="9"/>
        <v>-</v>
      </c>
      <c r="G103" s="120">
        <v>29998</v>
      </c>
      <c r="H103" s="121">
        <f t="shared" si="9"/>
        <v>1.1627974044700795</v>
      </c>
      <c r="I103" s="120">
        <v>33976</v>
      </c>
      <c r="J103" s="121">
        <f t="shared" si="9"/>
        <v>0.13260884058937261</v>
      </c>
      <c r="K103" s="120">
        <v>43630</v>
      </c>
      <c r="L103" s="121">
        <f t="shared" si="9"/>
        <v>0.28414174711561091</v>
      </c>
      <c r="M103" s="120">
        <v>41883</v>
      </c>
      <c r="N103" s="121">
        <f t="shared" si="10"/>
        <v>-4.0041256016502436E-2</v>
      </c>
    </row>
    <row r="104" spans="2:14" x14ac:dyDescent="0.25">
      <c r="B104" s="119" t="s">
        <v>87</v>
      </c>
      <c r="C104" s="120">
        <v>7191</v>
      </c>
      <c r="D104" s="121">
        <v>-0.79324324324324325</v>
      </c>
      <c r="E104" s="120">
        <v>17181</v>
      </c>
      <c r="F104" s="121">
        <f t="shared" si="9"/>
        <v>1.3892365456821025</v>
      </c>
      <c r="G104" s="120">
        <v>28134</v>
      </c>
      <c r="H104" s="121">
        <f t="shared" si="9"/>
        <v>0.63750654793085393</v>
      </c>
      <c r="I104" s="120">
        <v>36083</v>
      </c>
      <c r="J104" s="121">
        <f t="shared" si="9"/>
        <v>0.28254069808772297</v>
      </c>
      <c r="K104" s="120">
        <v>41399</v>
      </c>
      <c r="L104" s="121">
        <f t="shared" si="9"/>
        <v>0.14732699609234268</v>
      </c>
      <c r="M104" s="120"/>
      <c r="N104" s="121"/>
    </row>
    <row r="105" spans="2:14" x14ac:dyDescent="0.25">
      <c r="B105" s="119" t="s">
        <v>89</v>
      </c>
      <c r="C105" s="120">
        <v>4067</v>
      </c>
      <c r="D105" s="121">
        <v>-0.88913724955703966</v>
      </c>
      <c r="E105" s="120">
        <v>21226</v>
      </c>
      <c r="F105" s="121">
        <f t="shared" si="9"/>
        <v>4.2190804032456359</v>
      </c>
      <c r="G105" s="120">
        <v>29513</v>
      </c>
      <c r="H105" s="121">
        <f t="shared" si="9"/>
        <v>0.39041741260717977</v>
      </c>
      <c r="I105" s="120">
        <v>37421</v>
      </c>
      <c r="J105" s="121">
        <f t="shared" si="9"/>
        <v>0.26794971707383186</v>
      </c>
      <c r="K105" s="120">
        <v>42987</v>
      </c>
      <c r="L105" s="121">
        <f t="shared" si="9"/>
        <v>0.14874001229256306</v>
      </c>
      <c r="M105" s="120"/>
      <c r="N105" s="121"/>
    </row>
    <row r="106" spans="2:14" x14ac:dyDescent="0.25">
      <c r="B106" s="119" t="s">
        <v>91</v>
      </c>
      <c r="C106" s="120">
        <v>4143</v>
      </c>
      <c r="D106" s="121">
        <v>-0.89167494639962352</v>
      </c>
      <c r="E106" s="120">
        <v>28038</v>
      </c>
      <c r="F106" s="121">
        <f t="shared" si="9"/>
        <v>5.7675597393193341</v>
      </c>
      <c r="G106" s="120">
        <v>33734</v>
      </c>
      <c r="H106" s="121">
        <f t="shared" si="9"/>
        <v>0.20315286397032595</v>
      </c>
      <c r="I106" s="120">
        <v>43780</v>
      </c>
      <c r="J106" s="121">
        <f t="shared" si="9"/>
        <v>0.29780043872650741</v>
      </c>
      <c r="K106" s="120">
        <v>50883</v>
      </c>
      <c r="L106" s="121">
        <f t="shared" si="9"/>
        <v>0.16224303334856094</v>
      </c>
      <c r="M106" s="120"/>
      <c r="N106" s="121"/>
    </row>
    <row r="107" spans="2:14" x14ac:dyDescent="0.25">
      <c r="B107" s="119" t="s">
        <v>93</v>
      </c>
      <c r="C107" s="120">
        <v>2847</v>
      </c>
      <c r="D107" s="121">
        <v>-0.93274750194883427</v>
      </c>
      <c r="E107" s="120">
        <v>33454</v>
      </c>
      <c r="F107" s="121">
        <f t="shared" si="9"/>
        <v>10.750614682121531</v>
      </c>
      <c r="G107" s="120">
        <v>39793</v>
      </c>
      <c r="H107" s="121">
        <f t="shared" si="9"/>
        <v>0.18948406767501647</v>
      </c>
      <c r="I107" s="120">
        <v>47814</v>
      </c>
      <c r="J107" s="121">
        <f t="shared" si="9"/>
        <v>0.20156811499509963</v>
      </c>
      <c r="K107" s="120">
        <v>48288</v>
      </c>
      <c r="L107" s="121">
        <f t="shared" si="9"/>
        <v>9.9134144811143798E-3</v>
      </c>
      <c r="M107" s="120"/>
      <c r="N107" s="121"/>
    </row>
    <row r="108" spans="2:14" x14ac:dyDescent="0.25">
      <c r="B108" s="119" t="s">
        <v>95</v>
      </c>
      <c r="C108" s="120">
        <v>3977</v>
      </c>
      <c r="D108" s="121">
        <v>-0.8978002775350773</v>
      </c>
      <c r="E108" s="120">
        <v>27831</v>
      </c>
      <c r="F108" s="121">
        <f t="shared" si="9"/>
        <v>5.9979884334925826</v>
      </c>
      <c r="G108" s="120">
        <v>38495</v>
      </c>
      <c r="H108" s="121">
        <f t="shared" si="9"/>
        <v>0.38316984657396436</v>
      </c>
      <c r="I108" s="120">
        <v>43294</v>
      </c>
      <c r="J108" s="121">
        <f t="shared" si="9"/>
        <v>0.12466554097934801</v>
      </c>
      <c r="K108" s="120">
        <v>47476</v>
      </c>
      <c r="L108" s="121">
        <f t="shared" si="9"/>
        <v>9.6595371183073819E-2</v>
      </c>
      <c r="M108" s="120"/>
      <c r="N108" s="121"/>
    </row>
    <row r="109" spans="2:14" ht="15.75" x14ac:dyDescent="0.25">
      <c r="B109" s="122" t="s">
        <v>32</v>
      </c>
      <c r="C109" s="123">
        <v>122702</v>
      </c>
      <c r="D109" s="124">
        <v>-0.7182101699897574</v>
      </c>
      <c r="E109" s="123">
        <v>172511</v>
      </c>
      <c r="F109" s="124">
        <f t="shared" si="9"/>
        <v>0.40593470359081341</v>
      </c>
      <c r="G109" s="123">
        <v>367882</v>
      </c>
      <c r="H109" s="124">
        <f t="shared" si="9"/>
        <v>1.1325132890076577</v>
      </c>
      <c r="I109" s="123">
        <v>455925</v>
      </c>
      <c r="J109" s="124">
        <f t="shared" si="9"/>
        <v>0.23932402237674033</v>
      </c>
      <c r="K109" s="123">
        <v>532119</v>
      </c>
      <c r="L109" s="124">
        <f t="shared" si="9"/>
        <v>0.16711959203816407</v>
      </c>
      <c r="M109" s="123">
        <v>304716</v>
      </c>
      <c r="N109" s="124">
        <v>1.2056355991311385E-2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243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7157</v>
      </c>
      <c r="D119" s="121">
        <v>0.13118381539434165</v>
      </c>
      <c r="E119" s="120">
        <v>221</v>
      </c>
      <c r="F119" s="121">
        <f t="shared" ref="F119:L131" si="11">IFERROR(E119/C119-1,"-")</f>
        <v>-0.96912114014251782</v>
      </c>
      <c r="G119" s="120">
        <v>2891</v>
      </c>
      <c r="H119" s="121">
        <f t="shared" si="11"/>
        <v>12.081447963800905</v>
      </c>
      <c r="I119" s="120">
        <v>7281</v>
      </c>
      <c r="J119" s="121">
        <f t="shared" si="11"/>
        <v>1.5185057073676926</v>
      </c>
      <c r="K119" s="120">
        <v>9178</v>
      </c>
      <c r="L119" s="121">
        <f t="shared" si="11"/>
        <v>0.26054113445955229</v>
      </c>
      <c r="M119" s="120">
        <v>8953</v>
      </c>
      <c r="N119" s="121">
        <f t="shared" ref="N119:N125" si="12">IFERROR(M119/K119-1,"-")</f>
        <v>-2.4515144911745446E-2</v>
      </c>
    </row>
    <row r="120" spans="1:15" x14ac:dyDescent="0.25">
      <c r="B120" s="119" t="s">
        <v>75</v>
      </c>
      <c r="C120" s="120">
        <v>6693</v>
      </c>
      <c r="D120" s="121">
        <v>7.0537428023032644E-2</v>
      </c>
      <c r="E120" s="120">
        <v>193</v>
      </c>
      <c r="F120" s="121">
        <f t="shared" si="11"/>
        <v>-0.97116390258479013</v>
      </c>
      <c r="G120" s="120">
        <v>5005</v>
      </c>
      <c r="H120" s="121">
        <f t="shared" si="11"/>
        <v>24.932642487046632</v>
      </c>
      <c r="I120" s="120">
        <v>7345</v>
      </c>
      <c r="J120" s="121">
        <f t="shared" si="11"/>
        <v>0.46753246753246747</v>
      </c>
      <c r="K120" s="120">
        <v>9359</v>
      </c>
      <c r="L120" s="121">
        <f t="shared" si="11"/>
        <v>0.27420013614703875</v>
      </c>
      <c r="M120" s="120">
        <v>9724</v>
      </c>
      <c r="N120" s="121">
        <f t="shared" si="12"/>
        <v>3.8999893150977627E-2</v>
      </c>
    </row>
    <row r="121" spans="1:15" x14ac:dyDescent="0.25">
      <c r="B121" s="119" t="s">
        <v>77</v>
      </c>
      <c r="C121" s="120">
        <v>2950</v>
      </c>
      <c r="D121" s="121">
        <v>-0.55672426746806913</v>
      </c>
      <c r="E121" s="120">
        <v>274</v>
      </c>
      <c r="F121" s="121">
        <f t="shared" si="11"/>
        <v>-0.90711864406779663</v>
      </c>
      <c r="G121" s="120">
        <v>5912</v>
      </c>
      <c r="H121" s="121">
        <f t="shared" si="11"/>
        <v>20.576642335766422</v>
      </c>
      <c r="I121" s="120">
        <v>7695</v>
      </c>
      <c r="J121" s="121">
        <f t="shared" si="11"/>
        <v>0.30158998646820034</v>
      </c>
      <c r="K121" s="120">
        <v>9705</v>
      </c>
      <c r="L121" s="121">
        <f t="shared" si="11"/>
        <v>0.26120857699805078</v>
      </c>
      <c r="M121" s="120">
        <v>9430</v>
      </c>
      <c r="N121" s="121">
        <f t="shared" si="12"/>
        <v>-2.8335909325090114E-2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223</v>
      </c>
      <c r="F122" s="121" t="str">
        <f t="shared" si="11"/>
        <v>-</v>
      </c>
      <c r="G122" s="120">
        <v>5980</v>
      </c>
      <c r="H122" s="121">
        <f t="shared" si="11"/>
        <v>25.816143497757846</v>
      </c>
      <c r="I122" s="120">
        <v>6310</v>
      </c>
      <c r="J122" s="121">
        <f t="shared" si="11"/>
        <v>5.5183946488294389E-2</v>
      </c>
      <c r="K122" s="120">
        <v>6601</v>
      </c>
      <c r="L122" s="121">
        <f t="shared" si="11"/>
        <v>4.6117274167987388E-2</v>
      </c>
      <c r="M122" s="120">
        <v>7558</v>
      </c>
      <c r="N122" s="121">
        <f t="shared" si="12"/>
        <v>0.14497803363126804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497</v>
      </c>
      <c r="F123" s="121" t="str">
        <f t="shared" si="11"/>
        <v>-</v>
      </c>
      <c r="G123" s="120">
        <v>4239</v>
      </c>
      <c r="H123" s="121">
        <f t="shared" si="11"/>
        <v>7.5291750503018111</v>
      </c>
      <c r="I123" s="120">
        <v>5598</v>
      </c>
      <c r="J123" s="121">
        <f t="shared" si="11"/>
        <v>0.32059447983014855</v>
      </c>
      <c r="K123" s="120">
        <v>7123</v>
      </c>
      <c r="L123" s="121">
        <f t="shared" si="11"/>
        <v>0.27241872097177566</v>
      </c>
      <c r="M123" s="120">
        <v>6847</v>
      </c>
      <c r="N123" s="121">
        <f t="shared" si="12"/>
        <v>-3.8747718657868857E-2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665</v>
      </c>
      <c r="F124" s="121" t="str">
        <f t="shared" si="11"/>
        <v>-</v>
      </c>
      <c r="G124" s="120">
        <v>6003</v>
      </c>
      <c r="H124" s="121">
        <f t="shared" si="11"/>
        <v>8.0270676691729328</v>
      </c>
      <c r="I124" s="120">
        <v>6492</v>
      </c>
      <c r="J124" s="121">
        <f t="shared" si="11"/>
        <v>8.1459270364817593E-2</v>
      </c>
      <c r="K124" s="120">
        <v>8890</v>
      </c>
      <c r="L124" s="121">
        <f t="shared" si="11"/>
        <v>0.36937769562538514</v>
      </c>
      <c r="M124" s="120">
        <v>8545</v>
      </c>
      <c r="N124" s="121">
        <f t="shared" si="12"/>
        <v>-3.8807649043869463E-2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888</v>
      </c>
      <c r="F125" s="121" t="str">
        <f t="shared" si="11"/>
        <v>-</v>
      </c>
      <c r="G125" s="120">
        <v>7721</v>
      </c>
      <c r="H125" s="121">
        <f t="shared" si="11"/>
        <v>7.6948198198198199</v>
      </c>
      <c r="I125" s="120">
        <v>8234</v>
      </c>
      <c r="J125" s="121">
        <f t="shared" si="11"/>
        <v>6.6442170703276737E-2</v>
      </c>
      <c r="K125" s="120">
        <v>10473</v>
      </c>
      <c r="L125" s="121">
        <f t="shared" si="11"/>
        <v>0.27192130191887287</v>
      </c>
      <c r="M125" s="120">
        <v>12820</v>
      </c>
      <c r="N125" s="121">
        <f t="shared" si="12"/>
        <v>0.22410006683853712</v>
      </c>
    </row>
    <row r="126" spans="1:15" x14ac:dyDescent="0.25">
      <c r="B126" s="119" t="s">
        <v>87</v>
      </c>
      <c r="C126" s="120">
        <v>642</v>
      </c>
      <c r="D126" s="121">
        <v>-0.89938881053126474</v>
      </c>
      <c r="E126" s="120">
        <v>1309</v>
      </c>
      <c r="F126" s="121">
        <f t="shared" si="11"/>
        <v>1.0389408099688473</v>
      </c>
      <c r="G126" s="120">
        <v>7303</v>
      </c>
      <c r="H126" s="121">
        <f t="shared" si="11"/>
        <v>4.579067990832697</v>
      </c>
      <c r="I126" s="120">
        <v>8909</v>
      </c>
      <c r="J126" s="121">
        <f t="shared" si="11"/>
        <v>0.21990962618102139</v>
      </c>
      <c r="K126" s="120">
        <v>9992</v>
      </c>
      <c r="L126" s="121">
        <f t="shared" si="11"/>
        <v>0.12156246492311151</v>
      </c>
      <c r="M126" s="120"/>
      <c r="N126" s="121"/>
    </row>
    <row r="127" spans="1:15" x14ac:dyDescent="0.25">
      <c r="B127" s="119" t="s">
        <v>89</v>
      </c>
      <c r="C127" s="120">
        <v>721</v>
      </c>
      <c r="D127" s="121">
        <v>-0.9075877980005127</v>
      </c>
      <c r="E127" s="120">
        <v>2089</v>
      </c>
      <c r="F127" s="121">
        <f t="shared" si="11"/>
        <v>1.897364771151179</v>
      </c>
      <c r="G127" s="120">
        <v>6158</v>
      </c>
      <c r="H127" s="121">
        <f t="shared" si="11"/>
        <v>1.9478219243657251</v>
      </c>
      <c r="I127" s="120">
        <v>9384</v>
      </c>
      <c r="J127" s="121">
        <f t="shared" si="11"/>
        <v>0.52387138681390066</v>
      </c>
      <c r="K127" s="120">
        <v>10580</v>
      </c>
      <c r="L127" s="121">
        <f t="shared" si="11"/>
        <v>0.12745098039215685</v>
      </c>
      <c r="M127" s="120"/>
      <c r="N127" s="121"/>
    </row>
    <row r="128" spans="1:15" x14ac:dyDescent="0.25">
      <c r="A128" s="125"/>
      <c r="B128" s="119" t="s">
        <v>91</v>
      </c>
      <c r="C128" s="120">
        <v>677</v>
      </c>
      <c r="D128" s="121">
        <v>-0.8975329196306947</v>
      </c>
      <c r="E128" s="120">
        <v>4120</v>
      </c>
      <c r="F128" s="121">
        <f t="shared" si="11"/>
        <v>5.0856720827178732</v>
      </c>
      <c r="G128" s="120">
        <v>6898</v>
      </c>
      <c r="H128" s="121">
        <f t="shared" si="11"/>
        <v>0.67427184466019408</v>
      </c>
      <c r="I128" s="120">
        <v>9558</v>
      </c>
      <c r="J128" s="121">
        <f t="shared" si="11"/>
        <v>0.38561902000579873</v>
      </c>
      <c r="K128" s="120">
        <v>10747</v>
      </c>
      <c r="L128" s="121">
        <f t="shared" si="11"/>
        <v>0.12439840970914418</v>
      </c>
      <c r="M128" s="120"/>
      <c r="N128" s="121"/>
    </row>
    <row r="129" spans="2:15" x14ac:dyDescent="0.25">
      <c r="B129" s="119" t="s">
        <v>93</v>
      </c>
      <c r="C129" s="120">
        <v>468</v>
      </c>
      <c r="D129" s="121">
        <v>-0.92640352256644132</v>
      </c>
      <c r="E129" s="120">
        <v>3596</v>
      </c>
      <c r="F129" s="121">
        <f t="shared" si="11"/>
        <v>6.683760683760684</v>
      </c>
      <c r="G129" s="120">
        <v>6752</v>
      </c>
      <c r="H129" s="121">
        <f t="shared" si="11"/>
        <v>0.8776418242491657</v>
      </c>
      <c r="I129" s="120">
        <v>8753</v>
      </c>
      <c r="J129" s="121">
        <f t="shared" si="11"/>
        <v>0.29635663507109</v>
      </c>
      <c r="K129" s="120">
        <v>8740</v>
      </c>
      <c r="L129" s="121">
        <f t="shared" si="11"/>
        <v>-1.4852050725465693E-3</v>
      </c>
      <c r="M129" s="120"/>
      <c r="N129" s="121"/>
    </row>
    <row r="130" spans="2:15" x14ac:dyDescent="0.25">
      <c r="B130" s="119" t="s">
        <v>95</v>
      </c>
      <c r="C130" s="120">
        <v>669</v>
      </c>
      <c r="D130" s="121">
        <v>-0.90074183976261124</v>
      </c>
      <c r="E130" s="120">
        <v>2620</v>
      </c>
      <c r="F130" s="121">
        <f t="shared" si="11"/>
        <v>2.9162929745889388</v>
      </c>
      <c r="G130" s="120">
        <v>6692</v>
      </c>
      <c r="H130" s="121">
        <f t="shared" si="11"/>
        <v>1.5541984732824425</v>
      </c>
      <c r="I130" s="120">
        <v>8301</v>
      </c>
      <c r="J130" s="121">
        <f t="shared" si="11"/>
        <v>0.24043634190077712</v>
      </c>
      <c r="K130" s="120">
        <v>8925</v>
      </c>
      <c r="L130" s="121">
        <f t="shared" si="11"/>
        <v>7.5171666064329568E-2</v>
      </c>
      <c r="M130" s="120"/>
      <c r="N130" s="121"/>
    </row>
    <row r="131" spans="2:15" ht="15.75" x14ac:dyDescent="0.25">
      <c r="B131" s="122" t="s">
        <v>32</v>
      </c>
      <c r="C131" s="123">
        <v>21332</v>
      </c>
      <c r="D131" s="124">
        <v>-0.71575903742887981</v>
      </c>
      <c r="E131" s="123">
        <v>16695</v>
      </c>
      <c r="F131" s="124">
        <f t="shared" si="11"/>
        <v>-0.21737296081005064</v>
      </c>
      <c r="G131" s="123">
        <v>71554</v>
      </c>
      <c r="H131" s="124">
        <f t="shared" si="11"/>
        <v>3.2859538784067084</v>
      </c>
      <c r="I131" s="123">
        <v>93860</v>
      </c>
      <c r="J131" s="124">
        <f t="shared" si="11"/>
        <v>0.31173659054699954</v>
      </c>
      <c r="K131" s="123">
        <v>110313</v>
      </c>
      <c r="L131" s="124">
        <f t="shared" si="11"/>
        <v>0.17529298955891748</v>
      </c>
      <c r="M131" s="123">
        <v>63877</v>
      </c>
      <c r="N131" s="124">
        <v>4.1546413605308974E-2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244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14156</v>
      </c>
      <c r="D141" s="121">
        <v>-0.16763685541247719</v>
      </c>
      <c r="E141" s="120">
        <v>532</v>
      </c>
      <c r="F141" s="121">
        <f t="shared" ref="F141:L153" si="13">IFERROR(E141/C141-1,"-")</f>
        <v>-0.96241876236224921</v>
      </c>
      <c r="G141" s="120">
        <v>7114</v>
      </c>
      <c r="H141" s="121">
        <f t="shared" si="13"/>
        <v>12.37218045112782</v>
      </c>
      <c r="I141" s="120">
        <v>12895</v>
      </c>
      <c r="J141" s="121">
        <f t="shared" si="13"/>
        <v>0.81262299690750628</v>
      </c>
      <c r="K141" s="120">
        <v>14175</v>
      </c>
      <c r="L141" s="121">
        <f t="shared" si="13"/>
        <v>9.9263280341217452E-2</v>
      </c>
      <c r="M141" s="120">
        <v>14162</v>
      </c>
      <c r="N141" s="121">
        <f t="shared" ref="N141:N147" si="14">IFERROR(M141/K141-1,"-")</f>
        <v>-9.1710758377427926E-4</v>
      </c>
    </row>
    <row r="142" spans="2:15" x14ac:dyDescent="0.25">
      <c r="B142" s="119" t="s">
        <v>75</v>
      </c>
      <c r="C142" s="120">
        <v>12909</v>
      </c>
      <c r="D142" s="121">
        <v>-7.0358634595996006E-2</v>
      </c>
      <c r="E142" s="120">
        <v>682</v>
      </c>
      <c r="F142" s="121">
        <f t="shared" si="13"/>
        <v>-0.94716864203269036</v>
      </c>
      <c r="G142" s="120">
        <v>8736</v>
      </c>
      <c r="H142" s="121">
        <f t="shared" si="13"/>
        <v>11.809384164222873</v>
      </c>
      <c r="I142" s="120">
        <v>11990</v>
      </c>
      <c r="J142" s="121">
        <f t="shared" si="13"/>
        <v>0.37248168498168499</v>
      </c>
      <c r="K142" s="120">
        <v>14402</v>
      </c>
      <c r="L142" s="121">
        <f t="shared" si="13"/>
        <v>0.20116763969974971</v>
      </c>
      <c r="M142" s="120">
        <v>13160</v>
      </c>
      <c r="N142" s="121">
        <f t="shared" si="14"/>
        <v>-8.6238022496875399E-2</v>
      </c>
    </row>
    <row r="143" spans="2:15" x14ac:dyDescent="0.25">
      <c r="B143" s="119" t="s">
        <v>77</v>
      </c>
      <c r="C143" s="120">
        <v>5816</v>
      </c>
      <c r="D143" s="121">
        <v>-0.65886562261716231</v>
      </c>
      <c r="E143" s="120">
        <v>1017</v>
      </c>
      <c r="F143" s="121">
        <f t="shared" si="13"/>
        <v>-0.82513755158184321</v>
      </c>
      <c r="G143" s="120">
        <v>11732</v>
      </c>
      <c r="H143" s="121">
        <f t="shared" si="13"/>
        <v>10.535889872173058</v>
      </c>
      <c r="I143" s="120">
        <v>13300</v>
      </c>
      <c r="J143" s="121">
        <f t="shared" si="13"/>
        <v>0.13365155131264927</v>
      </c>
      <c r="K143" s="120">
        <v>16585</v>
      </c>
      <c r="L143" s="121">
        <f t="shared" si="13"/>
        <v>0.24699248120300754</v>
      </c>
      <c r="M143" s="120">
        <v>17078</v>
      </c>
      <c r="N143" s="121">
        <f t="shared" si="14"/>
        <v>2.9725655712993682E-2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670</v>
      </c>
      <c r="F144" s="121" t="str">
        <f t="shared" si="13"/>
        <v>-</v>
      </c>
      <c r="G144" s="120">
        <v>10086</v>
      </c>
      <c r="H144" s="121">
        <f t="shared" si="13"/>
        <v>14.053731343283582</v>
      </c>
      <c r="I144" s="120">
        <v>10947</v>
      </c>
      <c r="J144" s="121">
        <f t="shared" si="13"/>
        <v>8.5365853658536661E-2</v>
      </c>
      <c r="K144" s="120">
        <v>10802</v>
      </c>
      <c r="L144" s="121">
        <f t="shared" si="13"/>
        <v>-1.3245638074358301E-2</v>
      </c>
      <c r="M144" s="120">
        <v>11682</v>
      </c>
      <c r="N144" s="121">
        <f t="shared" si="14"/>
        <v>8.1466395112016254E-2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1334</v>
      </c>
      <c r="F145" s="121" t="str">
        <f t="shared" si="13"/>
        <v>-</v>
      </c>
      <c r="G145" s="120">
        <v>7619</v>
      </c>
      <c r="H145" s="121">
        <f t="shared" si="13"/>
        <v>4.7113943028485759</v>
      </c>
      <c r="I145" s="120">
        <v>7834</v>
      </c>
      <c r="J145" s="121">
        <f t="shared" si="13"/>
        <v>2.821892636828971E-2</v>
      </c>
      <c r="K145" s="120">
        <v>9191</v>
      </c>
      <c r="L145" s="121">
        <f t="shared" si="13"/>
        <v>0.17321930048506506</v>
      </c>
      <c r="M145" s="120">
        <v>8407</v>
      </c>
      <c r="N145" s="121">
        <f t="shared" si="14"/>
        <v>-8.5300837776085325E-2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2166</v>
      </c>
      <c r="F146" s="121" t="str">
        <f t="shared" si="13"/>
        <v>-</v>
      </c>
      <c r="G146" s="120">
        <v>7897</v>
      </c>
      <c r="H146" s="121">
        <f t="shared" si="13"/>
        <v>2.6458910433979685</v>
      </c>
      <c r="I146" s="120">
        <v>7571</v>
      </c>
      <c r="J146" s="121">
        <f t="shared" si="13"/>
        <v>-4.1281499303532976E-2</v>
      </c>
      <c r="K146" s="120">
        <v>8315</v>
      </c>
      <c r="L146" s="121">
        <f t="shared" si="13"/>
        <v>9.8269713380002566E-2</v>
      </c>
      <c r="M146" s="120">
        <v>8565</v>
      </c>
      <c r="N146" s="121">
        <f t="shared" si="14"/>
        <v>3.0066145520144305E-2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3531</v>
      </c>
      <c r="F147" s="121" t="str">
        <f t="shared" si="13"/>
        <v>-</v>
      </c>
      <c r="G147" s="120">
        <v>7419</v>
      </c>
      <c r="H147" s="121">
        <f t="shared" si="13"/>
        <v>1.1011045029736617</v>
      </c>
      <c r="I147" s="120">
        <v>7114</v>
      </c>
      <c r="J147" s="121">
        <f t="shared" si="13"/>
        <v>-4.1110661814260707E-2</v>
      </c>
      <c r="K147" s="120">
        <v>7892</v>
      </c>
      <c r="L147" s="121">
        <f t="shared" si="13"/>
        <v>0.10936182175990994</v>
      </c>
      <c r="M147" s="120">
        <v>6647</v>
      </c>
      <c r="N147" s="121">
        <f t="shared" si="14"/>
        <v>-0.15775468829194117</v>
      </c>
    </row>
    <row r="148" spans="1:15" x14ac:dyDescent="0.25">
      <c r="B148" s="119" t="s">
        <v>87</v>
      </c>
      <c r="C148" s="120">
        <v>2117</v>
      </c>
      <c r="D148" s="121">
        <v>-0.82230988752727885</v>
      </c>
      <c r="E148" s="120">
        <v>4311</v>
      </c>
      <c r="F148" s="121">
        <f t="shared" si="13"/>
        <v>1.0363722248464811</v>
      </c>
      <c r="G148" s="120">
        <v>7234</v>
      </c>
      <c r="H148" s="121">
        <f t="shared" si="13"/>
        <v>0.6780329389932731</v>
      </c>
      <c r="I148" s="120">
        <v>7492</v>
      </c>
      <c r="J148" s="121">
        <f t="shared" si="13"/>
        <v>3.5664915675974518E-2</v>
      </c>
      <c r="K148" s="120">
        <v>7549</v>
      </c>
      <c r="L148" s="121">
        <f t="shared" si="13"/>
        <v>7.6081153230111997E-3</v>
      </c>
      <c r="M148" s="120"/>
      <c r="N148" s="121"/>
    </row>
    <row r="149" spans="1:15" x14ac:dyDescent="0.25">
      <c r="B149" s="119" t="s">
        <v>89</v>
      </c>
      <c r="C149" s="120">
        <v>355</v>
      </c>
      <c r="D149" s="121">
        <v>-0.97159318236376735</v>
      </c>
      <c r="E149" s="120">
        <v>6864</v>
      </c>
      <c r="F149" s="121">
        <f t="shared" si="13"/>
        <v>18.335211267605633</v>
      </c>
      <c r="G149" s="120">
        <v>9313</v>
      </c>
      <c r="H149" s="121">
        <f t="shared" si="13"/>
        <v>0.35678904428904423</v>
      </c>
      <c r="I149" s="120">
        <v>9338</v>
      </c>
      <c r="J149" s="121">
        <f t="shared" si="13"/>
        <v>2.68441962847632E-3</v>
      </c>
      <c r="K149" s="120">
        <v>10044</v>
      </c>
      <c r="L149" s="121">
        <f t="shared" si="13"/>
        <v>7.5605054615549339E-2</v>
      </c>
      <c r="M149" s="120"/>
      <c r="N149" s="121"/>
    </row>
    <row r="150" spans="1:15" x14ac:dyDescent="0.25">
      <c r="A150" s="125"/>
      <c r="B150" s="119" t="s">
        <v>91</v>
      </c>
      <c r="C150" s="120">
        <v>396</v>
      </c>
      <c r="D150" s="121">
        <v>-0.96822594880847312</v>
      </c>
      <c r="E150" s="120">
        <v>9102</v>
      </c>
      <c r="F150" s="121">
        <f t="shared" si="13"/>
        <v>21.984848484848484</v>
      </c>
      <c r="G150" s="120">
        <v>9337</v>
      </c>
      <c r="H150" s="121">
        <f t="shared" si="13"/>
        <v>2.5818501428257479E-2</v>
      </c>
      <c r="I150" s="120">
        <v>10604</v>
      </c>
      <c r="J150" s="121">
        <f t="shared" si="13"/>
        <v>0.13569669058584122</v>
      </c>
      <c r="K150" s="120">
        <v>12680</v>
      </c>
      <c r="L150" s="121">
        <f t="shared" si="13"/>
        <v>0.19577517917766873</v>
      </c>
      <c r="M150" s="120"/>
      <c r="N150" s="121"/>
    </row>
    <row r="151" spans="1:15" x14ac:dyDescent="0.25">
      <c r="B151" s="119" t="s">
        <v>93</v>
      </c>
      <c r="C151" s="120">
        <v>1144</v>
      </c>
      <c r="D151" s="121">
        <v>-0.9278643041805914</v>
      </c>
      <c r="E151" s="120">
        <v>12855</v>
      </c>
      <c r="F151" s="121">
        <f t="shared" si="13"/>
        <v>10.236888111888112</v>
      </c>
      <c r="G151" s="120">
        <v>14128</v>
      </c>
      <c r="H151" s="121">
        <f t="shared" si="13"/>
        <v>9.9027615713729977E-2</v>
      </c>
      <c r="I151" s="120">
        <v>15608</v>
      </c>
      <c r="J151" s="121">
        <f t="shared" si="13"/>
        <v>0.10475651189127966</v>
      </c>
      <c r="K151" s="120">
        <v>15786</v>
      </c>
      <c r="L151" s="121">
        <f t="shared" si="13"/>
        <v>1.1404407995899479E-2</v>
      </c>
      <c r="M151" s="120"/>
      <c r="N151" s="121"/>
    </row>
    <row r="152" spans="1:15" x14ac:dyDescent="0.25">
      <c r="B152" s="119" t="s">
        <v>95</v>
      </c>
      <c r="C152" s="120">
        <v>1122</v>
      </c>
      <c r="D152" s="121">
        <v>-0.91628115206685568</v>
      </c>
      <c r="E152" s="120">
        <v>10163</v>
      </c>
      <c r="F152" s="121">
        <f t="shared" si="13"/>
        <v>8.0579322638146174</v>
      </c>
      <c r="G152" s="120">
        <v>12505</v>
      </c>
      <c r="H152" s="121">
        <f t="shared" si="13"/>
        <v>0.23044376660434907</v>
      </c>
      <c r="I152" s="120">
        <v>12656</v>
      </c>
      <c r="J152" s="121">
        <f t="shared" si="13"/>
        <v>1.2075169932027174E-2</v>
      </c>
      <c r="K152" s="120">
        <v>13943</v>
      </c>
      <c r="L152" s="121">
        <f t="shared" si="13"/>
        <v>0.10169089759797734</v>
      </c>
      <c r="M152" s="120"/>
      <c r="N152" s="121"/>
    </row>
    <row r="153" spans="1:15" ht="15.75" x14ac:dyDescent="0.25">
      <c r="B153" s="122" t="s">
        <v>32</v>
      </c>
      <c r="C153" s="123">
        <v>39522</v>
      </c>
      <c r="D153" s="124">
        <v>-0.75198614405662867</v>
      </c>
      <c r="E153" s="123">
        <v>53227</v>
      </c>
      <c r="F153" s="124">
        <f t="shared" si="13"/>
        <v>0.3467688882141593</v>
      </c>
      <c r="G153" s="123">
        <v>113120</v>
      </c>
      <c r="H153" s="124">
        <f t="shared" si="13"/>
        <v>1.1252371916508537</v>
      </c>
      <c r="I153" s="123">
        <v>127349</v>
      </c>
      <c r="J153" s="124">
        <f t="shared" si="13"/>
        <v>0.12578677510608194</v>
      </c>
      <c r="K153" s="123">
        <v>141364</v>
      </c>
      <c r="L153" s="124">
        <f t="shared" si="13"/>
        <v>0.11005190460859526</v>
      </c>
      <c r="M153" s="123">
        <v>79701</v>
      </c>
      <c r="N153" s="124">
        <v>-2.041493571937758E-2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245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2065</v>
      </c>
      <c r="D163" s="121">
        <v>0.28660436137071654</v>
      </c>
      <c r="E163" s="120">
        <v>561</v>
      </c>
      <c r="F163" s="121">
        <f t="shared" ref="F163:L175" si="15">IFERROR(E163/C163-1,"-")</f>
        <v>-0.72832929782082323</v>
      </c>
      <c r="G163" s="120">
        <v>1736</v>
      </c>
      <c r="H163" s="121">
        <f t="shared" si="15"/>
        <v>2.0944741532976825</v>
      </c>
      <c r="I163" s="120">
        <v>3060</v>
      </c>
      <c r="J163" s="121">
        <f t="shared" si="15"/>
        <v>0.76267281105990792</v>
      </c>
      <c r="K163" s="120">
        <v>3566</v>
      </c>
      <c r="L163" s="121">
        <f t="shared" si="15"/>
        <v>0.16535947712418309</v>
      </c>
      <c r="M163" s="120">
        <v>3619</v>
      </c>
      <c r="N163" s="121">
        <f t="shared" ref="N163:N169" si="16">IFERROR(M163/K163-1,"-")</f>
        <v>1.4862591138530501E-2</v>
      </c>
    </row>
    <row r="164" spans="2:14" x14ac:dyDescent="0.25">
      <c r="B164" s="119" t="s">
        <v>75</v>
      </c>
      <c r="C164" s="120">
        <v>2993</v>
      </c>
      <c r="D164" s="121">
        <v>0.75234192037470726</v>
      </c>
      <c r="E164" s="120">
        <v>694</v>
      </c>
      <c r="F164" s="121">
        <f t="shared" si="15"/>
        <v>-0.76812562646174409</v>
      </c>
      <c r="G164" s="120">
        <v>3013</v>
      </c>
      <c r="H164" s="121">
        <f t="shared" si="15"/>
        <v>3.3414985590778095</v>
      </c>
      <c r="I164" s="120">
        <v>3296</v>
      </c>
      <c r="J164" s="121">
        <f t="shared" si="15"/>
        <v>9.3926319283106574E-2</v>
      </c>
      <c r="K164" s="120">
        <v>4901</v>
      </c>
      <c r="L164" s="121">
        <f t="shared" si="15"/>
        <v>0.48695388349514568</v>
      </c>
      <c r="M164" s="120">
        <v>5225</v>
      </c>
      <c r="N164" s="121">
        <f t="shared" si="16"/>
        <v>6.6108957355641706E-2</v>
      </c>
    </row>
    <row r="165" spans="2:14" x14ac:dyDescent="0.25">
      <c r="B165" s="119" t="s">
        <v>77</v>
      </c>
      <c r="C165" s="120">
        <v>794</v>
      </c>
      <c r="D165" s="121">
        <v>-0.59817813765182182</v>
      </c>
      <c r="E165" s="120">
        <v>1289</v>
      </c>
      <c r="F165" s="121">
        <f t="shared" si="15"/>
        <v>0.6234256926952142</v>
      </c>
      <c r="G165" s="120">
        <v>3335</v>
      </c>
      <c r="H165" s="121">
        <f t="shared" si="15"/>
        <v>1.587276958882855</v>
      </c>
      <c r="I165" s="120">
        <v>3835</v>
      </c>
      <c r="J165" s="121">
        <f t="shared" si="15"/>
        <v>0.14992503748125929</v>
      </c>
      <c r="K165" s="120">
        <v>5266</v>
      </c>
      <c r="L165" s="121">
        <f t="shared" si="15"/>
        <v>0.37314211212516302</v>
      </c>
      <c r="M165" s="120">
        <v>5421</v>
      </c>
      <c r="N165" s="121">
        <f t="shared" si="16"/>
        <v>2.9434105582985204E-2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595</v>
      </c>
      <c r="F166" s="121" t="str">
        <f t="shared" si="15"/>
        <v>-</v>
      </c>
      <c r="G166" s="120">
        <v>3289</v>
      </c>
      <c r="H166" s="121">
        <f t="shared" si="15"/>
        <v>4.5277310924369747</v>
      </c>
      <c r="I166" s="120">
        <v>3992</v>
      </c>
      <c r="J166" s="121">
        <f t="shared" si="15"/>
        <v>0.21374277896017024</v>
      </c>
      <c r="K166" s="120">
        <v>5053</v>
      </c>
      <c r="L166" s="121">
        <f t="shared" si="15"/>
        <v>0.26578156312625256</v>
      </c>
      <c r="M166" s="120">
        <v>5677</v>
      </c>
      <c r="N166" s="121">
        <f t="shared" si="16"/>
        <v>0.1234909954482486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1601</v>
      </c>
      <c r="F167" s="121" t="str">
        <f t="shared" si="15"/>
        <v>-</v>
      </c>
      <c r="G167" s="120">
        <v>2303</v>
      </c>
      <c r="H167" s="121">
        <f t="shared" si="15"/>
        <v>0.43847595252966887</v>
      </c>
      <c r="I167" s="120">
        <v>2825</v>
      </c>
      <c r="J167" s="121">
        <f t="shared" si="15"/>
        <v>0.22666087711680416</v>
      </c>
      <c r="K167" s="120">
        <v>4892</v>
      </c>
      <c r="L167" s="121">
        <f t="shared" si="15"/>
        <v>0.73168141592920355</v>
      </c>
      <c r="M167" s="120">
        <v>5607</v>
      </c>
      <c r="N167" s="121">
        <f t="shared" si="16"/>
        <v>0.14615699100572366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1182</v>
      </c>
      <c r="F168" s="121" t="str">
        <f t="shared" si="15"/>
        <v>-</v>
      </c>
      <c r="G168" s="120">
        <v>1777</v>
      </c>
      <c r="H168" s="121">
        <f t="shared" si="15"/>
        <v>0.50338409475465307</v>
      </c>
      <c r="I168" s="120">
        <v>2564</v>
      </c>
      <c r="J168" s="121">
        <f t="shared" si="15"/>
        <v>0.44288126055149135</v>
      </c>
      <c r="K168" s="120">
        <v>5187</v>
      </c>
      <c r="L168" s="121">
        <f t="shared" si="15"/>
        <v>1.0230109204368176</v>
      </c>
      <c r="M168" s="120">
        <v>3585</v>
      </c>
      <c r="N168" s="121">
        <f t="shared" si="16"/>
        <v>-0.3088490456911509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2026</v>
      </c>
      <c r="F169" s="121" t="str">
        <f t="shared" si="15"/>
        <v>-</v>
      </c>
      <c r="G169" s="120">
        <v>2337</v>
      </c>
      <c r="H169" s="121">
        <f t="shared" si="15"/>
        <v>0.15350444225074034</v>
      </c>
      <c r="I169" s="120">
        <v>3169</v>
      </c>
      <c r="J169" s="121">
        <f t="shared" si="15"/>
        <v>0.35601198117244337</v>
      </c>
      <c r="K169" s="120">
        <v>5388</v>
      </c>
      <c r="L169" s="121">
        <f t="shared" si="15"/>
        <v>0.7002208898706217</v>
      </c>
      <c r="M169" s="120">
        <v>5232</v>
      </c>
      <c r="N169" s="121">
        <f t="shared" si="16"/>
        <v>-2.8953229398663738E-2</v>
      </c>
    </row>
    <row r="170" spans="2:14" x14ac:dyDescent="0.25">
      <c r="B170" s="119" t="s">
        <v>87</v>
      </c>
      <c r="C170" s="120">
        <v>599</v>
      </c>
      <c r="D170" s="121">
        <v>-0.77084927314460594</v>
      </c>
      <c r="E170" s="120">
        <v>2204</v>
      </c>
      <c r="F170" s="121">
        <f t="shared" si="15"/>
        <v>2.679465776293823</v>
      </c>
      <c r="G170" s="120">
        <v>2265</v>
      </c>
      <c r="H170" s="121">
        <f t="shared" si="15"/>
        <v>2.7676950998185124E-2</v>
      </c>
      <c r="I170" s="120">
        <v>4052</v>
      </c>
      <c r="J170" s="121">
        <f t="shared" si="15"/>
        <v>0.788962472406181</v>
      </c>
      <c r="K170" s="120">
        <v>5505</v>
      </c>
      <c r="L170" s="121">
        <f t="shared" si="15"/>
        <v>0.35858835143139189</v>
      </c>
      <c r="M170" s="120"/>
      <c r="N170" s="121"/>
    </row>
    <row r="171" spans="2:14" x14ac:dyDescent="0.25">
      <c r="B171" s="119" t="s">
        <v>89</v>
      </c>
      <c r="C171" s="120">
        <v>234</v>
      </c>
      <c r="D171" s="121">
        <v>-0.89586114819759677</v>
      </c>
      <c r="E171" s="120">
        <v>2090</v>
      </c>
      <c r="F171" s="121">
        <f t="shared" si="15"/>
        <v>7.9316239316239319</v>
      </c>
      <c r="G171" s="120">
        <v>2484</v>
      </c>
      <c r="H171" s="121">
        <f t="shared" si="15"/>
        <v>0.18851674641148319</v>
      </c>
      <c r="I171" s="120">
        <v>3816</v>
      </c>
      <c r="J171" s="121">
        <f t="shared" si="15"/>
        <v>0.53623188405797095</v>
      </c>
      <c r="K171" s="120">
        <v>4449</v>
      </c>
      <c r="L171" s="121">
        <f t="shared" si="15"/>
        <v>0.16588050314465419</v>
      </c>
      <c r="M171" s="120"/>
      <c r="N171" s="121"/>
    </row>
    <row r="172" spans="2:14" x14ac:dyDescent="0.25">
      <c r="B172" s="119" t="s">
        <v>91</v>
      </c>
      <c r="C172" s="120">
        <v>872</v>
      </c>
      <c r="D172" s="121">
        <v>-0.66932119833143722</v>
      </c>
      <c r="E172" s="120">
        <v>2935</v>
      </c>
      <c r="F172" s="121">
        <f t="shared" si="15"/>
        <v>2.3658256880733943</v>
      </c>
      <c r="G172" s="120">
        <v>2881</v>
      </c>
      <c r="H172" s="121">
        <f t="shared" si="15"/>
        <v>-1.8398637137989726E-2</v>
      </c>
      <c r="I172" s="120">
        <v>4916</v>
      </c>
      <c r="J172" s="121">
        <f t="shared" si="15"/>
        <v>0.70635196112460941</v>
      </c>
      <c r="K172" s="120">
        <v>5925</v>
      </c>
      <c r="L172" s="121">
        <f t="shared" si="15"/>
        <v>0.20524816924328726</v>
      </c>
      <c r="M172" s="120"/>
      <c r="N172" s="121"/>
    </row>
    <row r="173" spans="2:14" x14ac:dyDescent="0.25">
      <c r="B173" s="119" t="s">
        <v>93</v>
      </c>
      <c r="C173" s="120">
        <v>86</v>
      </c>
      <c r="D173" s="121">
        <v>-0.95990675990675989</v>
      </c>
      <c r="E173" s="120">
        <v>2657</v>
      </c>
      <c r="F173" s="121">
        <f t="shared" si="15"/>
        <v>29.895348837209301</v>
      </c>
      <c r="G173" s="120">
        <v>2543</v>
      </c>
      <c r="H173" s="121">
        <f t="shared" si="15"/>
        <v>-4.290553255551377E-2</v>
      </c>
      <c r="I173" s="120">
        <v>3401</v>
      </c>
      <c r="J173" s="121">
        <f t="shared" si="15"/>
        <v>0.3373967754620526</v>
      </c>
      <c r="K173" s="120">
        <v>3939</v>
      </c>
      <c r="L173" s="121">
        <f t="shared" si="15"/>
        <v>0.15818876800940895</v>
      </c>
      <c r="M173" s="120"/>
      <c r="N173" s="121"/>
    </row>
    <row r="174" spans="2:14" x14ac:dyDescent="0.25">
      <c r="B174" s="119" t="s">
        <v>95</v>
      </c>
      <c r="C174" s="120">
        <v>484</v>
      </c>
      <c r="D174" s="121">
        <v>-0.72295363480251862</v>
      </c>
      <c r="E174" s="120">
        <v>2093</v>
      </c>
      <c r="F174" s="121">
        <f t="shared" si="15"/>
        <v>3.3243801652892566</v>
      </c>
      <c r="G174" s="120">
        <v>2795</v>
      </c>
      <c r="H174" s="121">
        <f t="shared" si="15"/>
        <v>0.3354037267080745</v>
      </c>
      <c r="I174" s="120">
        <v>3613</v>
      </c>
      <c r="J174" s="121">
        <f t="shared" si="15"/>
        <v>0.29266547406082299</v>
      </c>
      <c r="K174" s="120">
        <v>3854</v>
      </c>
      <c r="L174" s="121">
        <f t="shared" si="15"/>
        <v>6.6703570440077575E-2</v>
      </c>
      <c r="M174" s="120"/>
      <c r="N174" s="121"/>
    </row>
    <row r="175" spans="2:14" ht="15.75" x14ac:dyDescent="0.25">
      <c r="B175" s="122" t="s">
        <v>32</v>
      </c>
      <c r="C175" s="123">
        <v>8286</v>
      </c>
      <c r="D175" s="124">
        <v>-0.67438204896451448</v>
      </c>
      <c r="E175" s="123">
        <v>19927</v>
      </c>
      <c r="F175" s="124">
        <f t="shared" si="15"/>
        <v>1.4048998310403089</v>
      </c>
      <c r="G175" s="123">
        <v>30758</v>
      </c>
      <c r="H175" s="124">
        <f t="shared" si="15"/>
        <v>0.54353389873036573</v>
      </c>
      <c r="I175" s="123">
        <v>42539</v>
      </c>
      <c r="J175" s="124">
        <f t="shared" si="15"/>
        <v>0.38302230314064634</v>
      </c>
      <c r="K175" s="123">
        <v>57925</v>
      </c>
      <c r="L175" s="124">
        <f t="shared" si="15"/>
        <v>0.36169162415665634</v>
      </c>
      <c r="M175" s="123">
        <v>34366</v>
      </c>
      <c r="N175" s="124">
        <v>3.2989811111434619E-3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246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433</v>
      </c>
      <c r="D185" s="121">
        <v>-0.26734348561759724</v>
      </c>
      <c r="E185" s="120">
        <v>79</v>
      </c>
      <c r="F185" s="121">
        <f t="shared" ref="F185:L197" si="17">IFERROR(E185/C185-1,"-")</f>
        <v>-0.81755196304849886</v>
      </c>
      <c r="G185" s="120">
        <v>563</v>
      </c>
      <c r="H185" s="121">
        <f t="shared" si="17"/>
        <v>6.1265822784810124</v>
      </c>
      <c r="I185" s="120">
        <v>577</v>
      </c>
      <c r="J185" s="121">
        <f t="shared" si="17"/>
        <v>2.4866785079928899E-2</v>
      </c>
      <c r="K185" s="120">
        <v>552</v>
      </c>
      <c r="L185" s="121">
        <f t="shared" si="17"/>
        <v>-4.3327556325823191E-2</v>
      </c>
      <c r="M185" s="120">
        <v>792</v>
      </c>
      <c r="N185" s="121">
        <f t="shared" ref="N185:N191" si="18">IFERROR(M185/K185-1,"-")</f>
        <v>0.43478260869565211</v>
      </c>
    </row>
    <row r="186" spans="1:15" x14ac:dyDescent="0.25">
      <c r="B186" s="119" t="s">
        <v>75</v>
      </c>
      <c r="C186" s="120">
        <v>399</v>
      </c>
      <c r="D186" s="121">
        <v>7.2580645161290258E-2</v>
      </c>
      <c r="E186" s="120">
        <v>53</v>
      </c>
      <c r="F186" s="121">
        <f t="shared" si="17"/>
        <v>-0.86716791979949881</v>
      </c>
      <c r="G186" s="120">
        <v>604</v>
      </c>
      <c r="H186" s="121">
        <f t="shared" si="17"/>
        <v>10.39622641509434</v>
      </c>
      <c r="I186" s="120">
        <v>464</v>
      </c>
      <c r="J186" s="121">
        <f t="shared" si="17"/>
        <v>-0.23178807947019864</v>
      </c>
      <c r="K186" s="120">
        <v>653</v>
      </c>
      <c r="L186" s="121">
        <f t="shared" si="17"/>
        <v>0.40732758620689657</v>
      </c>
      <c r="M186" s="120">
        <v>722</v>
      </c>
      <c r="N186" s="121">
        <f t="shared" si="18"/>
        <v>0.10566615620214392</v>
      </c>
    </row>
    <row r="187" spans="1:15" x14ac:dyDescent="0.25">
      <c r="B187" s="119" t="s">
        <v>77</v>
      </c>
      <c r="C187" s="120">
        <v>255</v>
      </c>
      <c r="D187" s="121">
        <v>-0.48692152917505027</v>
      </c>
      <c r="E187" s="120">
        <v>27</v>
      </c>
      <c r="F187" s="121">
        <f t="shared" si="17"/>
        <v>-0.89411764705882357</v>
      </c>
      <c r="G187" s="120">
        <v>493</v>
      </c>
      <c r="H187" s="121">
        <f t="shared" si="17"/>
        <v>17.25925925925926</v>
      </c>
      <c r="I187" s="120">
        <v>655</v>
      </c>
      <c r="J187" s="121">
        <f t="shared" si="17"/>
        <v>0.3286004056795131</v>
      </c>
      <c r="K187" s="120">
        <v>624</v>
      </c>
      <c r="L187" s="121">
        <f t="shared" si="17"/>
        <v>-4.7328244274809195E-2</v>
      </c>
      <c r="M187" s="120">
        <v>736</v>
      </c>
      <c r="N187" s="121">
        <f t="shared" si="18"/>
        <v>0.17948717948717952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44</v>
      </c>
      <c r="F188" s="121" t="str">
        <f t="shared" si="17"/>
        <v>-</v>
      </c>
      <c r="G188" s="120">
        <v>523</v>
      </c>
      <c r="H188" s="121">
        <f t="shared" si="17"/>
        <v>10.886363636363637</v>
      </c>
      <c r="I188" s="120">
        <v>328</v>
      </c>
      <c r="J188" s="121">
        <f t="shared" si="17"/>
        <v>-0.37284894837476101</v>
      </c>
      <c r="K188" s="120">
        <v>505</v>
      </c>
      <c r="L188" s="121">
        <f t="shared" si="17"/>
        <v>0.53963414634146334</v>
      </c>
      <c r="M188" s="120">
        <v>497</v>
      </c>
      <c r="N188" s="121">
        <f t="shared" si="18"/>
        <v>-1.5841584158415856E-2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260</v>
      </c>
      <c r="F189" s="121" t="str">
        <f t="shared" si="17"/>
        <v>-</v>
      </c>
      <c r="G189" s="120">
        <v>318</v>
      </c>
      <c r="H189" s="121">
        <f t="shared" si="17"/>
        <v>0.22307692307692317</v>
      </c>
      <c r="I189" s="120">
        <v>353</v>
      </c>
      <c r="J189" s="121">
        <f t="shared" si="17"/>
        <v>0.11006289308176109</v>
      </c>
      <c r="K189" s="120">
        <v>606</v>
      </c>
      <c r="L189" s="121">
        <f t="shared" si="17"/>
        <v>0.71671388101983013</v>
      </c>
      <c r="M189" s="120">
        <v>504</v>
      </c>
      <c r="N189" s="121">
        <f t="shared" si="18"/>
        <v>-0.16831683168316836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260</v>
      </c>
      <c r="F190" s="121" t="str">
        <f t="shared" si="17"/>
        <v>-</v>
      </c>
      <c r="G190" s="120">
        <v>399</v>
      </c>
      <c r="H190" s="121">
        <f t="shared" si="17"/>
        <v>0.53461538461538471</v>
      </c>
      <c r="I190" s="120">
        <v>397</v>
      </c>
      <c r="J190" s="121">
        <f t="shared" si="17"/>
        <v>-5.0125313283208017E-3</v>
      </c>
      <c r="K190" s="120">
        <v>702</v>
      </c>
      <c r="L190" s="121">
        <f t="shared" si="17"/>
        <v>0.76826196473551644</v>
      </c>
      <c r="M190" s="120">
        <v>603</v>
      </c>
      <c r="N190" s="121">
        <f t="shared" si="18"/>
        <v>-0.14102564102564108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398</v>
      </c>
      <c r="F191" s="121" t="str">
        <f t="shared" si="17"/>
        <v>-</v>
      </c>
      <c r="G191" s="120">
        <v>504</v>
      </c>
      <c r="H191" s="121">
        <f t="shared" si="17"/>
        <v>0.26633165829145722</v>
      </c>
      <c r="I191" s="120">
        <v>799</v>
      </c>
      <c r="J191" s="121">
        <f t="shared" si="17"/>
        <v>0.58531746031746024</v>
      </c>
      <c r="K191" s="120">
        <v>1214</v>
      </c>
      <c r="L191" s="121">
        <f t="shared" si="17"/>
        <v>0.51939924906132662</v>
      </c>
      <c r="M191" s="120">
        <v>930</v>
      </c>
      <c r="N191" s="121">
        <f t="shared" si="18"/>
        <v>-0.23393739703459637</v>
      </c>
    </row>
    <row r="192" spans="1:15" x14ac:dyDescent="0.25">
      <c r="B192" s="119" t="s">
        <v>87</v>
      </c>
      <c r="C192" s="120">
        <v>240</v>
      </c>
      <c r="D192" s="121">
        <v>-0.63855421686746983</v>
      </c>
      <c r="E192" s="120">
        <v>605</v>
      </c>
      <c r="F192" s="121">
        <f t="shared" si="17"/>
        <v>1.5208333333333335</v>
      </c>
      <c r="G192" s="120">
        <v>374</v>
      </c>
      <c r="H192" s="121">
        <f t="shared" si="17"/>
        <v>-0.38181818181818183</v>
      </c>
      <c r="I192" s="120">
        <v>830</v>
      </c>
      <c r="J192" s="121">
        <f t="shared" si="17"/>
        <v>1.2192513368983957</v>
      </c>
      <c r="K192" s="120">
        <v>796</v>
      </c>
      <c r="L192" s="121">
        <f t="shared" si="17"/>
        <v>-4.096385542168679E-2</v>
      </c>
      <c r="M192" s="120"/>
      <c r="N192" s="121"/>
    </row>
    <row r="193" spans="2:15" x14ac:dyDescent="0.25">
      <c r="B193" s="119" t="s">
        <v>89</v>
      </c>
      <c r="C193" s="120">
        <v>446</v>
      </c>
      <c r="D193" s="121">
        <v>-0.17100371747211895</v>
      </c>
      <c r="E193" s="120">
        <v>807</v>
      </c>
      <c r="F193" s="121">
        <f t="shared" si="17"/>
        <v>0.8094170403587444</v>
      </c>
      <c r="G193" s="120">
        <v>477</v>
      </c>
      <c r="H193" s="121">
        <f t="shared" si="17"/>
        <v>-0.40892193308550184</v>
      </c>
      <c r="I193" s="120">
        <v>664</v>
      </c>
      <c r="J193" s="121">
        <f t="shared" si="17"/>
        <v>0.39203354297693926</v>
      </c>
      <c r="K193" s="120">
        <v>820</v>
      </c>
      <c r="L193" s="121">
        <f t="shared" si="17"/>
        <v>0.23493975903614461</v>
      </c>
      <c r="M193" s="120"/>
      <c r="N193" s="121"/>
    </row>
    <row r="194" spans="2:15" x14ac:dyDescent="0.25">
      <c r="B194" s="119" t="s">
        <v>91</v>
      </c>
      <c r="C194" s="120">
        <v>129</v>
      </c>
      <c r="D194" s="121">
        <v>-0.67091836734693877</v>
      </c>
      <c r="E194" s="120">
        <v>964</v>
      </c>
      <c r="F194" s="121">
        <f t="shared" si="17"/>
        <v>6.4728682170542635</v>
      </c>
      <c r="G194" s="120">
        <v>428</v>
      </c>
      <c r="H194" s="121">
        <f t="shared" si="17"/>
        <v>-0.55601659751037347</v>
      </c>
      <c r="I194" s="120">
        <v>701</v>
      </c>
      <c r="J194" s="121">
        <f t="shared" si="17"/>
        <v>0.63785046728971961</v>
      </c>
      <c r="K194" s="120">
        <v>870</v>
      </c>
      <c r="L194" s="121">
        <f t="shared" si="17"/>
        <v>0.2410841654778888</v>
      </c>
      <c r="M194" s="120"/>
      <c r="N194" s="121"/>
    </row>
    <row r="195" spans="2:15" x14ac:dyDescent="0.25">
      <c r="B195" s="119" t="s">
        <v>93</v>
      </c>
      <c r="C195" s="120">
        <v>38</v>
      </c>
      <c r="D195" s="121">
        <v>-0.91880341880341876</v>
      </c>
      <c r="E195" s="120">
        <v>1017</v>
      </c>
      <c r="F195" s="121">
        <f t="shared" si="17"/>
        <v>25.763157894736842</v>
      </c>
      <c r="G195" s="120">
        <v>514</v>
      </c>
      <c r="H195" s="121">
        <f t="shared" si="17"/>
        <v>-0.49459193706981319</v>
      </c>
      <c r="I195" s="120">
        <v>587</v>
      </c>
      <c r="J195" s="121">
        <f t="shared" si="17"/>
        <v>0.14202334630350189</v>
      </c>
      <c r="K195" s="120">
        <v>724</v>
      </c>
      <c r="L195" s="121">
        <f t="shared" si="17"/>
        <v>0.23339011925042596</v>
      </c>
      <c r="M195" s="120"/>
      <c r="N195" s="121"/>
    </row>
    <row r="196" spans="2:15" x14ac:dyDescent="0.25">
      <c r="B196" s="119" t="s">
        <v>95</v>
      </c>
      <c r="C196" s="120">
        <v>101</v>
      </c>
      <c r="D196" s="121">
        <v>-0.76291079812206575</v>
      </c>
      <c r="E196" s="120">
        <v>687</v>
      </c>
      <c r="F196" s="121">
        <f t="shared" si="17"/>
        <v>5.8019801980198018</v>
      </c>
      <c r="G196" s="120">
        <v>675</v>
      </c>
      <c r="H196" s="121">
        <f t="shared" si="17"/>
        <v>-1.7467248908296984E-2</v>
      </c>
      <c r="I196" s="120">
        <v>613</v>
      </c>
      <c r="J196" s="121">
        <f t="shared" si="17"/>
        <v>-9.1851851851851851E-2</v>
      </c>
      <c r="K196" s="120">
        <v>830</v>
      </c>
      <c r="L196" s="121">
        <f t="shared" si="17"/>
        <v>0.35399673735725945</v>
      </c>
      <c r="M196" s="120"/>
      <c r="N196" s="121"/>
    </row>
    <row r="197" spans="2:15" ht="15.75" x14ac:dyDescent="0.25">
      <c r="B197" s="122" t="s">
        <v>32</v>
      </c>
      <c r="C197" s="123">
        <v>2082</v>
      </c>
      <c r="D197" s="124">
        <v>-0.6668266922707633</v>
      </c>
      <c r="E197" s="123">
        <v>5201</v>
      </c>
      <c r="F197" s="124">
        <f t="shared" si="17"/>
        <v>1.4980787704130645</v>
      </c>
      <c r="G197" s="123">
        <v>5872</v>
      </c>
      <c r="H197" s="124">
        <f t="shared" si="17"/>
        <v>0.12901365122091901</v>
      </c>
      <c r="I197" s="123">
        <v>6968</v>
      </c>
      <c r="J197" s="124">
        <f t="shared" si="17"/>
        <v>0.18664850136239775</v>
      </c>
      <c r="K197" s="123">
        <v>8896</v>
      </c>
      <c r="L197" s="124">
        <f t="shared" si="17"/>
        <v>0.27669345579793347</v>
      </c>
      <c r="M197" s="123">
        <v>4784</v>
      </c>
      <c r="N197" s="124">
        <v>-1.4827018121911006E-2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247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543</v>
      </c>
      <c r="D207" s="121">
        <v>-0.16589861751152069</v>
      </c>
      <c r="E207" s="120">
        <v>25</v>
      </c>
      <c r="F207" s="121">
        <f t="shared" ref="F207:L219" si="19">IFERROR(E207/C207-1,"-")</f>
        <v>-0.95395948434622468</v>
      </c>
      <c r="G207" s="120">
        <v>1010</v>
      </c>
      <c r="H207" s="121">
        <f t="shared" si="19"/>
        <v>39.4</v>
      </c>
      <c r="I207" s="120">
        <v>878</v>
      </c>
      <c r="J207" s="121">
        <f t="shared" si="19"/>
        <v>-0.1306930693069307</v>
      </c>
      <c r="K207" s="120">
        <v>1284</v>
      </c>
      <c r="L207" s="121">
        <f t="shared" si="19"/>
        <v>0.46241457858769941</v>
      </c>
      <c r="M207" s="120">
        <v>1405</v>
      </c>
      <c r="N207" s="121">
        <f t="shared" ref="N207:N213" si="20">IFERROR(M207/K207-1,"-")</f>
        <v>9.4236760124610575E-2</v>
      </c>
    </row>
    <row r="208" spans="2:15" x14ac:dyDescent="0.25">
      <c r="B208" s="119" t="s">
        <v>75</v>
      </c>
      <c r="C208" s="120">
        <v>665</v>
      </c>
      <c r="D208" s="121">
        <v>0.15251299826689779</v>
      </c>
      <c r="E208" s="120">
        <v>59</v>
      </c>
      <c r="F208" s="121">
        <f t="shared" si="19"/>
        <v>-0.9112781954887218</v>
      </c>
      <c r="G208" s="120">
        <v>945</v>
      </c>
      <c r="H208" s="121">
        <f t="shared" si="19"/>
        <v>15.016949152542374</v>
      </c>
      <c r="I208" s="120">
        <v>744</v>
      </c>
      <c r="J208" s="121">
        <f t="shared" si="19"/>
        <v>-0.21269841269841272</v>
      </c>
      <c r="K208" s="120">
        <v>1177</v>
      </c>
      <c r="L208" s="121">
        <f t="shared" si="19"/>
        <v>0.581989247311828</v>
      </c>
      <c r="M208" s="120">
        <v>1676</v>
      </c>
      <c r="N208" s="121">
        <f t="shared" si="20"/>
        <v>0.42395921835174177</v>
      </c>
    </row>
    <row r="209" spans="2:15" x14ac:dyDescent="0.25">
      <c r="B209" s="119" t="s">
        <v>77</v>
      </c>
      <c r="C209" s="120">
        <v>256</v>
      </c>
      <c r="D209" s="121">
        <v>-0.6502732240437159</v>
      </c>
      <c r="E209" s="120">
        <v>63</v>
      </c>
      <c r="F209" s="121">
        <f t="shared" si="19"/>
        <v>-0.75390625</v>
      </c>
      <c r="G209" s="120">
        <v>771</v>
      </c>
      <c r="H209" s="121">
        <f t="shared" si="19"/>
        <v>11.238095238095237</v>
      </c>
      <c r="I209" s="120">
        <v>855</v>
      </c>
      <c r="J209" s="121">
        <f t="shared" si="19"/>
        <v>0.10894941634241251</v>
      </c>
      <c r="K209" s="120">
        <v>1050</v>
      </c>
      <c r="L209" s="121">
        <f t="shared" si="19"/>
        <v>0.22807017543859653</v>
      </c>
      <c r="M209" s="120">
        <v>1283</v>
      </c>
      <c r="N209" s="121">
        <f t="shared" si="20"/>
        <v>0.22190476190476183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50</v>
      </c>
      <c r="F210" s="121" t="str">
        <f t="shared" si="19"/>
        <v>-</v>
      </c>
      <c r="G210" s="120">
        <v>905</v>
      </c>
      <c r="H210" s="121">
        <f t="shared" si="19"/>
        <v>17.100000000000001</v>
      </c>
      <c r="I210" s="120">
        <v>706</v>
      </c>
      <c r="J210" s="121">
        <f t="shared" si="19"/>
        <v>-0.21988950276243091</v>
      </c>
      <c r="K210" s="120">
        <v>1179</v>
      </c>
      <c r="L210" s="121">
        <f t="shared" si="19"/>
        <v>0.66997167138810187</v>
      </c>
      <c r="M210" s="120">
        <v>1026</v>
      </c>
      <c r="N210" s="121">
        <f t="shared" si="20"/>
        <v>-0.12977099236641221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138</v>
      </c>
      <c r="F211" s="121" t="str">
        <f t="shared" si="19"/>
        <v>-</v>
      </c>
      <c r="G211" s="120">
        <v>629</v>
      </c>
      <c r="H211" s="121">
        <f t="shared" si="19"/>
        <v>3.5579710144927539</v>
      </c>
      <c r="I211" s="120">
        <v>669</v>
      </c>
      <c r="J211" s="121">
        <f t="shared" si="19"/>
        <v>6.359300476947527E-2</v>
      </c>
      <c r="K211" s="120">
        <v>1100</v>
      </c>
      <c r="L211" s="121">
        <f t="shared" si="19"/>
        <v>0.64424514200298955</v>
      </c>
      <c r="M211" s="120">
        <v>874</v>
      </c>
      <c r="N211" s="121">
        <f t="shared" si="20"/>
        <v>-0.20545454545454545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244</v>
      </c>
      <c r="F212" s="121" t="str">
        <f t="shared" si="19"/>
        <v>-</v>
      </c>
      <c r="G212" s="120">
        <v>536</v>
      </c>
      <c r="H212" s="121">
        <f t="shared" si="19"/>
        <v>1.1967213114754101</v>
      </c>
      <c r="I212" s="120">
        <v>895</v>
      </c>
      <c r="J212" s="121">
        <f t="shared" si="19"/>
        <v>0.66977611940298498</v>
      </c>
      <c r="K212" s="120">
        <v>1467</v>
      </c>
      <c r="L212" s="121">
        <f t="shared" si="19"/>
        <v>0.63910614525139664</v>
      </c>
      <c r="M212" s="120">
        <v>879</v>
      </c>
      <c r="N212" s="121">
        <f t="shared" si="20"/>
        <v>-0.40081799591002043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538</v>
      </c>
      <c r="F213" s="121" t="str">
        <f t="shared" si="19"/>
        <v>-</v>
      </c>
      <c r="G213" s="120">
        <v>1018</v>
      </c>
      <c r="H213" s="121">
        <f t="shared" si="19"/>
        <v>0.89219330855018586</v>
      </c>
      <c r="I213" s="120">
        <v>1074</v>
      </c>
      <c r="J213" s="121">
        <f t="shared" si="19"/>
        <v>5.5009823182711193E-2</v>
      </c>
      <c r="K213" s="120">
        <v>2460</v>
      </c>
      <c r="L213" s="121">
        <f t="shared" si="19"/>
        <v>1.2905027932960893</v>
      </c>
      <c r="M213" s="120">
        <v>1577</v>
      </c>
      <c r="N213" s="121">
        <f t="shared" si="20"/>
        <v>-0.35894308943089426</v>
      </c>
    </row>
    <row r="214" spans="2:15" x14ac:dyDescent="0.25">
      <c r="B214" s="119" t="s">
        <v>87</v>
      </c>
      <c r="C214" s="120">
        <v>200</v>
      </c>
      <c r="D214" s="121">
        <v>-0.86586183769282354</v>
      </c>
      <c r="E214" s="120">
        <v>792</v>
      </c>
      <c r="F214" s="121">
        <f t="shared" si="19"/>
        <v>2.96</v>
      </c>
      <c r="G214" s="120">
        <v>1226</v>
      </c>
      <c r="H214" s="121">
        <f t="shared" si="19"/>
        <v>0.54797979797979801</v>
      </c>
      <c r="I214" s="120">
        <v>1726</v>
      </c>
      <c r="J214" s="121">
        <f t="shared" si="19"/>
        <v>0.40783034257748785</v>
      </c>
      <c r="K214" s="120">
        <v>2080</v>
      </c>
      <c r="L214" s="121">
        <f t="shared" si="19"/>
        <v>0.20509849362688293</v>
      </c>
      <c r="M214" s="120"/>
      <c r="N214" s="121"/>
    </row>
    <row r="215" spans="2:15" x14ac:dyDescent="0.25">
      <c r="B215" s="119" t="s">
        <v>89</v>
      </c>
      <c r="C215" s="120">
        <v>57</v>
      </c>
      <c r="D215" s="121">
        <v>-0.92549019607843142</v>
      </c>
      <c r="E215" s="120">
        <v>661</v>
      </c>
      <c r="F215" s="121">
        <f t="shared" si="19"/>
        <v>10.596491228070175</v>
      </c>
      <c r="G215" s="120">
        <v>829</v>
      </c>
      <c r="H215" s="121">
        <f t="shared" si="19"/>
        <v>0.25416036308623302</v>
      </c>
      <c r="I215" s="120">
        <v>1287</v>
      </c>
      <c r="J215" s="121">
        <f t="shared" si="19"/>
        <v>0.55247285886610364</v>
      </c>
      <c r="K215" s="120">
        <v>1667</v>
      </c>
      <c r="L215" s="121">
        <f t="shared" si="19"/>
        <v>0.29526029526029518</v>
      </c>
      <c r="M215" s="120"/>
      <c r="N215" s="121"/>
    </row>
    <row r="216" spans="2:15" x14ac:dyDescent="0.25">
      <c r="B216" s="119" t="s">
        <v>91</v>
      </c>
      <c r="C216" s="120">
        <v>48</v>
      </c>
      <c r="D216" s="121">
        <v>-0.93013100436681229</v>
      </c>
      <c r="E216" s="120">
        <v>1127</v>
      </c>
      <c r="F216" s="121">
        <f t="shared" si="19"/>
        <v>22.479166666666668</v>
      </c>
      <c r="G216" s="120">
        <v>890</v>
      </c>
      <c r="H216" s="121">
        <f t="shared" si="19"/>
        <v>-0.21029281277728484</v>
      </c>
      <c r="I216" s="120">
        <v>1412</v>
      </c>
      <c r="J216" s="121">
        <f t="shared" si="19"/>
        <v>0.58651685393258424</v>
      </c>
      <c r="K216" s="120">
        <v>2087</v>
      </c>
      <c r="L216" s="121">
        <f t="shared" si="19"/>
        <v>0.47804532577903691</v>
      </c>
      <c r="M216" s="120"/>
      <c r="N216" s="121"/>
    </row>
    <row r="217" spans="2:15" x14ac:dyDescent="0.25">
      <c r="B217" s="119" t="s">
        <v>93</v>
      </c>
      <c r="C217" s="120">
        <v>55</v>
      </c>
      <c r="D217" s="121">
        <v>-0.91157556270096463</v>
      </c>
      <c r="E217" s="120">
        <v>1200</v>
      </c>
      <c r="F217" s="121">
        <f t="shared" si="19"/>
        <v>20.818181818181817</v>
      </c>
      <c r="G217" s="120">
        <v>1031</v>
      </c>
      <c r="H217" s="121">
        <f t="shared" si="19"/>
        <v>-0.14083333333333337</v>
      </c>
      <c r="I217" s="120">
        <v>1290</v>
      </c>
      <c r="J217" s="121">
        <f t="shared" si="19"/>
        <v>0.25121241513094072</v>
      </c>
      <c r="K217" s="120">
        <v>1222</v>
      </c>
      <c r="L217" s="121">
        <f t="shared" si="19"/>
        <v>-5.271317829457367E-2</v>
      </c>
      <c r="M217" s="120"/>
      <c r="N217" s="121"/>
    </row>
    <row r="218" spans="2:15" x14ac:dyDescent="0.25">
      <c r="B218" s="119" t="s">
        <v>95</v>
      </c>
      <c r="C218" s="120">
        <v>69</v>
      </c>
      <c r="D218" s="121">
        <v>-0.88184931506849318</v>
      </c>
      <c r="E218" s="120">
        <v>1099</v>
      </c>
      <c r="F218" s="121">
        <f t="shared" si="19"/>
        <v>14.927536231884059</v>
      </c>
      <c r="G218" s="120">
        <v>923</v>
      </c>
      <c r="H218" s="121">
        <f t="shared" si="19"/>
        <v>-0.16014558689717928</v>
      </c>
      <c r="I218" s="120">
        <v>1375</v>
      </c>
      <c r="J218" s="121">
        <f t="shared" si="19"/>
        <v>0.48970747562296868</v>
      </c>
      <c r="K218" s="120">
        <v>1725</v>
      </c>
      <c r="L218" s="121">
        <f t="shared" si="19"/>
        <v>0.25454545454545463</v>
      </c>
      <c r="M218" s="120"/>
      <c r="N218" s="121"/>
    </row>
    <row r="219" spans="2:15" ht="15.75" x14ac:dyDescent="0.25">
      <c r="B219" s="122" t="s">
        <v>32</v>
      </c>
      <c r="C219" s="123">
        <v>2074</v>
      </c>
      <c r="D219" s="124">
        <v>-0.77689328743545616</v>
      </c>
      <c r="E219" s="123">
        <v>5996</v>
      </c>
      <c r="F219" s="124">
        <f t="shared" si="19"/>
        <v>1.8910318225650915</v>
      </c>
      <c r="G219" s="123">
        <v>10713</v>
      </c>
      <c r="H219" s="124">
        <f t="shared" si="19"/>
        <v>0.78669112741827885</v>
      </c>
      <c r="I219" s="123">
        <v>12911</v>
      </c>
      <c r="J219" s="124">
        <f t="shared" si="19"/>
        <v>0.20517128722113309</v>
      </c>
      <c r="K219" s="123">
        <v>18498</v>
      </c>
      <c r="L219" s="124">
        <f t="shared" si="19"/>
        <v>0.43273177910309046</v>
      </c>
      <c r="M219" s="123">
        <v>8720</v>
      </c>
      <c r="N219" s="124">
        <v>-0.1026036842646908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246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433</v>
      </c>
      <c r="D229" s="121">
        <v>-0.26734348561759724</v>
      </c>
      <c r="E229" s="120">
        <v>79</v>
      </c>
      <c r="F229" s="121">
        <f t="shared" ref="F229:L241" si="21">IFERROR(E229/C229-1,"-")</f>
        <v>-0.81755196304849886</v>
      </c>
      <c r="G229" s="120">
        <v>563</v>
      </c>
      <c r="H229" s="121">
        <f t="shared" si="21"/>
        <v>6.1265822784810124</v>
      </c>
      <c r="I229" s="120">
        <v>577</v>
      </c>
      <c r="J229" s="121">
        <f t="shared" si="21"/>
        <v>2.4866785079928899E-2</v>
      </c>
      <c r="K229" s="120">
        <v>552</v>
      </c>
      <c r="L229" s="121">
        <f t="shared" si="21"/>
        <v>-4.3327556325823191E-2</v>
      </c>
      <c r="M229" s="120">
        <v>792</v>
      </c>
      <c r="N229" s="121">
        <f t="shared" ref="N229:N235" si="22">IFERROR(M229/K229-1,"-")</f>
        <v>0.43478260869565211</v>
      </c>
    </row>
    <row r="230" spans="2:15" x14ac:dyDescent="0.25">
      <c r="B230" s="119" t="s">
        <v>75</v>
      </c>
      <c r="C230" s="120">
        <v>399</v>
      </c>
      <c r="D230" s="121">
        <v>7.2580645161290258E-2</v>
      </c>
      <c r="E230" s="120">
        <v>53</v>
      </c>
      <c r="F230" s="121">
        <f t="shared" si="21"/>
        <v>-0.86716791979949881</v>
      </c>
      <c r="G230" s="120">
        <v>604</v>
      </c>
      <c r="H230" s="121">
        <f t="shared" si="21"/>
        <v>10.39622641509434</v>
      </c>
      <c r="I230" s="120">
        <v>464</v>
      </c>
      <c r="J230" s="121">
        <f t="shared" si="21"/>
        <v>-0.23178807947019864</v>
      </c>
      <c r="K230" s="120">
        <v>653</v>
      </c>
      <c r="L230" s="121">
        <f t="shared" si="21"/>
        <v>0.40732758620689657</v>
      </c>
      <c r="M230" s="120">
        <v>722</v>
      </c>
      <c r="N230" s="121">
        <f t="shared" si="22"/>
        <v>0.10566615620214392</v>
      </c>
    </row>
    <row r="231" spans="2:15" x14ac:dyDescent="0.25">
      <c r="B231" s="119" t="s">
        <v>77</v>
      </c>
      <c r="C231" s="120">
        <v>255</v>
      </c>
      <c r="D231" s="121">
        <v>-0.48692152917505027</v>
      </c>
      <c r="E231" s="120">
        <v>27</v>
      </c>
      <c r="F231" s="121">
        <f t="shared" si="21"/>
        <v>-0.89411764705882357</v>
      </c>
      <c r="G231" s="120">
        <v>493</v>
      </c>
      <c r="H231" s="121">
        <f t="shared" si="21"/>
        <v>17.25925925925926</v>
      </c>
      <c r="I231" s="120">
        <v>655</v>
      </c>
      <c r="J231" s="121">
        <f t="shared" si="21"/>
        <v>0.3286004056795131</v>
      </c>
      <c r="K231" s="120">
        <v>624</v>
      </c>
      <c r="L231" s="121">
        <f t="shared" si="21"/>
        <v>-4.7328244274809195E-2</v>
      </c>
      <c r="M231" s="120">
        <v>736</v>
      </c>
      <c r="N231" s="121">
        <f t="shared" si="22"/>
        <v>0.17948717948717952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44</v>
      </c>
      <c r="F232" s="121" t="str">
        <f t="shared" si="21"/>
        <v>-</v>
      </c>
      <c r="G232" s="120">
        <v>523</v>
      </c>
      <c r="H232" s="121">
        <f t="shared" si="21"/>
        <v>10.886363636363637</v>
      </c>
      <c r="I232" s="120">
        <v>328</v>
      </c>
      <c r="J232" s="121">
        <f t="shared" si="21"/>
        <v>-0.37284894837476101</v>
      </c>
      <c r="K232" s="120">
        <v>505</v>
      </c>
      <c r="L232" s="121">
        <f t="shared" si="21"/>
        <v>0.53963414634146334</v>
      </c>
      <c r="M232" s="120">
        <v>497</v>
      </c>
      <c r="N232" s="121">
        <f t="shared" si="22"/>
        <v>-1.5841584158415856E-2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260</v>
      </c>
      <c r="F233" s="121" t="str">
        <f t="shared" si="21"/>
        <v>-</v>
      </c>
      <c r="G233" s="120">
        <v>318</v>
      </c>
      <c r="H233" s="121">
        <f t="shared" si="21"/>
        <v>0.22307692307692317</v>
      </c>
      <c r="I233" s="120">
        <v>353</v>
      </c>
      <c r="J233" s="121">
        <f t="shared" si="21"/>
        <v>0.11006289308176109</v>
      </c>
      <c r="K233" s="120">
        <v>606</v>
      </c>
      <c r="L233" s="121">
        <f t="shared" si="21"/>
        <v>0.71671388101983013</v>
      </c>
      <c r="M233" s="120">
        <v>504</v>
      </c>
      <c r="N233" s="121">
        <f t="shared" si="22"/>
        <v>-0.16831683168316836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260</v>
      </c>
      <c r="F234" s="121" t="str">
        <f t="shared" si="21"/>
        <v>-</v>
      </c>
      <c r="G234" s="120">
        <v>399</v>
      </c>
      <c r="H234" s="121">
        <f t="shared" si="21"/>
        <v>0.53461538461538471</v>
      </c>
      <c r="I234" s="120">
        <v>397</v>
      </c>
      <c r="J234" s="121">
        <f t="shared" si="21"/>
        <v>-5.0125313283208017E-3</v>
      </c>
      <c r="K234" s="120">
        <v>702</v>
      </c>
      <c r="L234" s="121">
        <f t="shared" si="21"/>
        <v>0.76826196473551644</v>
      </c>
      <c r="M234" s="120">
        <v>603</v>
      </c>
      <c r="N234" s="121">
        <f t="shared" si="22"/>
        <v>-0.14102564102564108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398</v>
      </c>
      <c r="F235" s="121" t="str">
        <f t="shared" si="21"/>
        <v>-</v>
      </c>
      <c r="G235" s="120">
        <v>504</v>
      </c>
      <c r="H235" s="121">
        <f t="shared" si="21"/>
        <v>0.26633165829145722</v>
      </c>
      <c r="I235" s="120">
        <v>799</v>
      </c>
      <c r="J235" s="121">
        <f t="shared" si="21"/>
        <v>0.58531746031746024</v>
      </c>
      <c r="K235" s="120">
        <v>1214</v>
      </c>
      <c r="L235" s="121">
        <f t="shared" si="21"/>
        <v>0.51939924906132662</v>
      </c>
      <c r="M235" s="120">
        <v>930</v>
      </c>
      <c r="N235" s="121">
        <f t="shared" si="22"/>
        <v>-0.23393739703459637</v>
      </c>
    </row>
    <row r="236" spans="2:15" x14ac:dyDescent="0.25">
      <c r="B236" s="119" t="s">
        <v>87</v>
      </c>
      <c r="C236" s="120">
        <v>240</v>
      </c>
      <c r="D236" s="121">
        <v>-0.63855421686746983</v>
      </c>
      <c r="E236" s="120">
        <v>605</v>
      </c>
      <c r="F236" s="121">
        <f t="shared" si="21"/>
        <v>1.5208333333333335</v>
      </c>
      <c r="G236" s="120">
        <v>374</v>
      </c>
      <c r="H236" s="121">
        <f t="shared" si="21"/>
        <v>-0.38181818181818183</v>
      </c>
      <c r="I236" s="120">
        <v>830</v>
      </c>
      <c r="J236" s="121">
        <f t="shared" si="21"/>
        <v>1.2192513368983957</v>
      </c>
      <c r="K236" s="120">
        <v>796</v>
      </c>
      <c r="L236" s="121">
        <f t="shared" si="21"/>
        <v>-4.096385542168679E-2</v>
      </c>
      <c r="M236" s="120"/>
      <c r="N236" s="121"/>
    </row>
    <row r="237" spans="2:15" x14ac:dyDescent="0.25">
      <c r="B237" s="119" t="s">
        <v>89</v>
      </c>
      <c r="C237" s="120">
        <v>446</v>
      </c>
      <c r="D237" s="121">
        <v>-0.17100371747211895</v>
      </c>
      <c r="E237" s="120">
        <v>807</v>
      </c>
      <c r="F237" s="121">
        <f t="shared" si="21"/>
        <v>0.8094170403587444</v>
      </c>
      <c r="G237" s="120">
        <v>477</v>
      </c>
      <c r="H237" s="121">
        <f t="shared" si="21"/>
        <v>-0.40892193308550184</v>
      </c>
      <c r="I237" s="120">
        <v>664</v>
      </c>
      <c r="J237" s="121">
        <f t="shared" si="21"/>
        <v>0.39203354297693926</v>
      </c>
      <c r="K237" s="120">
        <v>820</v>
      </c>
      <c r="L237" s="121">
        <f t="shared" si="21"/>
        <v>0.23493975903614461</v>
      </c>
      <c r="M237" s="120"/>
      <c r="N237" s="121"/>
    </row>
    <row r="238" spans="2:15" x14ac:dyDescent="0.25">
      <c r="B238" s="119" t="s">
        <v>91</v>
      </c>
      <c r="C238" s="120">
        <v>129</v>
      </c>
      <c r="D238" s="121">
        <v>-0.67091836734693877</v>
      </c>
      <c r="E238" s="120">
        <v>964</v>
      </c>
      <c r="F238" s="121">
        <f t="shared" si="21"/>
        <v>6.4728682170542635</v>
      </c>
      <c r="G238" s="120">
        <v>428</v>
      </c>
      <c r="H238" s="121">
        <f t="shared" si="21"/>
        <v>-0.55601659751037347</v>
      </c>
      <c r="I238" s="120">
        <v>701</v>
      </c>
      <c r="J238" s="121">
        <f t="shared" si="21"/>
        <v>0.63785046728971961</v>
      </c>
      <c r="K238" s="120">
        <v>870</v>
      </c>
      <c r="L238" s="121">
        <f t="shared" si="21"/>
        <v>0.2410841654778888</v>
      </c>
      <c r="M238" s="120"/>
      <c r="N238" s="121"/>
    </row>
    <row r="239" spans="2:15" x14ac:dyDescent="0.25">
      <c r="B239" s="119" t="s">
        <v>93</v>
      </c>
      <c r="C239" s="120">
        <v>38</v>
      </c>
      <c r="D239" s="121">
        <v>-0.91880341880341876</v>
      </c>
      <c r="E239" s="120">
        <v>1017</v>
      </c>
      <c r="F239" s="121">
        <f t="shared" si="21"/>
        <v>25.763157894736842</v>
      </c>
      <c r="G239" s="120">
        <v>514</v>
      </c>
      <c r="H239" s="121">
        <f t="shared" si="21"/>
        <v>-0.49459193706981319</v>
      </c>
      <c r="I239" s="120">
        <v>587</v>
      </c>
      <c r="J239" s="121">
        <f t="shared" si="21"/>
        <v>0.14202334630350189</v>
      </c>
      <c r="K239" s="120">
        <v>724</v>
      </c>
      <c r="L239" s="121">
        <f t="shared" si="21"/>
        <v>0.23339011925042596</v>
      </c>
      <c r="M239" s="120"/>
      <c r="N239" s="121"/>
    </row>
    <row r="240" spans="2:15" x14ac:dyDescent="0.25">
      <c r="B240" s="119" t="s">
        <v>95</v>
      </c>
      <c r="C240" s="120">
        <v>101</v>
      </c>
      <c r="D240" s="121">
        <v>-0.76291079812206575</v>
      </c>
      <c r="E240" s="120">
        <v>687</v>
      </c>
      <c r="F240" s="121">
        <f t="shared" si="21"/>
        <v>5.8019801980198018</v>
      </c>
      <c r="G240" s="120">
        <v>675</v>
      </c>
      <c r="H240" s="121">
        <f t="shared" si="21"/>
        <v>-1.7467248908296984E-2</v>
      </c>
      <c r="I240" s="120">
        <v>613</v>
      </c>
      <c r="J240" s="121">
        <f t="shared" si="21"/>
        <v>-9.1851851851851851E-2</v>
      </c>
      <c r="K240" s="120">
        <v>830</v>
      </c>
      <c r="L240" s="121">
        <f t="shared" si="21"/>
        <v>0.35399673735725945</v>
      </c>
      <c r="M240" s="120"/>
      <c r="N240" s="121"/>
    </row>
    <row r="241" spans="2:15" ht="15.75" x14ac:dyDescent="0.25">
      <c r="B241" s="122" t="s">
        <v>32</v>
      </c>
      <c r="C241" s="123">
        <v>2082</v>
      </c>
      <c r="D241" s="124">
        <v>-0.6668266922707633</v>
      </c>
      <c r="E241" s="123">
        <v>5201</v>
      </c>
      <c r="F241" s="124">
        <f t="shared" si="21"/>
        <v>1.4980787704130645</v>
      </c>
      <c r="G241" s="123">
        <v>5872</v>
      </c>
      <c r="H241" s="124">
        <f t="shared" si="21"/>
        <v>0.12901365122091901</v>
      </c>
      <c r="I241" s="123">
        <v>6968</v>
      </c>
      <c r="J241" s="124">
        <f t="shared" si="21"/>
        <v>0.18664850136239775</v>
      </c>
      <c r="K241" s="123">
        <v>8896</v>
      </c>
      <c r="L241" s="124">
        <f t="shared" si="21"/>
        <v>0.27669345579793347</v>
      </c>
      <c r="M241" s="123">
        <v>4784</v>
      </c>
      <c r="N241" s="124">
        <v>-1.4827018121911006E-2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248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1251</v>
      </c>
      <c r="D251" s="121">
        <v>-0.13305613305613306</v>
      </c>
      <c r="E251" s="120">
        <v>13</v>
      </c>
      <c r="F251" s="121">
        <f t="shared" ref="F251:L263" si="23">IFERROR(E251/C251-1,"-")</f>
        <v>-0.98960831334932053</v>
      </c>
      <c r="G251" s="120">
        <v>889</v>
      </c>
      <c r="H251" s="121">
        <f t="shared" si="23"/>
        <v>67.384615384615387</v>
      </c>
      <c r="I251" s="120">
        <v>1686</v>
      </c>
      <c r="J251" s="121">
        <f t="shared" si="23"/>
        <v>0.89651293588301462</v>
      </c>
      <c r="K251" s="120">
        <v>1354</v>
      </c>
      <c r="L251" s="121">
        <f t="shared" si="23"/>
        <v>-0.1969157769869514</v>
      </c>
      <c r="M251" s="120">
        <v>1213</v>
      </c>
      <c r="N251" s="121">
        <f t="shared" ref="N251:N257" si="24">IFERROR(M251/K251-1,"-")</f>
        <v>-0.104135893648449</v>
      </c>
    </row>
    <row r="252" spans="2:15" x14ac:dyDescent="0.25">
      <c r="B252" s="119" t="s">
        <v>75</v>
      </c>
      <c r="C252" s="120">
        <v>1180</v>
      </c>
      <c r="D252" s="121">
        <v>0.11006585136406399</v>
      </c>
      <c r="E252" s="120">
        <v>17</v>
      </c>
      <c r="F252" s="121">
        <f t="shared" si="23"/>
        <v>-0.985593220338983</v>
      </c>
      <c r="G252" s="120">
        <v>888</v>
      </c>
      <c r="H252" s="121">
        <f t="shared" si="23"/>
        <v>51.235294117647058</v>
      </c>
      <c r="I252" s="120">
        <v>1463</v>
      </c>
      <c r="J252" s="121">
        <f t="shared" si="23"/>
        <v>0.64752252252252251</v>
      </c>
      <c r="K252" s="120">
        <v>1259</v>
      </c>
      <c r="L252" s="121">
        <f t="shared" si="23"/>
        <v>-0.13943950786056047</v>
      </c>
      <c r="M252" s="120">
        <v>1203</v>
      </c>
      <c r="N252" s="121">
        <f t="shared" si="24"/>
        <v>-4.4479745830023787E-2</v>
      </c>
    </row>
    <row r="253" spans="2:15" x14ac:dyDescent="0.25">
      <c r="B253" s="119" t="s">
        <v>77</v>
      </c>
      <c r="C253" s="120">
        <v>571</v>
      </c>
      <c r="D253" s="121">
        <v>-0.61261872455902311</v>
      </c>
      <c r="E253" s="120">
        <v>14</v>
      </c>
      <c r="F253" s="121">
        <f t="shared" si="23"/>
        <v>-0.97548161120840626</v>
      </c>
      <c r="G253" s="120">
        <v>943</v>
      </c>
      <c r="H253" s="121">
        <f t="shared" si="23"/>
        <v>66.357142857142861</v>
      </c>
      <c r="I253" s="120">
        <v>1196</v>
      </c>
      <c r="J253" s="121">
        <f t="shared" si="23"/>
        <v>0.26829268292682928</v>
      </c>
      <c r="K253" s="120">
        <v>1166</v>
      </c>
      <c r="L253" s="121">
        <f t="shared" si="23"/>
        <v>-2.5083612040133763E-2</v>
      </c>
      <c r="M253" s="120">
        <v>1384</v>
      </c>
      <c r="N253" s="121">
        <f t="shared" si="24"/>
        <v>0.18696397941680964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14</v>
      </c>
      <c r="F254" s="121" t="str">
        <f t="shared" si="23"/>
        <v>-</v>
      </c>
      <c r="G254" s="120">
        <v>477</v>
      </c>
      <c r="H254" s="121">
        <f t="shared" si="23"/>
        <v>33.071428571428569</v>
      </c>
      <c r="I254" s="120">
        <v>518</v>
      </c>
      <c r="J254" s="121">
        <f t="shared" si="23"/>
        <v>8.595387840670865E-2</v>
      </c>
      <c r="K254" s="120">
        <v>300</v>
      </c>
      <c r="L254" s="121">
        <f t="shared" si="23"/>
        <v>-0.4208494208494209</v>
      </c>
      <c r="M254" s="120">
        <v>441</v>
      </c>
      <c r="N254" s="121">
        <f t="shared" si="24"/>
        <v>0.47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33</v>
      </c>
      <c r="F255" s="121" t="str">
        <f t="shared" si="23"/>
        <v>-</v>
      </c>
      <c r="G255" s="120">
        <v>77</v>
      </c>
      <c r="H255" s="121">
        <f t="shared" si="23"/>
        <v>1.3333333333333335</v>
      </c>
      <c r="I255" s="120">
        <v>201</v>
      </c>
      <c r="J255" s="121">
        <f t="shared" si="23"/>
        <v>1.6103896103896105</v>
      </c>
      <c r="K255" s="120">
        <v>111</v>
      </c>
      <c r="L255" s="121">
        <f t="shared" si="23"/>
        <v>-0.44776119402985071</v>
      </c>
      <c r="M255" s="120">
        <v>127</v>
      </c>
      <c r="N255" s="121">
        <f t="shared" si="24"/>
        <v>0.14414414414414423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21</v>
      </c>
      <c r="F256" s="121" t="str">
        <f t="shared" si="23"/>
        <v>-</v>
      </c>
      <c r="G256" s="120">
        <v>102</v>
      </c>
      <c r="H256" s="121">
        <f t="shared" si="23"/>
        <v>3.8571428571428568</v>
      </c>
      <c r="I256" s="120">
        <v>160</v>
      </c>
      <c r="J256" s="121">
        <f t="shared" si="23"/>
        <v>0.56862745098039214</v>
      </c>
      <c r="K256" s="120">
        <v>128</v>
      </c>
      <c r="L256" s="121">
        <f t="shared" si="23"/>
        <v>-0.19999999999999996</v>
      </c>
      <c r="M256" s="120">
        <v>131</v>
      </c>
      <c r="N256" s="121">
        <f t="shared" si="24"/>
        <v>2.34375E-2</v>
      </c>
    </row>
    <row r="257" spans="2:15" x14ac:dyDescent="0.25">
      <c r="B257" s="119" t="s">
        <v>85</v>
      </c>
      <c r="C257" s="120">
        <v>0</v>
      </c>
      <c r="D257" s="121">
        <v>-1</v>
      </c>
      <c r="E257" s="120">
        <v>138</v>
      </c>
      <c r="F257" s="121" t="str">
        <f t="shared" si="23"/>
        <v>-</v>
      </c>
      <c r="G257" s="120">
        <v>397</v>
      </c>
      <c r="H257" s="121">
        <f t="shared" si="23"/>
        <v>1.8768115942028984</v>
      </c>
      <c r="I257" s="120">
        <v>140</v>
      </c>
      <c r="J257" s="121">
        <f t="shared" si="23"/>
        <v>-0.64735516372795976</v>
      </c>
      <c r="K257" s="120">
        <v>219</v>
      </c>
      <c r="L257" s="121">
        <f t="shared" si="23"/>
        <v>0.56428571428571428</v>
      </c>
      <c r="M257" s="120">
        <v>365</v>
      </c>
      <c r="N257" s="121">
        <f t="shared" si="24"/>
        <v>0.66666666666666674</v>
      </c>
    </row>
    <row r="258" spans="2:15" x14ac:dyDescent="0.25">
      <c r="B258" s="119" t="s">
        <v>87</v>
      </c>
      <c r="C258" s="120">
        <v>2</v>
      </c>
      <c r="D258" s="121">
        <v>-0.9920948616600791</v>
      </c>
      <c r="E258" s="120">
        <v>123</v>
      </c>
      <c r="F258" s="121">
        <f t="shared" si="23"/>
        <v>60.5</v>
      </c>
      <c r="G258" s="120">
        <v>242</v>
      </c>
      <c r="H258" s="121">
        <f t="shared" si="23"/>
        <v>0.96747967479674801</v>
      </c>
      <c r="I258" s="120">
        <v>157</v>
      </c>
      <c r="J258" s="121">
        <f t="shared" si="23"/>
        <v>-0.35123966942148765</v>
      </c>
      <c r="K258" s="120">
        <v>156</v>
      </c>
      <c r="L258" s="121">
        <f t="shared" si="23"/>
        <v>-6.3694267515923553E-3</v>
      </c>
      <c r="M258" s="120"/>
      <c r="N258" s="121"/>
    </row>
    <row r="259" spans="2:15" x14ac:dyDescent="0.25">
      <c r="B259" s="119" t="s">
        <v>89</v>
      </c>
      <c r="C259" s="120">
        <v>20</v>
      </c>
      <c r="D259" s="121">
        <v>-0.91561181434599159</v>
      </c>
      <c r="E259" s="120">
        <v>111</v>
      </c>
      <c r="F259" s="121">
        <f t="shared" si="23"/>
        <v>4.55</v>
      </c>
      <c r="G259" s="120">
        <v>238</v>
      </c>
      <c r="H259" s="121">
        <f t="shared" si="23"/>
        <v>1.144144144144144</v>
      </c>
      <c r="I259" s="120">
        <v>125</v>
      </c>
      <c r="J259" s="121">
        <f t="shared" si="23"/>
        <v>-0.47478991596638653</v>
      </c>
      <c r="K259" s="120">
        <v>164</v>
      </c>
      <c r="L259" s="121">
        <f t="shared" si="23"/>
        <v>0.31200000000000006</v>
      </c>
      <c r="M259" s="120"/>
      <c r="N259" s="121"/>
    </row>
    <row r="260" spans="2:15" x14ac:dyDescent="0.25">
      <c r="B260" s="119" t="s">
        <v>91</v>
      </c>
      <c r="C260" s="120">
        <v>5</v>
      </c>
      <c r="D260" s="121">
        <v>-0.99348109517601046</v>
      </c>
      <c r="E260" s="120">
        <v>465</v>
      </c>
      <c r="F260" s="121">
        <f t="shared" si="23"/>
        <v>92</v>
      </c>
      <c r="G260" s="120">
        <v>871</v>
      </c>
      <c r="H260" s="121">
        <f t="shared" si="23"/>
        <v>0.87311827956989241</v>
      </c>
      <c r="I260" s="120">
        <v>669</v>
      </c>
      <c r="J260" s="121">
        <f t="shared" si="23"/>
        <v>-0.23191733639494838</v>
      </c>
      <c r="K260" s="120">
        <v>649</v>
      </c>
      <c r="L260" s="121">
        <f t="shared" si="23"/>
        <v>-2.9895366218236186E-2</v>
      </c>
      <c r="M260" s="120"/>
      <c r="N260" s="121"/>
    </row>
    <row r="261" spans="2:15" x14ac:dyDescent="0.25">
      <c r="B261" s="119" t="s">
        <v>93</v>
      </c>
      <c r="C261" s="120">
        <v>3</v>
      </c>
      <c r="D261" s="121">
        <v>-0.99748533109807214</v>
      </c>
      <c r="E261" s="120">
        <v>1028</v>
      </c>
      <c r="F261" s="121">
        <f t="shared" si="23"/>
        <v>341.66666666666669</v>
      </c>
      <c r="G261" s="120">
        <v>1448</v>
      </c>
      <c r="H261" s="121">
        <f t="shared" si="23"/>
        <v>0.4085603112840468</v>
      </c>
      <c r="I261" s="120">
        <v>1197</v>
      </c>
      <c r="J261" s="121">
        <f t="shared" si="23"/>
        <v>-0.1733425414364641</v>
      </c>
      <c r="K261" s="120">
        <v>1072</v>
      </c>
      <c r="L261" s="121">
        <f t="shared" si="23"/>
        <v>-0.10442773600668342</v>
      </c>
      <c r="M261" s="120"/>
      <c r="N261" s="121"/>
    </row>
    <row r="262" spans="2:15" x14ac:dyDescent="0.25">
      <c r="B262" s="119" t="s">
        <v>95</v>
      </c>
      <c r="C262" s="120">
        <v>12</v>
      </c>
      <c r="D262" s="121">
        <v>-0.98825831702544031</v>
      </c>
      <c r="E262" s="120">
        <v>598</v>
      </c>
      <c r="F262" s="121">
        <f t="shared" si="23"/>
        <v>48.833333333333336</v>
      </c>
      <c r="G262" s="120">
        <v>1009</v>
      </c>
      <c r="H262" s="121">
        <f t="shared" si="23"/>
        <v>0.68729096989966565</v>
      </c>
      <c r="I262" s="120">
        <v>1012</v>
      </c>
      <c r="J262" s="121">
        <f t="shared" si="23"/>
        <v>2.9732408325073845E-3</v>
      </c>
      <c r="K262" s="120">
        <v>805</v>
      </c>
      <c r="L262" s="121">
        <f t="shared" si="23"/>
        <v>-0.20454545454545459</v>
      </c>
      <c r="M262" s="120"/>
      <c r="N262" s="121"/>
    </row>
    <row r="263" spans="2:15" ht="15.75" x14ac:dyDescent="0.25">
      <c r="B263" s="122" t="s">
        <v>32</v>
      </c>
      <c r="C263" s="123">
        <v>3046</v>
      </c>
      <c r="D263" s="124">
        <v>-0.64248826291079819</v>
      </c>
      <c r="E263" s="123">
        <v>2575</v>
      </c>
      <c r="F263" s="124">
        <f t="shared" si="23"/>
        <v>-0.15462902166776105</v>
      </c>
      <c r="G263" s="123">
        <v>7581</v>
      </c>
      <c r="H263" s="124">
        <f t="shared" si="23"/>
        <v>1.9440776699029128</v>
      </c>
      <c r="I263" s="123">
        <v>8524</v>
      </c>
      <c r="J263" s="124">
        <f t="shared" si="23"/>
        <v>0.12438992217385558</v>
      </c>
      <c r="K263" s="123">
        <v>7383</v>
      </c>
      <c r="L263" s="124">
        <f t="shared" si="23"/>
        <v>-0.13385734396996718</v>
      </c>
      <c r="M263" s="123">
        <v>4864</v>
      </c>
      <c r="N263" s="124">
        <v>7.2074057747410158E-2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249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2201</v>
      </c>
      <c r="D273" s="121">
        <v>1.2419503219871286E-2</v>
      </c>
      <c r="E273" s="120">
        <v>74</v>
      </c>
      <c r="F273" s="121">
        <f t="shared" ref="F273:L285" si="25">IFERROR(E273/C273-1,"-")</f>
        <v>-0.96637891867333026</v>
      </c>
      <c r="G273" s="120">
        <v>919</v>
      </c>
      <c r="H273" s="121">
        <f t="shared" si="25"/>
        <v>11.418918918918919</v>
      </c>
      <c r="I273" s="120">
        <v>1727</v>
      </c>
      <c r="J273" s="121">
        <f t="shared" si="25"/>
        <v>0.87921653971708369</v>
      </c>
      <c r="K273" s="120">
        <v>1751</v>
      </c>
      <c r="L273" s="121">
        <f t="shared" si="25"/>
        <v>1.389693109438328E-2</v>
      </c>
      <c r="M273" s="120">
        <v>1414</v>
      </c>
      <c r="N273" s="121">
        <f t="shared" ref="N273:N279" si="26">IFERROR(M273/K273-1,"-")</f>
        <v>-0.19246145059965736</v>
      </c>
    </row>
    <row r="274" spans="2:14" x14ac:dyDescent="0.25">
      <c r="B274" s="119" t="s">
        <v>75</v>
      </c>
      <c r="C274" s="120">
        <v>1727</v>
      </c>
      <c r="D274" s="121">
        <v>6.4734895191121966E-2</v>
      </c>
      <c r="E274" s="120">
        <v>88</v>
      </c>
      <c r="F274" s="121">
        <f t="shared" si="25"/>
        <v>-0.94904458598726116</v>
      </c>
      <c r="G274" s="120">
        <v>702</v>
      </c>
      <c r="H274" s="121">
        <f t="shared" si="25"/>
        <v>6.9772727272727275</v>
      </c>
      <c r="I274" s="120">
        <v>1268</v>
      </c>
      <c r="J274" s="121">
        <f t="shared" si="25"/>
        <v>0.80626780626780636</v>
      </c>
      <c r="K274" s="120">
        <v>1627</v>
      </c>
      <c r="L274" s="121">
        <f t="shared" si="25"/>
        <v>0.28312302839116721</v>
      </c>
      <c r="M274" s="120">
        <v>899</v>
      </c>
      <c r="N274" s="121">
        <f t="shared" si="26"/>
        <v>-0.44744929317762749</v>
      </c>
    </row>
    <row r="275" spans="2:14" x14ac:dyDescent="0.25">
      <c r="B275" s="119" t="s">
        <v>77</v>
      </c>
      <c r="C275" s="120">
        <v>708</v>
      </c>
      <c r="D275" s="121">
        <v>-0.64793635007458983</v>
      </c>
      <c r="E275" s="120">
        <v>74</v>
      </c>
      <c r="F275" s="121">
        <f t="shared" si="25"/>
        <v>-0.89548022598870058</v>
      </c>
      <c r="G275" s="120">
        <v>795</v>
      </c>
      <c r="H275" s="121">
        <f t="shared" si="25"/>
        <v>9.7432432432432439</v>
      </c>
      <c r="I275" s="120">
        <v>1579</v>
      </c>
      <c r="J275" s="121">
        <f t="shared" si="25"/>
        <v>0.98616352201257862</v>
      </c>
      <c r="K275" s="120">
        <v>1711</v>
      </c>
      <c r="L275" s="121">
        <f t="shared" si="25"/>
        <v>8.3597213426219064E-2</v>
      </c>
      <c r="M275" s="120">
        <v>1235</v>
      </c>
      <c r="N275" s="121">
        <f t="shared" si="26"/>
        <v>-0.27819988310929278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19</v>
      </c>
      <c r="F276" s="121" t="str">
        <f t="shared" si="25"/>
        <v>-</v>
      </c>
      <c r="G276" s="120">
        <v>625</v>
      </c>
      <c r="H276" s="121">
        <f t="shared" si="25"/>
        <v>31.89473684210526</v>
      </c>
      <c r="I276" s="120">
        <v>823</v>
      </c>
      <c r="J276" s="121">
        <f t="shared" si="25"/>
        <v>0.31679999999999997</v>
      </c>
      <c r="K276" s="120">
        <v>657</v>
      </c>
      <c r="L276" s="121">
        <f t="shared" si="25"/>
        <v>-0.20170109356014576</v>
      </c>
      <c r="M276" s="120">
        <v>354</v>
      </c>
      <c r="N276" s="121">
        <f t="shared" si="26"/>
        <v>-0.46118721461187218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107</v>
      </c>
      <c r="F277" s="121" t="str">
        <f t="shared" si="25"/>
        <v>-</v>
      </c>
      <c r="G277" s="120">
        <v>39</v>
      </c>
      <c r="H277" s="121">
        <f t="shared" si="25"/>
        <v>-0.63551401869158886</v>
      </c>
      <c r="I277" s="120">
        <v>114</v>
      </c>
      <c r="J277" s="121">
        <f t="shared" si="25"/>
        <v>1.9230769230769229</v>
      </c>
      <c r="K277" s="120">
        <v>74</v>
      </c>
      <c r="L277" s="121">
        <f t="shared" si="25"/>
        <v>-0.35087719298245612</v>
      </c>
      <c r="M277" s="120">
        <v>38</v>
      </c>
      <c r="N277" s="121">
        <f t="shared" si="26"/>
        <v>-0.48648648648648651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43</v>
      </c>
      <c r="F278" s="121" t="str">
        <f t="shared" si="25"/>
        <v>-</v>
      </c>
      <c r="G278" s="120">
        <v>75</v>
      </c>
      <c r="H278" s="121">
        <f t="shared" si="25"/>
        <v>0.7441860465116279</v>
      </c>
      <c r="I278" s="120">
        <v>147</v>
      </c>
      <c r="J278" s="121">
        <f t="shared" si="25"/>
        <v>0.96</v>
      </c>
      <c r="K278" s="120">
        <v>119</v>
      </c>
      <c r="L278" s="121">
        <f t="shared" si="25"/>
        <v>-0.19047619047619047</v>
      </c>
      <c r="M278" s="120">
        <v>63</v>
      </c>
      <c r="N278" s="121">
        <f t="shared" si="26"/>
        <v>-0.47058823529411764</v>
      </c>
    </row>
    <row r="279" spans="2:14" x14ac:dyDescent="0.25">
      <c r="B279" s="119" t="s">
        <v>85</v>
      </c>
      <c r="C279" s="120">
        <v>0</v>
      </c>
      <c r="D279" s="121">
        <v>-1</v>
      </c>
      <c r="E279" s="120">
        <v>40</v>
      </c>
      <c r="F279" s="121" t="str">
        <f t="shared" si="25"/>
        <v>-</v>
      </c>
      <c r="G279" s="120">
        <v>149</v>
      </c>
      <c r="H279" s="121">
        <f t="shared" si="25"/>
        <v>2.7250000000000001</v>
      </c>
      <c r="I279" s="120">
        <v>117</v>
      </c>
      <c r="J279" s="121">
        <f t="shared" si="25"/>
        <v>-0.21476510067114096</v>
      </c>
      <c r="K279" s="120">
        <v>69</v>
      </c>
      <c r="L279" s="121">
        <f t="shared" si="25"/>
        <v>-0.41025641025641024</v>
      </c>
      <c r="M279" s="120">
        <v>62</v>
      </c>
      <c r="N279" s="121">
        <f t="shared" si="26"/>
        <v>-0.10144927536231885</v>
      </c>
    </row>
    <row r="280" spans="2:14" x14ac:dyDescent="0.25">
      <c r="B280" s="119" t="s">
        <v>87</v>
      </c>
      <c r="C280" s="120">
        <v>23</v>
      </c>
      <c r="D280" s="121">
        <v>-0.88205128205128203</v>
      </c>
      <c r="E280" s="120">
        <v>26</v>
      </c>
      <c r="F280" s="121">
        <f t="shared" si="25"/>
        <v>0.13043478260869557</v>
      </c>
      <c r="G280" s="120">
        <v>168</v>
      </c>
      <c r="H280" s="121">
        <f t="shared" si="25"/>
        <v>5.4615384615384617</v>
      </c>
      <c r="I280" s="120">
        <v>94</v>
      </c>
      <c r="J280" s="121">
        <f t="shared" si="25"/>
        <v>-0.44047619047619047</v>
      </c>
      <c r="K280" s="120">
        <v>62</v>
      </c>
      <c r="L280" s="121">
        <f t="shared" si="25"/>
        <v>-0.34042553191489366</v>
      </c>
      <c r="M280" s="120"/>
      <c r="N280" s="121"/>
    </row>
    <row r="281" spans="2:14" x14ac:dyDescent="0.25">
      <c r="B281" s="119" t="s">
        <v>89</v>
      </c>
      <c r="C281" s="120">
        <v>24</v>
      </c>
      <c r="D281" s="121">
        <v>-0.83783783783783783</v>
      </c>
      <c r="E281" s="120">
        <v>82</v>
      </c>
      <c r="F281" s="121">
        <f t="shared" si="25"/>
        <v>2.4166666666666665</v>
      </c>
      <c r="G281" s="120">
        <v>170</v>
      </c>
      <c r="H281" s="121">
        <f t="shared" si="25"/>
        <v>1.0731707317073171</v>
      </c>
      <c r="I281" s="120">
        <v>101</v>
      </c>
      <c r="J281" s="121">
        <f t="shared" si="25"/>
        <v>-0.40588235294117647</v>
      </c>
      <c r="K281" s="120">
        <v>169</v>
      </c>
      <c r="L281" s="121">
        <f t="shared" si="25"/>
        <v>0.6732673267326732</v>
      </c>
      <c r="M281" s="120"/>
      <c r="N281" s="121"/>
    </row>
    <row r="282" spans="2:14" x14ac:dyDescent="0.25">
      <c r="B282" s="119" t="s">
        <v>91</v>
      </c>
      <c r="C282" s="120">
        <v>46</v>
      </c>
      <c r="D282" s="121">
        <v>-0.96758280479210712</v>
      </c>
      <c r="E282" s="120">
        <v>349</v>
      </c>
      <c r="F282" s="121">
        <f t="shared" si="25"/>
        <v>6.5869565217391308</v>
      </c>
      <c r="G282" s="120">
        <v>931</v>
      </c>
      <c r="H282" s="121">
        <f t="shared" si="25"/>
        <v>1.6676217765042982</v>
      </c>
      <c r="I282" s="120">
        <v>842</v>
      </c>
      <c r="J282" s="121">
        <f t="shared" si="25"/>
        <v>-9.5596133190118171E-2</v>
      </c>
      <c r="K282" s="120">
        <v>637</v>
      </c>
      <c r="L282" s="121">
        <f t="shared" si="25"/>
        <v>-0.24346793349168649</v>
      </c>
      <c r="M282" s="120"/>
      <c r="N282" s="121"/>
    </row>
    <row r="283" spans="2:14" x14ac:dyDescent="0.25">
      <c r="B283" s="119" t="s">
        <v>93</v>
      </c>
      <c r="C283" s="120">
        <v>47</v>
      </c>
      <c r="D283" s="121">
        <v>-0.97889537494387069</v>
      </c>
      <c r="E283" s="120">
        <v>984</v>
      </c>
      <c r="F283" s="121">
        <f t="shared" si="25"/>
        <v>19.936170212765958</v>
      </c>
      <c r="G283" s="120">
        <v>1396</v>
      </c>
      <c r="H283" s="121">
        <f t="shared" si="25"/>
        <v>0.41869918699186992</v>
      </c>
      <c r="I283" s="120">
        <v>1400</v>
      </c>
      <c r="J283" s="121">
        <f t="shared" si="25"/>
        <v>2.8653295128939771E-3</v>
      </c>
      <c r="K283" s="120">
        <v>1183</v>
      </c>
      <c r="L283" s="121">
        <f t="shared" si="25"/>
        <v>-0.15500000000000003</v>
      </c>
      <c r="M283" s="120"/>
      <c r="N283" s="121"/>
    </row>
    <row r="284" spans="2:14" x14ac:dyDescent="0.25">
      <c r="B284" s="119" t="s">
        <v>95</v>
      </c>
      <c r="C284" s="120">
        <v>54</v>
      </c>
      <c r="D284" s="121">
        <v>-0.97531992687385738</v>
      </c>
      <c r="E284" s="120">
        <v>933</v>
      </c>
      <c r="F284" s="121">
        <f t="shared" si="25"/>
        <v>16.277777777777779</v>
      </c>
      <c r="G284" s="120">
        <v>1630</v>
      </c>
      <c r="H284" s="121">
        <f t="shared" si="25"/>
        <v>0.74705251875669876</v>
      </c>
      <c r="I284" s="120">
        <v>1749</v>
      </c>
      <c r="J284" s="121">
        <f t="shared" si="25"/>
        <v>7.3006134969325176E-2</v>
      </c>
      <c r="K284" s="120">
        <v>1482</v>
      </c>
      <c r="L284" s="121">
        <f t="shared" si="25"/>
        <v>-0.15265866209262435</v>
      </c>
      <c r="M284" s="120"/>
      <c r="N284" s="121"/>
    </row>
    <row r="285" spans="2:14" ht="15.75" x14ac:dyDescent="0.25">
      <c r="B285" s="122" t="s">
        <v>32</v>
      </c>
      <c r="C285" s="123">
        <v>4839</v>
      </c>
      <c r="D285" s="124">
        <v>-0.63288066155830358</v>
      </c>
      <c r="E285" s="123">
        <v>2819</v>
      </c>
      <c r="F285" s="124">
        <f t="shared" si="25"/>
        <v>-0.41744162016945652</v>
      </c>
      <c r="G285" s="123">
        <v>7599</v>
      </c>
      <c r="H285" s="124">
        <f t="shared" si="25"/>
        <v>1.6956367506207877</v>
      </c>
      <c r="I285" s="123">
        <v>9961</v>
      </c>
      <c r="J285" s="124">
        <f t="shared" si="25"/>
        <v>0.31083037241742328</v>
      </c>
      <c r="K285" s="123">
        <v>9541</v>
      </c>
      <c r="L285" s="124">
        <f t="shared" si="25"/>
        <v>-4.216444132115249E-2</v>
      </c>
      <c r="M285" s="123">
        <v>4065</v>
      </c>
      <c r="N285" s="124">
        <v>-0.32340213049267641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FF2DA-835A-44F5-9458-0C67959A4910}">
  <sheetPr>
    <tabColor theme="7" tint="0.79998168889431442"/>
  </sheetPr>
  <dimension ref="A4:R23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238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250</v>
      </c>
      <c r="N8" s="118" t="s">
        <v>71</v>
      </c>
      <c r="O8" s="117" t="s">
        <v>251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57089</v>
      </c>
      <c r="D9" s="120">
        <v>57351</v>
      </c>
      <c r="E9" s="121">
        <f t="shared" ref="E9:E21" si="0">D9/C9-1</f>
        <v>4.5893254392264105E-3</v>
      </c>
      <c r="F9" s="120">
        <v>61311</v>
      </c>
      <c r="G9" s="121">
        <f>F9/D9-1</f>
        <v>6.9048490871998824E-2</v>
      </c>
      <c r="H9" s="120">
        <v>4603</v>
      </c>
      <c r="I9" s="121">
        <f>IFERROR(H9/F9-1,"-")</f>
        <v>-0.9249237494087521</v>
      </c>
      <c r="J9" s="120">
        <v>36105</v>
      </c>
      <c r="K9" s="121">
        <f>IFERROR(J9/H9-1,"-")</f>
        <v>6.8437975233543344</v>
      </c>
      <c r="L9" s="120">
        <v>60088</v>
      </c>
      <c r="M9" s="121">
        <f t="shared" ref="M9:M21" si="1">IFERROR(L9/J9-1,"-")</f>
        <v>0.6642570281124498</v>
      </c>
      <c r="N9" s="120">
        <v>64481</v>
      </c>
      <c r="O9" s="121">
        <f>IFERROR(N9/L9-1,"-")</f>
        <v>7.3109439488749928E-2</v>
      </c>
      <c r="P9" s="120">
        <v>65410</v>
      </c>
      <c r="Q9" s="121">
        <f t="shared" ref="Q9:Q20" si="2">IFERROR(P9/N9-1,"-")</f>
        <v>1.4407344799243216E-2</v>
      </c>
    </row>
    <row r="10" spans="1:18" x14ac:dyDescent="0.25">
      <c r="A10" s="1" t="s">
        <v>74</v>
      </c>
      <c r="B10" s="119" t="s">
        <v>75</v>
      </c>
      <c r="C10" s="120">
        <v>54939</v>
      </c>
      <c r="D10" s="120">
        <v>52983</v>
      </c>
      <c r="E10" s="121">
        <f t="shared" si="0"/>
        <v>-3.5603123464205799E-2</v>
      </c>
      <c r="F10" s="120">
        <v>57643</v>
      </c>
      <c r="G10" s="121">
        <f t="shared" ref="G10:G20" si="3">F10/D10-1</f>
        <v>8.7952739557971338E-2</v>
      </c>
      <c r="H10" s="120">
        <v>6183</v>
      </c>
      <c r="I10" s="121">
        <f t="shared" ref="I10:I21" si="4">IFERROR(H10/F10-1,"-")</f>
        <v>-0.89273632531270053</v>
      </c>
      <c r="J10" s="120">
        <v>50459</v>
      </c>
      <c r="K10" s="121">
        <f t="shared" ref="K10:K21" si="5">IFERROR(J10/H10-1,"-")</f>
        <v>7.1609251172569941</v>
      </c>
      <c r="L10" s="120">
        <v>57829</v>
      </c>
      <c r="M10" s="121">
        <f t="shared" si="1"/>
        <v>0.14605917675736735</v>
      </c>
      <c r="N10" s="120">
        <v>66869</v>
      </c>
      <c r="O10" s="121">
        <f t="shared" ref="O10:O21" si="6">IFERROR(N10/L10-1,"-")</f>
        <v>0.1563229521520344</v>
      </c>
      <c r="P10" s="120">
        <v>68685</v>
      </c>
      <c r="Q10" s="121">
        <f t="shared" si="2"/>
        <v>2.7157576754549995E-2</v>
      </c>
    </row>
    <row r="11" spans="1:18" x14ac:dyDescent="0.25">
      <c r="A11" s="1" t="s">
        <v>76</v>
      </c>
      <c r="B11" s="119" t="s">
        <v>77</v>
      </c>
      <c r="C11" s="120">
        <v>75306</v>
      </c>
      <c r="D11" s="120">
        <v>68140</v>
      </c>
      <c r="E11" s="121">
        <f t="shared" si="0"/>
        <v>-9.5158420311794556E-2</v>
      </c>
      <c r="F11" s="120">
        <v>23288</v>
      </c>
      <c r="G11" s="121">
        <f t="shared" si="3"/>
        <v>-0.65823304960375695</v>
      </c>
      <c r="H11" s="120">
        <v>8151</v>
      </c>
      <c r="I11" s="121">
        <f t="shared" si="4"/>
        <v>-0.64999141188594978</v>
      </c>
      <c r="J11" s="120">
        <v>57186</v>
      </c>
      <c r="K11" s="121">
        <f t="shared" si="5"/>
        <v>6.0158262789841741</v>
      </c>
      <c r="L11" s="120">
        <v>66430</v>
      </c>
      <c r="M11" s="121">
        <f t="shared" si="1"/>
        <v>0.1616479557933761</v>
      </c>
      <c r="N11" s="120">
        <v>76278</v>
      </c>
      <c r="O11" s="121">
        <f t="shared" si="6"/>
        <v>0.14824627427367143</v>
      </c>
      <c r="P11" s="120">
        <v>79107</v>
      </c>
      <c r="Q11" s="121">
        <f t="shared" si="2"/>
        <v>3.7088020136867739E-2</v>
      </c>
    </row>
    <row r="12" spans="1:18" x14ac:dyDescent="0.25">
      <c r="A12" s="1" t="s">
        <v>78</v>
      </c>
      <c r="B12" s="119" t="s">
        <v>79</v>
      </c>
      <c r="C12" s="120">
        <v>63392</v>
      </c>
      <c r="D12" s="120">
        <v>63613</v>
      </c>
      <c r="E12" s="121">
        <f t="shared" si="0"/>
        <v>3.4862443210499361E-3</v>
      </c>
      <c r="F12" s="120">
        <v>0</v>
      </c>
      <c r="G12" s="121">
        <f t="shared" si="3"/>
        <v>-1</v>
      </c>
      <c r="H12" s="120">
        <v>8112</v>
      </c>
      <c r="I12" s="121" t="str">
        <f t="shared" si="4"/>
        <v>-</v>
      </c>
      <c r="J12" s="120">
        <v>60780</v>
      </c>
      <c r="K12" s="121">
        <f t="shared" si="5"/>
        <v>6.4926035502958577</v>
      </c>
      <c r="L12" s="120">
        <v>65148</v>
      </c>
      <c r="M12" s="121">
        <f t="shared" si="1"/>
        <v>7.1865745310957463E-2</v>
      </c>
      <c r="N12" s="120">
        <v>66545</v>
      </c>
      <c r="O12" s="121">
        <f t="shared" si="6"/>
        <v>2.1443482532080838E-2</v>
      </c>
      <c r="P12" s="120">
        <v>76454</v>
      </c>
      <c r="Q12" s="121">
        <f t="shared" si="2"/>
        <v>0.14890675482756022</v>
      </c>
    </row>
    <row r="13" spans="1:18" x14ac:dyDescent="0.25">
      <c r="A13" s="1" t="s">
        <v>80</v>
      </c>
      <c r="B13" s="119" t="s">
        <v>81</v>
      </c>
      <c r="C13" s="120">
        <v>67422</v>
      </c>
      <c r="D13" s="120">
        <v>65314</v>
      </c>
      <c r="E13" s="121">
        <f t="shared" si="0"/>
        <v>-3.1265758951084188E-2</v>
      </c>
      <c r="F13" s="120">
        <v>0</v>
      </c>
      <c r="G13" s="121">
        <f t="shared" si="3"/>
        <v>-1</v>
      </c>
      <c r="H13" s="120">
        <v>18010</v>
      </c>
      <c r="I13" s="121" t="str">
        <f t="shared" si="4"/>
        <v>-</v>
      </c>
      <c r="J13" s="120">
        <v>53595</v>
      </c>
      <c r="K13" s="121">
        <f t="shared" si="5"/>
        <v>1.975846751804553</v>
      </c>
      <c r="L13" s="120">
        <v>58098</v>
      </c>
      <c r="M13" s="121">
        <f t="shared" si="1"/>
        <v>8.4019031626084484E-2</v>
      </c>
      <c r="N13" s="120">
        <v>77065</v>
      </c>
      <c r="O13" s="121">
        <f t="shared" si="6"/>
        <v>0.32646562704396032</v>
      </c>
      <c r="P13" s="120">
        <v>77025</v>
      </c>
      <c r="Q13" s="121">
        <f t="shared" si="2"/>
        <v>-5.1904236683320004E-4</v>
      </c>
    </row>
    <row r="14" spans="1:18" x14ac:dyDescent="0.25">
      <c r="A14" s="1" t="s">
        <v>82</v>
      </c>
      <c r="B14" s="119" t="s">
        <v>83</v>
      </c>
      <c r="C14" s="120">
        <v>75651</v>
      </c>
      <c r="D14" s="120">
        <v>70924</v>
      </c>
      <c r="E14" s="121">
        <f t="shared" si="0"/>
        <v>-6.2484302917344081E-2</v>
      </c>
      <c r="F14" s="120">
        <v>0</v>
      </c>
      <c r="G14" s="121">
        <f t="shared" si="3"/>
        <v>-1</v>
      </c>
      <c r="H14" s="120">
        <v>25023</v>
      </c>
      <c r="I14" s="121" t="str">
        <f t="shared" si="4"/>
        <v>-</v>
      </c>
      <c r="J14" s="120">
        <v>63207</v>
      </c>
      <c r="K14" s="121">
        <f t="shared" si="5"/>
        <v>1.5259561203692602</v>
      </c>
      <c r="L14" s="120">
        <v>71344</v>
      </c>
      <c r="M14" s="121">
        <f t="shared" si="1"/>
        <v>0.12873574129447696</v>
      </c>
      <c r="N14" s="120">
        <v>83393</v>
      </c>
      <c r="O14" s="121">
        <f t="shared" si="6"/>
        <v>0.16888596097779773</v>
      </c>
      <c r="P14" s="120">
        <v>77257</v>
      </c>
      <c r="Q14" s="121">
        <f t="shared" si="2"/>
        <v>-7.3579317208878448E-2</v>
      </c>
    </row>
    <row r="15" spans="1:18" x14ac:dyDescent="0.25">
      <c r="A15" s="1" t="s">
        <v>84</v>
      </c>
      <c r="B15" s="119" t="s">
        <v>85</v>
      </c>
      <c r="C15" s="120">
        <v>74600</v>
      </c>
      <c r="D15" s="120">
        <v>72529</v>
      </c>
      <c r="E15" s="121">
        <f t="shared" si="0"/>
        <v>-2.7761394101876724E-2</v>
      </c>
      <c r="F15" s="120">
        <v>0</v>
      </c>
      <c r="G15" s="121">
        <f t="shared" si="3"/>
        <v>-1</v>
      </c>
      <c r="H15" s="120">
        <v>41575</v>
      </c>
      <c r="I15" s="121" t="str">
        <f t="shared" si="4"/>
        <v>-</v>
      </c>
      <c r="J15" s="120">
        <v>73949</v>
      </c>
      <c r="K15" s="121">
        <f t="shared" si="5"/>
        <v>0.77868911605532176</v>
      </c>
      <c r="L15" s="120">
        <v>74357</v>
      </c>
      <c r="M15" s="121">
        <f t="shared" si="1"/>
        <v>5.5173159880457234E-3</v>
      </c>
      <c r="N15" s="120">
        <v>90048</v>
      </c>
      <c r="O15" s="121">
        <f t="shared" si="6"/>
        <v>0.21102249956291952</v>
      </c>
      <c r="P15" s="120">
        <v>93261</v>
      </c>
      <c r="Q15" s="121">
        <f t="shared" si="2"/>
        <v>3.5680970149253755E-2</v>
      </c>
    </row>
    <row r="16" spans="1:18" x14ac:dyDescent="0.25">
      <c r="A16" s="1" t="s">
        <v>86</v>
      </c>
      <c r="B16" s="119" t="s">
        <v>87</v>
      </c>
      <c r="C16" s="120">
        <v>85012</v>
      </c>
      <c r="D16" s="120">
        <v>76074</v>
      </c>
      <c r="E16" s="121">
        <f t="shared" si="0"/>
        <v>-0.10513809815084929</v>
      </c>
      <c r="F16" s="120">
        <v>21705</v>
      </c>
      <c r="G16" s="121">
        <f t="shared" si="3"/>
        <v>-0.71468570076504456</v>
      </c>
      <c r="H16" s="120">
        <v>50036</v>
      </c>
      <c r="I16" s="121">
        <f t="shared" si="4"/>
        <v>1.3052752821930431</v>
      </c>
      <c r="J16" s="120">
        <v>65748</v>
      </c>
      <c r="K16" s="121">
        <f t="shared" si="5"/>
        <v>0.31401390998481093</v>
      </c>
      <c r="L16" s="120">
        <v>73184</v>
      </c>
      <c r="M16" s="121">
        <f t="shared" si="1"/>
        <v>0.11309849729269339</v>
      </c>
      <c r="N16" s="120">
        <v>89034</v>
      </c>
      <c r="O16" s="121">
        <f t="shared" si="6"/>
        <v>0.21657739396589415</v>
      </c>
      <c r="P16" s="120" t="s">
        <v>252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71902</v>
      </c>
      <c r="D17" s="120">
        <v>69073</v>
      </c>
      <c r="E17" s="121">
        <f t="shared" si="0"/>
        <v>-3.9345219882617966E-2</v>
      </c>
      <c r="F17" s="120">
        <v>17561</v>
      </c>
      <c r="G17" s="121">
        <f t="shared" si="3"/>
        <v>-0.74576173034325999</v>
      </c>
      <c r="H17" s="120">
        <v>48518</v>
      </c>
      <c r="I17" s="121">
        <f t="shared" si="4"/>
        <v>1.7628267182962247</v>
      </c>
      <c r="J17" s="120">
        <v>62173</v>
      </c>
      <c r="K17" s="121">
        <f t="shared" si="5"/>
        <v>0.28144193907415804</v>
      </c>
      <c r="L17" s="120">
        <v>71851</v>
      </c>
      <c r="M17" s="121">
        <f t="shared" si="1"/>
        <v>0.15566242581184753</v>
      </c>
      <c r="N17" s="120">
        <v>77584</v>
      </c>
      <c r="O17" s="121">
        <f t="shared" si="6"/>
        <v>7.9790121223086707E-2</v>
      </c>
      <c r="P17" s="120" t="s">
        <v>252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67652</v>
      </c>
      <c r="D18" s="120">
        <v>66991</v>
      </c>
      <c r="E18" s="121">
        <f t="shared" si="0"/>
        <v>-9.7705906698989375E-3</v>
      </c>
      <c r="F18" s="120">
        <v>14861</v>
      </c>
      <c r="G18" s="121">
        <f t="shared" si="3"/>
        <v>-0.77816423101610666</v>
      </c>
      <c r="H18" s="120">
        <v>52374</v>
      </c>
      <c r="I18" s="121">
        <f t="shared" si="4"/>
        <v>2.5242581252943945</v>
      </c>
      <c r="J18" s="120">
        <v>64171</v>
      </c>
      <c r="K18" s="121">
        <f t="shared" si="5"/>
        <v>0.22524535074655372</v>
      </c>
      <c r="L18" s="120">
        <v>70925</v>
      </c>
      <c r="M18" s="121">
        <f t="shared" si="1"/>
        <v>0.10525003506256714</v>
      </c>
      <c r="N18" s="120">
        <v>81853</v>
      </c>
      <c r="O18" s="121">
        <f t="shared" si="6"/>
        <v>0.15407825167430378</v>
      </c>
      <c r="P18" s="120" t="s">
        <v>252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63196</v>
      </c>
      <c r="D19" s="120">
        <v>66714</v>
      </c>
      <c r="E19" s="121">
        <f t="shared" si="0"/>
        <v>5.5668080258244101E-2</v>
      </c>
      <c r="F19" s="120">
        <v>6170</v>
      </c>
      <c r="G19" s="121">
        <f t="shared" si="3"/>
        <v>-0.90751566387864613</v>
      </c>
      <c r="H19" s="120">
        <v>47468</v>
      </c>
      <c r="I19" s="121">
        <f t="shared" si="4"/>
        <v>6.6933549432739063</v>
      </c>
      <c r="J19" s="120">
        <v>61752</v>
      </c>
      <c r="K19" s="121">
        <f t="shared" si="5"/>
        <v>0.30091851352490107</v>
      </c>
      <c r="L19" s="120">
        <v>66055</v>
      </c>
      <c r="M19" s="121">
        <f t="shared" si="1"/>
        <v>6.9681953620935433E-2</v>
      </c>
      <c r="N19" s="120">
        <v>73285</v>
      </c>
      <c r="O19" s="121">
        <f t="shared" si="6"/>
        <v>0.10945424267655746</v>
      </c>
      <c r="P19" s="120" t="s">
        <v>252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60674</v>
      </c>
      <c r="D20" s="120">
        <v>62015</v>
      </c>
      <c r="E20" s="121">
        <f t="shared" si="0"/>
        <v>2.2101723967432596E-2</v>
      </c>
      <c r="F20" s="120">
        <v>8912</v>
      </c>
      <c r="G20" s="121">
        <f t="shared" si="3"/>
        <v>-0.85629283237926312</v>
      </c>
      <c r="H20" s="120">
        <v>44151</v>
      </c>
      <c r="I20" s="121">
        <f t="shared" si="4"/>
        <v>3.9541068222621183</v>
      </c>
      <c r="J20" s="120">
        <v>61100</v>
      </c>
      <c r="K20" s="121">
        <f t="shared" si="5"/>
        <v>0.38388711467463921</v>
      </c>
      <c r="L20" s="120">
        <v>62539</v>
      </c>
      <c r="M20" s="121">
        <f t="shared" si="1"/>
        <v>2.3551554828150634E-2</v>
      </c>
      <c r="N20" s="120">
        <v>67921</v>
      </c>
      <c r="O20" s="121">
        <f t="shared" si="6"/>
        <v>8.6058299621036394E-2</v>
      </c>
      <c r="P20" s="120" t="s">
        <v>252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816835</v>
      </c>
      <c r="D21" s="123">
        <v>791721</v>
      </c>
      <c r="E21" s="124">
        <f t="shared" si="0"/>
        <v>-3.0745499397063059E-2</v>
      </c>
      <c r="F21" s="123">
        <v>225835</v>
      </c>
      <c r="G21" s="124">
        <f>F21/D21-1</f>
        <v>-0.71475431370394371</v>
      </c>
      <c r="H21" s="123">
        <v>354204</v>
      </c>
      <c r="I21" s="124">
        <f t="shared" si="4"/>
        <v>0.56841942125888378</v>
      </c>
      <c r="J21" s="123">
        <v>710225</v>
      </c>
      <c r="K21" s="124">
        <f t="shared" si="5"/>
        <v>1.0051298121986201</v>
      </c>
      <c r="L21" s="123">
        <v>797848</v>
      </c>
      <c r="M21" s="124">
        <f t="shared" si="1"/>
        <v>0.12337357879545219</v>
      </c>
      <c r="N21" s="123">
        <v>914356</v>
      </c>
      <c r="O21" s="124">
        <f t="shared" si="6"/>
        <v>0.14602781482187077</v>
      </c>
      <c r="P21" s="123">
        <v>537199</v>
      </c>
      <c r="Q21" s="124">
        <v>2.3862209084030361E-2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66E6FED-CC94-4954-96DF-67DB5FA0B8E8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EA2B310A-C660-438D-B249-68DC4253F9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69F3531-DFA9-4338-ADAB-38D3D2FF89F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2025-08-25T09:00:24Z</dcterms:created>
  <dcterms:modified xsi:type="dcterms:W3CDTF">2025-08-25T09:11:15Z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