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97.xml" ContentType="application/vnd.openxmlformats-officedocument.drawingml.chartshapes+xml"/>
  <Override PartName="/xl/drawings/drawing11.xml" ContentType="application/vnd.openxmlformats-officedocument.drawingml.chartshapes+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7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3.xml" ContentType="application/vnd.openxmlformats-officedocument.drawingml.chartshapes+xml"/>
  <Override PartName="/xl/drawings/drawing13.xml" ContentType="application/vnd.openxmlformats-officedocument.drawingml.chartshapes+xml"/>
  <Override PartName="/xl/drawings/drawing79.xml" ContentType="application/vnd.openxmlformats-officedocument.drawingml.chartshapes+xml"/>
  <Override PartName="/xl/drawings/drawing58.xml" ContentType="application/vnd.openxmlformats-officedocument.drawingml.chartshapes+xml"/>
  <Override PartName="/xl/drawings/drawing85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82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69.xml" ContentType="application/vnd.openxmlformats-officedocument.drawingml.chartshapes+xml"/>
  <Override PartName="/xl/drawings/drawing16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78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2.xml" ContentType="application/vnd.openxmlformats-officedocument.drawingml.chartshapes+xml"/>
  <Override PartName="/xl/drawings/drawing76.xml" ContentType="application/vnd.openxmlformats-officedocument.drawingml.chartshapes+xml"/>
  <Override PartName="/xl/drawings/drawing110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91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8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80.xml" ContentType="application/vnd.openxmlformats-officedocument.drawingml.chartshapes+xml"/>
  <Override PartName="/xl/drawings/drawing21.xml" ContentType="application/vnd.openxmlformats-officedocument.drawingml.chartshapes+xml"/>
  <Override PartName="/xl/drawings/drawing123.xml" ContentType="application/vnd.openxmlformats-officedocument.drawingml.chartshapes+xml"/>
  <Override PartName="/xl/drawings/drawing116.xml" ContentType="application/vnd.openxmlformats-officedocument.drawingml.chartshapes+xml"/>
  <Override PartName="/xl/drawings/drawing39.xml" ContentType="application/vnd.openxmlformats-officedocument.drawingml.chartshapes+xml"/>
  <Override PartName="/xl/drawings/drawing115.xml" ContentType="application/vnd.openxmlformats-officedocument.drawingml.chartshapes+xml"/>
  <Override PartName="/xl/drawings/drawing122.xml" ContentType="application/vnd.openxmlformats-officedocument.drawingml.chartshapes+xml"/>
  <Override PartName="/xl/drawings/drawing101.xml" ContentType="application/vnd.openxmlformats-officedocument.drawingml.chartshapes+xml"/>
  <Override PartName="/xl/drawings/drawing90.xml" ContentType="application/vnd.openxmlformats-officedocument.drawingml.chartshapes+xml"/>
  <Override PartName="/xl/drawings/drawing67.xml" ContentType="application/vnd.openxmlformats-officedocument.drawingml.chartshapes+xml"/>
  <Override PartName="/xl/drawings/drawing121.xml" ContentType="application/vnd.openxmlformats-officedocument.drawingml.chartshapes+xml"/>
  <Override PartName="/xl/drawings/drawing86.xml" ContentType="application/vnd.openxmlformats-officedocument.drawingml.chartshapes+xml"/>
  <Override PartName="/xl/drawings/drawing119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4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77.xml" ContentType="application/vnd.openxmlformats-officedocument.drawingml.chartshapes+xml"/>
  <Override PartName="/xl/drawings/drawing62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57.xml" ContentType="application/vnd.openxmlformats-officedocument.drawingml.chartshapes+xml"/>
  <Override PartName="/xl/drawings/drawing125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lio/"/>
    </mc:Choice>
  </mc:AlternateContent>
  <xr:revisionPtr revIDLastSave="13" documentId="8_{40AE0E16-4A19-45E3-A7C4-A16BFD046649}" xr6:coauthVersionLast="47" xr6:coauthVersionMax="47" xr10:uidLastSave="{17B043CA-E27F-4242-8FCD-0A12B059D04E}"/>
  <bookViews>
    <workbookView xWindow="0" yWindow="0" windowWidth="28800" windowHeight="15480" xr2:uid="{C5B9BC69-2BD2-4354-AE22-2AC21E4D8814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5" i="45" l="1"/>
  <c r="K135" i="45"/>
  <c r="H135" i="45"/>
  <c r="T5" i="45"/>
  <c r="Q5" i="45"/>
  <c r="J5" i="45"/>
  <c r="F5" i="45"/>
  <c r="N135" i="44"/>
  <c r="L135" i="44"/>
  <c r="P5" i="44"/>
  <c r="T5" i="44"/>
  <c r="N5" i="44"/>
  <c r="I5" i="44"/>
  <c r="H5" i="44"/>
  <c r="F5" i="44"/>
  <c r="N135" i="43"/>
  <c r="K135" i="43"/>
  <c r="S5" i="43"/>
  <c r="R5" i="43"/>
  <c r="P5" i="43"/>
  <c r="L5" i="43"/>
  <c r="N5" i="43"/>
  <c r="M5" i="43"/>
  <c r="F5" i="43"/>
  <c r="O133" i="42"/>
  <c r="N133" i="42"/>
  <c r="M133" i="42"/>
  <c r="K133" i="42"/>
  <c r="G133" i="42"/>
  <c r="I133" i="42"/>
  <c r="H133" i="42"/>
  <c r="L5" i="42"/>
  <c r="I5" i="42"/>
  <c r="J5" i="42"/>
  <c r="F5" i="42"/>
  <c r="H133" i="41"/>
  <c r="R5" i="41"/>
  <c r="P5" i="41"/>
  <c r="L5" i="41"/>
  <c r="N5" i="41"/>
  <c r="J5" i="41"/>
  <c r="H5" i="41"/>
  <c r="F5" i="41"/>
  <c r="I5" i="41"/>
  <c r="O133" i="40"/>
  <c r="N133" i="40"/>
  <c r="K133" i="40"/>
  <c r="T5" i="40"/>
  <c r="S5" i="40"/>
  <c r="J5" i="40"/>
  <c r="K123" i="39"/>
  <c r="I123" i="39"/>
  <c r="S5" i="39"/>
  <c r="L5" i="39"/>
  <c r="K5" i="39"/>
  <c r="G5" i="39"/>
  <c r="I5" i="39"/>
  <c r="H5" i="39"/>
  <c r="P5" i="37"/>
  <c r="J5" i="37"/>
  <c r="B3" i="37"/>
  <c r="Q5" i="36"/>
  <c r="P5" i="36"/>
  <c r="J5" i="36"/>
  <c r="B3" i="36"/>
  <c r="AL29" i="35"/>
  <c r="AK29" i="35"/>
  <c r="W29" i="35"/>
  <c r="AV7" i="35"/>
  <c r="AU7" i="35"/>
  <c r="AS7" i="35"/>
  <c r="AR7" i="35"/>
  <c r="H7" i="35"/>
  <c r="M29" i="33"/>
  <c r="I29" i="33"/>
  <c r="C51" i="33"/>
  <c r="F96" i="31"/>
  <c r="L96" i="31"/>
  <c r="J96" i="31"/>
  <c r="D96" i="31"/>
  <c r="L74" i="31"/>
  <c r="J74" i="31"/>
  <c r="H74" i="31"/>
  <c r="F74" i="31"/>
  <c r="D74" i="31"/>
  <c r="F52" i="31"/>
  <c r="L52" i="31"/>
  <c r="J52" i="31"/>
  <c r="D52" i="31"/>
  <c r="F8" i="31"/>
  <c r="L8" i="31"/>
  <c r="J8" i="31"/>
  <c r="H8" i="31"/>
  <c r="D8" i="31"/>
  <c r="L272" i="30"/>
  <c r="J272" i="30"/>
  <c r="H272" i="30"/>
  <c r="F272" i="30"/>
  <c r="D272" i="30"/>
  <c r="B270" i="30"/>
  <c r="N250" i="30"/>
  <c r="L250" i="30"/>
  <c r="H250" i="30"/>
  <c r="F250" i="30"/>
  <c r="D250" i="30"/>
  <c r="B248" i="30"/>
  <c r="N228" i="30"/>
  <c r="L228" i="30"/>
  <c r="J228" i="30"/>
  <c r="H228" i="30"/>
  <c r="D228" i="30"/>
  <c r="B226" i="30"/>
  <c r="L206" i="30"/>
  <c r="J206" i="30"/>
  <c r="H206" i="30"/>
  <c r="F206" i="30"/>
  <c r="D206" i="30"/>
  <c r="B204" i="30"/>
  <c r="L184" i="30"/>
  <c r="H184" i="30"/>
  <c r="F184" i="30"/>
  <c r="D184" i="30"/>
  <c r="B182" i="30"/>
  <c r="F162" i="30"/>
  <c r="N162" i="30"/>
  <c r="L162" i="30"/>
  <c r="D162" i="30"/>
  <c r="B160" i="30"/>
  <c r="N140" i="30"/>
  <c r="L140" i="30"/>
  <c r="H140" i="30"/>
  <c r="D140" i="30"/>
  <c r="B138" i="30"/>
  <c r="L118" i="30"/>
  <c r="H118" i="30"/>
  <c r="J118" i="30"/>
  <c r="F118" i="30"/>
  <c r="D118" i="30"/>
  <c r="B116" i="30"/>
  <c r="L96" i="30"/>
  <c r="N96" i="30"/>
  <c r="J96" i="30"/>
  <c r="H96" i="30"/>
  <c r="F96" i="30"/>
  <c r="D96" i="30"/>
  <c r="F74" i="30"/>
  <c r="L74" i="30"/>
  <c r="D74" i="30"/>
  <c r="J30" i="30"/>
  <c r="N30" i="30"/>
  <c r="L30" i="30"/>
  <c r="H30" i="30"/>
  <c r="F30" i="30"/>
  <c r="D30" i="30"/>
  <c r="L8" i="30"/>
  <c r="J8" i="30"/>
  <c r="H8" i="30"/>
  <c r="F8" i="30"/>
  <c r="D8" i="30"/>
  <c r="M6" i="28"/>
  <c r="B4" i="28"/>
  <c r="K6" i="27"/>
  <c r="I6" i="27"/>
  <c r="B3" i="27"/>
  <c r="K6" i="26"/>
  <c r="J6" i="26"/>
  <c r="B4" i="26"/>
  <c r="K51" i="25"/>
  <c r="M73" i="25"/>
  <c r="K7" i="25"/>
  <c r="B252" i="24"/>
  <c r="B226" i="24"/>
  <c r="B204" i="24"/>
  <c r="B182" i="24"/>
  <c r="B160" i="24"/>
  <c r="K139" i="24"/>
  <c r="B138" i="24"/>
  <c r="B116" i="24"/>
  <c r="M73" i="24"/>
  <c r="M29" i="24"/>
  <c r="M253" i="24"/>
  <c r="K7" i="24"/>
  <c r="K205" i="24" s="1"/>
  <c r="V7" i="22"/>
  <c r="L7" i="22"/>
  <c r="B4" i="22"/>
  <c r="R8" i="21"/>
  <c r="B5" i="21"/>
  <c r="V7" i="19"/>
  <c r="N7" i="19"/>
  <c r="B4" i="19"/>
  <c r="X6" i="18"/>
  <c r="R6" i="18"/>
  <c r="B3" i="18"/>
  <c r="W7" i="17"/>
  <c r="K7" i="17"/>
  <c r="I7" i="17"/>
  <c r="B4" i="17"/>
  <c r="U7" i="16"/>
  <c r="W7" i="16"/>
  <c r="K7" i="16"/>
  <c r="B4" i="16"/>
  <c r="M7" i="15"/>
  <c r="L7" i="15"/>
  <c r="B4" i="15"/>
  <c r="T9" i="14"/>
  <c r="J9" i="14"/>
  <c r="I9" i="14"/>
  <c r="B6" i="14"/>
  <c r="W6" i="13"/>
  <c r="V6" i="13"/>
  <c r="I6" i="13"/>
  <c r="B3" i="13"/>
  <c r="U5" i="12"/>
  <c r="T5" i="12"/>
  <c r="S5" i="12"/>
  <c r="N96" i="10"/>
  <c r="K73" i="10"/>
  <c r="L74" i="10" s="1"/>
  <c r="I73" i="10"/>
  <c r="K29" i="10"/>
  <c r="I29" i="10"/>
  <c r="N272" i="8"/>
  <c r="M271" i="8"/>
  <c r="B270" i="8"/>
  <c r="L250" i="8"/>
  <c r="K249" i="8"/>
  <c r="B248" i="8"/>
  <c r="B226" i="8"/>
  <c r="M205" i="8"/>
  <c r="N206" i="8" s="1"/>
  <c r="B204" i="8"/>
  <c r="K183" i="8"/>
  <c r="L184" i="8" s="1"/>
  <c r="B182" i="8"/>
  <c r="B160" i="8"/>
  <c r="M139" i="8"/>
  <c r="N140" i="8" s="1"/>
  <c r="B138" i="8"/>
  <c r="K117" i="8"/>
  <c r="L118" i="8" s="1"/>
  <c r="B116" i="8"/>
  <c r="M73" i="8"/>
  <c r="K73" i="8"/>
  <c r="N30" i="8"/>
  <c r="M29" i="8"/>
  <c r="K29" i="8"/>
  <c r="L30" i="8" s="1"/>
  <c r="K7" i="8"/>
  <c r="S6" i="6"/>
  <c r="J6" i="6"/>
  <c r="B3" i="6"/>
  <c r="W6" i="5"/>
  <c r="U6" i="5"/>
  <c r="K6" i="5"/>
  <c r="I6" i="5"/>
  <c r="B3" i="5"/>
  <c r="J152" i="3"/>
  <c r="L79" i="3"/>
  <c r="L6" i="3"/>
  <c r="K6" i="3"/>
  <c r="L58" i="2"/>
  <c r="L31" i="2"/>
  <c r="K31" i="2"/>
  <c r="J6" i="2"/>
  <c r="B39" i="1"/>
  <c r="B38" i="1"/>
  <c r="B37" i="1"/>
  <c r="M2" i="1"/>
  <c r="F163" i="30"/>
  <c r="L130" i="30"/>
  <c r="F127" i="30"/>
  <c r="J125" i="30"/>
  <c r="J122" i="30"/>
  <c r="J119" i="30"/>
  <c r="F108" i="30"/>
  <c r="F107" i="30"/>
  <c r="H106" i="30"/>
  <c r="H105" i="30"/>
  <c r="J104" i="30"/>
  <c r="L103" i="30"/>
  <c r="F102" i="30"/>
  <c r="J101" i="30"/>
  <c r="L100" i="30"/>
  <c r="F99" i="30"/>
  <c r="J98" i="30"/>
  <c r="L97" i="30"/>
  <c r="J83" i="30"/>
  <c r="N81" i="30"/>
  <c r="N78" i="30"/>
  <c r="N75" i="30"/>
  <c r="J61" i="30"/>
  <c r="N59" i="30"/>
  <c r="N56" i="30"/>
  <c r="N53" i="30"/>
  <c r="J19" i="30"/>
  <c r="N12" i="33"/>
  <c r="J38" i="31"/>
  <c r="L42" i="31"/>
  <c r="H283" i="30"/>
  <c r="N279" i="30"/>
  <c r="N276" i="30"/>
  <c r="N273" i="30"/>
  <c r="H259" i="30"/>
  <c r="F256" i="30"/>
  <c r="F253" i="30"/>
  <c r="J239" i="30"/>
  <c r="L219" i="30"/>
  <c r="F216" i="30"/>
  <c r="N212" i="30"/>
  <c r="N209" i="30"/>
  <c r="L195" i="30"/>
  <c r="F192" i="30"/>
  <c r="F189" i="30"/>
  <c r="L186" i="30"/>
  <c r="F185" i="30"/>
  <c r="J175" i="30"/>
  <c r="L173" i="30"/>
  <c r="J172" i="30"/>
  <c r="H171" i="30"/>
  <c r="F170" i="30"/>
  <c r="F169" i="30"/>
  <c r="F168" i="30"/>
  <c r="F167" i="30"/>
  <c r="F166" i="30"/>
  <c r="H165" i="30"/>
  <c r="N163" i="30"/>
  <c r="L149" i="30"/>
  <c r="H147" i="30"/>
  <c r="J146" i="30"/>
  <c r="N145" i="30"/>
  <c r="H144" i="30"/>
  <c r="J143" i="30"/>
  <c r="N142" i="30"/>
  <c r="H141" i="30"/>
  <c r="J131" i="30"/>
  <c r="J130" i="30"/>
  <c r="L129" i="30"/>
  <c r="L128" i="30"/>
  <c r="F126" i="30"/>
  <c r="H125" i="30"/>
  <c r="L124" i="30"/>
  <c r="N123" i="30"/>
  <c r="F123" i="30"/>
  <c r="H122" i="30"/>
  <c r="L121" i="30"/>
  <c r="N120" i="30"/>
  <c r="F120" i="30"/>
  <c r="H119" i="30"/>
  <c r="L109" i="30"/>
  <c r="F106" i="30"/>
  <c r="H104" i="30"/>
  <c r="N102" i="30"/>
  <c r="H101" i="30"/>
  <c r="N99" i="30"/>
  <c r="H98" i="30"/>
  <c r="H62" i="30"/>
  <c r="H61" i="30"/>
  <c r="J60" i="30"/>
  <c r="J57" i="30"/>
  <c r="J54" i="30"/>
  <c r="F43" i="30"/>
  <c r="H41" i="30"/>
  <c r="J39" i="30"/>
  <c r="N37" i="30"/>
  <c r="H36" i="30"/>
  <c r="N34" i="30"/>
  <c r="H33" i="30"/>
  <c r="N31" i="30"/>
  <c r="J21" i="30"/>
  <c r="F20" i="30"/>
  <c r="H19" i="30"/>
  <c r="L18" i="30"/>
  <c r="F18" i="30"/>
  <c r="J17" i="30"/>
  <c r="H16" i="30"/>
  <c r="N15" i="30"/>
  <c r="H15" i="30"/>
  <c r="N14" i="30"/>
  <c r="H14" i="30"/>
  <c r="N13" i="30"/>
  <c r="H13" i="30"/>
  <c r="N12" i="30"/>
  <c r="H12" i="30"/>
  <c r="N11" i="30"/>
  <c r="J84" i="33"/>
  <c r="N9" i="33"/>
  <c r="L282" i="30"/>
  <c r="H279" i="30"/>
  <c r="H276" i="30"/>
  <c r="H273" i="30"/>
  <c r="H262" i="30"/>
  <c r="L258" i="30"/>
  <c r="L255" i="30"/>
  <c r="L252" i="30"/>
  <c r="J235" i="30"/>
  <c r="J232" i="30"/>
  <c r="J229" i="30"/>
  <c r="F219" i="30"/>
  <c r="J215" i="30"/>
  <c r="H212" i="30"/>
  <c r="H209" i="30"/>
  <c r="F195" i="30"/>
  <c r="L191" i="30"/>
  <c r="L188" i="30"/>
  <c r="H186" i="30"/>
  <c r="H175" i="30"/>
  <c r="J173" i="30"/>
  <c r="H172" i="30"/>
  <c r="F171" i="30"/>
  <c r="F165" i="30"/>
  <c r="J164" i="30"/>
  <c r="L163" i="30"/>
  <c r="H131" i="30"/>
  <c r="J129" i="30"/>
  <c r="L127" i="30"/>
  <c r="J124" i="30"/>
  <c r="J121" i="30"/>
  <c r="J109" i="30"/>
  <c r="L108" i="30"/>
  <c r="L107" i="30"/>
  <c r="F105" i="30"/>
  <c r="F104" i="30"/>
  <c r="J103" i="30"/>
  <c r="L102" i="30"/>
  <c r="F101" i="30"/>
  <c r="J100" i="30"/>
  <c r="L99" i="30"/>
  <c r="F98" i="30"/>
  <c r="J97" i="30"/>
  <c r="N80" i="30"/>
  <c r="N77" i="30"/>
  <c r="N58" i="30"/>
  <c r="N55" i="30"/>
  <c r="J87" i="30"/>
  <c r="L20" i="30"/>
  <c r="L87" i="31"/>
  <c r="J35" i="31"/>
  <c r="L285" i="30"/>
  <c r="F282" i="30"/>
  <c r="N278" i="30"/>
  <c r="N275" i="30"/>
  <c r="L261" i="30"/>
  <c r="F258" i="30"/>
  <c r="F255" i="30"/>
  <c r="F252" i="30"/>
  <c r="H238" i="30"/>
  <c r="J218" i="30"/>
  <c r="N211" i="30"/>
  <c r="N208" i="30"/>
  <c r="J194" i="30"/>
  <c r="F191" i="30"/>
  <c r="F188" i="30"/>
  <c r="F186" i="30"/>
  <c r="H173" i="30"/>
  <c r="F172" i="30"/>
  <c r="N169" i="30"/>
  <c r="N168" i="30"/>
  <c r="N167" i="30"/>
  <c r="N166" i="30"/>
  <c r="N165" i="30"/>
  <c r="H164" i="30"/>
  <c r="J142" i="30"/>
  <c r="N141" i="30"/>
  <c r="F131" i="30"/>
  <c r="H130" i="30"/>
  <c r="H129" i="30"/>
  <c r="J128" i="30"/>
  <c r="J127" i="30"/>
  <c r="L126" i="30"/>
  <c r="N125" i="30"/>
  <c r="F125" i="30"/>
  <c r="H124" i="30"/>
  <c r="L123" i="30"/>
  <c r="N122" i="30"/>
  <c r="F122" i="30"/>
  <c r="H121" i="30"/>
  <c r="L120" i="30"/>
  <c r="N119" i="30"/>
  <c r="F119" i="30"/>
  <c r="J108" i="30"/>
  <c r="L106" i="30"/>
  <c r="H103" i="30"/>
  <c r="N101" i="30"/>
  <c r="H100" i="30"/>
  <c r="N98" i="30"/>
  <c r="H97" i="30"/>
  <c r="J65" i="30"/>
  <c r="J59" i="30"/>
  <c r="J56" i="30"/>
  <c r="J53" i="30"/>
  <c r="L43" i="30"/>
  <c r="F40" i="30"/>
  <c r="H38" i="30"/>
  <c r="N36" i="30"/>
  <c r="H35" i="30"/>
  <c r="N33" i="30"/>
  <c r="H32" i="30"/>
  <c r="H21" i="30"/>
  <c r="J20" i="30"/>
  <c r="F19" i="30"/>
  <c r="J18" i="30"/>
  <c r="H17" i="30"/>
  <c r="L16" i="30"/>
  <c r="F16" i="30"/>
  <c r="L15" i="30"/>
  <c r="F15" i="30"/>
  <c r="L14" i="30"/>
  <c r="F14" i="30"/>
  <c r="L13" i="30"/>
  <c r="F13" i="30"/>
  <c r="L12" i="30"/>
  <c r="F12" i="30"/>
  <c r="L11" i="30"/>
  <c r="F11" i="30"/>
  <c r="L10" i="30"/>
  <c r="F10" i="30"/>
  <c r="L9" i="30"/>
  <c r="F9" i="30"/>
  <c r="V17" i="35"/>
  <c r="F84" i="31"/>
  <c r="F108" i="31"/>
  <c r="F285" i="30"/>
  <c r="J281" i="30"/>
  <c r="H278" i="30"/>
  <c r="H275" i="30"/>
  <c r="F261" i="30"/>
  <c r="L257" i="30"/>
  <c r="L254" i="30"/>
  <c r="L251" i="30"/>
  <c r="H241" i="30"/>
  <c r="L237" i="30"/>
  <c r="J234" i="30"/>
  <c r="J231" i="30"/>
  <c r="H214" i="30"/>
  <c r="H211" i="30"/>
  <c r="H208" i="30"/>
  <c r="J197" i="30"/>
  <c r="L190" i="30"/>
  <c r="L187" i="30"/>
  <c r="N185" i="30"/>
  <c r="L174" i="30"/>
  <c r="F173" i="30"/>
  <c r="L170" i="30"/>
  <c r="L169" i="30"/>
  <c r="L168" i="30"/>
  <c r="L167" i="30"/>
  <c r="L166" i="30"/>
  <c r="L165" i="30"/>
  <c r="F164" i="30"/>
  <c r="J163" i="30"/>
  <c r="F151" i="30"/>
  <c r="H149" i="30"/>
  <c r="L147" i="30"/>
  <c r="F146" i="30"/>
  <c r="L144" i="30"/>
  <c r="F143" i="30"/>
  <c r="L141" i="30"/>
  <c r="F130" i="30"/>
  <c r="H128" i="30"/>
  <c r="J126" i="30"/>
  <c r="J123" i="30"/>
  <c r="J120" i="30"/>
  <c r="H109" i="30"/>
  <c r="H108" i="30"/>
  <c r="J107" i="30"/>
  <c r="J106" i="30"/>
  <c r="L105" i="30"/>
  <c r="L104" i="30"/>
  <c r="F103" i="30"/>
  <c r="J102" i="30"/>
  <c r="L101" i="30"/>
  <c r="F100" i="30"/>
  <c r="J99" i="30"/>
  <c r="L98" i="30"/>
  <c r="F97" i="30"/>
  <c r="J86" i="30"/>
  <c r="L84" i="30"/>
  <c r="H81" i="30"/>
  <c r="N79" i="30"/>
  <c r="H78" i="30"/>
  <c r="N76" i="30"/>
  <c r="H75" i="30"/>
  <c r="J64" i="30"/>
  <c r="L62" i="30"/>
  <c r="H59" i="30"/>
  <c r="N57" i="30"/>
  <c r="H56" i="30"/>
  <c r="N54" i="30"/>
  <c r="H53" i="30"/>
  <c r="F21" i="30"/>
  <c r="L19" i="30"/>
  <c r="N274" i="30"/>
  <c r="F251" i="30"/>
  <c r="N207" i="30"/>
  <c r="F190" i="30"/>
  <c r="J166" i="30"/>
  <c r="F150" i="30"/>
  <c r="H145" i="30"/>
  <c r="N124" i="30"/>
  <c r="H120" i="30"/>
  <c r="L60" i="30"/>
  <c r="F56" i="30"/>
  <c r="H34" i="30"/>
  <c r="H18" i="30"/>
  <c r="J13" i="30"/>
  <c r="N10" i="30"/>
  <c r="N9" i="30"/>
  <c r="E20" i="28"/>
  <c r="H19" i="33"/>
  <c r="F187" i="30"/>
  <c r="L171" i="30"/>
  <c r="F149" i="30"/>
  <c r="J144" i="30"/>
  <c r="F129" i="30"/>
  <c r="F124" i="30"/>
  <c r="L119" i="30"/>
  <c r="F109" i="30"/>
  <c r="N103" i="30"/>
  <c r="H99" i="30"/>
  <c r="H65" i="30"/>
  <c r="J55" i="30"/>
  <c r="L87" i="30"/>
  <c r="L21" i="30"/>
  <c r="L17" i="30"/>
  <c r="L185" i="30"/>
  <c r="J170" i="30"/>
  <c r="N164" i="30"/>
  <c r="L153" i="30"/>
  <c r="H148" i="30"/>
  <c r="N143" i="30"/>
  <c r="F128" i="30"/>
  <c r="H123" i="30"/>
  <c r="H64" i="30"/>
  <c r="F59" i="30"/>
  <c r="L54" i="30"/>
  <c r="J42" i="30"/>
  <c r="H37" i="30"/>
  <c r="N32" i="30"/>
  <c r="F17" i="30"/>
  <c r="J14" i="30"/>
  <c r="J11" i="30"/>
  <c r="J10" i="30"/>
  <c r="J9" i="30"/>
  <c r="F42" i="31"/>
  <c r="J284" i="30"/>
  <c r="J260" i="30"/>
  <c r="L240" i="30"/>
  <c r="H217" i="30"/>
  <c r="J169" i="30"/>
  <c r="L152" i="30"/>
  <c r="J147" i="30"/>
  <c r="H127" i="30"/>
  <c r="L122" i="30"/>
  <c r="H107" i="30"/>
  <c r="H102" i="30"/>
  <c r="N97" i="30"/>
  <c r="J63" i="30"/>
  <c r="J58" i="30"/>
  <c r="H20" i="30"/>
  <c r="J16" i="30"/>
  <c r="H11" i="30"/>
  <c r="H10" i="30"/>
  <c r="H9" i="30"/>
  <c r="E62" i="28"/>
  <c r="J32" i="31"/>
  <c r="F257" i="30"/>
  <c r="F237" i="30"/>
  <c r="N213" i="30"/>
  <c r="J168" i="30"/>
  <c r="H163" i="30"/>
  <c r="N146" i="30"/>
  <c r="H142" i="30"/>
  <c r="L131" i="30"/>
  <c r="H126" i="30"/>
  <c r="N121" i="30"/>
  <c r="J62" i="30"/>
  <c r="L57" i="30"/>
  <c r="F53" i="30"/>
  <c r="L40" i="30"/>
  <c r="N35" i="30"/>
  <c r="H31" i="30"/>
  <c r="J12" i="30"/>
  <c r="F254" i="30"/>
  <c r="N210" i="30"/>
  <c r="E90" i="28"/>
  <c r="H174" i="30"/>
  <c r="J15" i="30"/>
  <c r="E76" i="28"/>
  <c r="J167" i="30"/>
  <c r="J141" i="30"/>
  <c r="L125" i="30"/>
  <c r="J105" i="30"/>
  <c r="E160" i="28"/>
  <c r="D76" i="28"/>
  <c r="F20" i="28"/>
  <c r="N277" i="30"/>
  <c r="F121" i="30"/>
  <c r="N100" i="30"/>
  <c r="D62" i="28"/>
  <c r="C48" i="28"/>
  <c r="H193" i="30"/>
  <c r="L61" i="30"/>
  <c r="F104" i="28"/>
  <c r="C62" i="28"/>
  <c r="H87" i="25"/>
  <c r="F86" i="25"/>
  <c r="J85" i="25"/>
  <c r="H84" i="25"/>
  <c r="F83" i="25"/>
  <c r="J82" i="25"/>
  <c r="J81" i="25"/>
  <c r="J80" i="25"/>
  <c r="J79" i="25"/>
  <c r="J78" i="25"/>
  <c r="J77" i="25"/>
  <c r="J76" i="25"/>
  <c r="J75" i="25"/>
  <c r="H43" i="25"/>
  <c r="F42" i="25"/>
  <c r="J41" i="25"/>
  <c r="H40" i="25"/>
  <c r="F39" i="25"/>
  <c r="J38" i="25"/>
  <c r="J37" i="25"/>
  <c r="J36" i="25"/>
  <c r="J35" i="25"/>
  <c r="J34" i="25"/>
  <c r="J33" i="25"/>
  <c r="J32" i="25"/>
  <c r="J31" i="25"/>
  <c r="F90" i="28"/>
  <c r="F48" i="27"/>
  <c r="J65" i="25"/>
  <c r="H64" i="25"/>
  <c r="F63" i="25"/>
  <c r="J62" i="25"/>
  <c r="H61" i="25"/>
  <c r="F60" i="25"/>
  <c r="F59" i="25"/>
  <c r="F58" i="25"/>
  <c r="F57" i="25"/>
  <c r="F56" i="25"/>
  <c r="F55" i="25"/>
  <c r="F54" i="25"/>
  <c r="F53" i="25"/>
  <c r="J21" i="25"/>
  <c r="H20" i="25"/>
  <c r="L19" i="25"/>
  <c r="F19" i="25"/>
  <c r="J18" i="25"/>
  <c r="H17" i="25"/>
  <c r="L16" i="25"/>
  <c r="F16" i="25"/>
  <c r="L15" i="25"/>
  <c r="F15" i="25"/>
  <c r="L14" i="25"/>
  <c r="F14" i="25"/>
  <c r="L13" i="25"/>
  <c r="F13" i="25"/>
  <c r="L12" i="25"/>
  <c r="F12" i="25"/>
  <c r="L11" i="25"/>
  <c r="F11" i="25"/>
  <c r="L10" i="25"/>
  <c r="F10" i="25"/>
  <c r="L9" i="25"/>
  <c r="F9" i="25"/>
  <c r="F87" i="25"/>
  <c r="J86" i="25"/>
  <c r="H85" i="25"/>
  <c r="F84" i="25"/>
  <c r="J83" i="25"/>
  <c r="H82" i="25"/>
  <c r="H81" i="25"/>
  <c r="H80" i="25"/>
  <c r="H79" i="25"/>
  <c r="H78" i="25"/>
  <c r="H77" i="25"/>
  <c r="H76" i="25"/>
  <c r="H75" i="25"/>
  <c r="F43" i="25"/>
  <c r="J42" i="25"/>
  <c r="H41" i="25"/>
  <c r="F40" i="25"/>
  <c r="J39" i="25"/>
  <c r="H38" i="25"/>
  <c r="H37" i="25"/>
  <c r="H36" i="25"/>
  <c r="H35" i="25"/>
  <c r="H34" i="25"/>
  <c r="H33" i="25"/>
  <c r="H32" i="25"/>
  <c r="H31" i="25"/>
  <c r="C34" i="27"/>
  <c r="C20" i="26"/>
  <c r="H65" i="25"/>
  <c r="F64" i="25"/>
  <c r="J63" i="25"/>
  <c r="H62" i="25"/>
  <c r="F61" i="25"/>
  <c r="J60" i="25"/>
  <c r="J59" i="25"/>
  <c r="J58" i="25"/>
  <c r="J57" i="25"/>
  <c r="J56" i="25"/>
  <c r="J55" i="25"/>
  <c r="J54" i="25"/>
  <c r="J53" i="25"/>
  <c r="H21" i="25"/>
  <c r="L20" i="25"/>
  <c r="F20" i="25"/>
  <c r="J19" i="25"/>
  <c r="H18" i="25"/>
  <c r="L17" i="25"/>
  <c r="F17" i="25"/>
  <c r="J16" i="25"/>
  <c r="J15" i="25"/>
  <c r="J14" i="25"/>
  <c r="J13" i="25"/>
  <c r="J12" i="25"/>
  <c r="J11" i="25"/>
  <c r="J10" i="25"/>
  <c r="J9" i="25"/>
  <c r="F76" i="27"/>
  <c r="F20" i="27"/>
  <c r="J87" i="25"/>
  <c r="H86" i="25"/>
  <c r="F85" i="25"/>
  <c r="J84" i="25"/>
  <c r="H83" i="25"/>
  <c r="F82" i="25"/>
  <c r="F81" i="25"/>
  <c r="F80" i="25"/>
  <c r="F79" i="25"/>
  <c r="F78" i="25"/>
  <c r="F77" i="25"/>
  <c r="F76" i="25"/>
  <c r="F75" i="25"/>
  <c r="J43" i="25"/>
  <c r="H42" i="25"/>
  <c r="F41" i="25"/>
  <c r="J40" i="25"/>
  <c r="H39" i="25"/>
  <c r="F38" i="25"/>
  <c r="F37" i="25"/>
  <c r="F36" i="25"/>
  <c r="F35" i="25"/>
  <c r="F34" i="25"/>
  <c r="F33" i="25"/>
  <c r="F32" i="25"/>
  <c r="F31" i="25"/>
  <c r="L260" i="24"/>
  <c r="L259" i="24"/>
  <c r="L258" i="24"/>
  <c r="L257" i="24"/>
  <c r="L256" i="24"/>
  <c r="L255" i="24"/>
  <c r="E90" i="26"/>
  <c r="H59" i="25"/>
  <c r="H56" i="25"/>
  <c r="H53" i="25"/>
  <c r="H19" i="25"/>
  <c r="N15" i="25"/>
  <c r="N12" i="25"/>
  <c r="N9" i="25"/>
  <c r="J43" i="24"/>
  <c r="H42" i="24"/>
  <c r="L41" i="24"/>
  <c r="J40" i="24"/>
  <c r="H39" i="24"/>
  <c r="L38" i="24"/>
  <c r="L37" i="24"/>
  <c r="L36" i="24"/>
  <c r="L35" i="24"/>
  <c r="L34" i="24"/>
  <c r="L33" i="24"/>
  <c r="L32" i="24"/>
  <c r="L31" i="24"/>
  <c r="F62" i="25"/>
  <c r="L18" i="25"/>
  <c r="H15" i="25"/>
  <c r="H12" i="25"/>
  <c r="H9" i="25"/>
  <c r="N168" i="24"/>
  <c r="H168" i="24"/>
  <c r="N167" i="24"/>
  <c r="H167" i="24"/>
  <c r="N166" i="24"/>
  <c r="H166" i="24"/>
  <c r="N165" i="24"/>
  <c r="H165" i="24"/>
  <c r="N164" i="24"/>
  <c r="H164" i="24"/>
  <c r="N163" i="24"/>
  <c r="H163" i="24"/>
  <c r="J153" i="24"/>
  <c r="H152" i="24"/>
  <c r="L151" i="24"/>
  <c r="J150" i="24"/>
  <c r="H149" i="24"/>
  <c r="L148" i="24"/>
  <c r="L147" i="24"/>
  <c r="L146" i="24"/>
  <c r="L145" i="24"/>
  <c r="L144" i="24"/>
  <c r="L143" i="24"/>
  <c r="L142" i="24"/>
  <c r="L141" i="24"/>
  <c r="H131" i="24"/>
  <c r="L130" i="24"/>
  <c r="J129" i="24"/>
  <c r="H128" i="24"/>
  <c r="L127" i="24"/>
  <c r="J126" i="24"/>
  <c r="J125" i="24"/>
  <c r="J124" i="24"/>
  <c r="J123" i="24"/>
  <c r="J122" i="24"/>
  <c r="J121" i="24"/>
  <c r="J120" i="24"/>
  <c r="J119" i="24"/>
  <c r="L109" i="24"/>
  <c r="J108" i="24"/>
  <c r="H107" i="24"/>
  <c r="L106" i="24"/>
  <c r="J105" i="24"/>
  <c r="H104" i="24"/>
  <c r="N103" i="24"/>
  <c r="H103" i="24"/>
  <c r="N102" i="24"/>
  <c r="G20" i="26"/>
  <c r="F65" i="25"/>
  <c r="J61" i="25"/>
  <c r="H58" i="25"/>
  <c r="H55" i="25"/>
  <c r="L21" i="25"/>
  <c r="F18" i="25"/>
  <c r="N14" i="25"/>
  <c r="N11" i="25"/>
  <c r="L240" i="24"/>
  <c r="J235" i="24"/>
  <c r="J232" i="24"/>
  <c r="J231" i="24"/>
  <c r="J230" i="24"/>
  <c r="J229" i="24"/>
  <c r="H219" i="24"/>
  <c r="L215" i="24"/>
  <c r="J214" i="24"/>
  <c r="J213" i="24"/>
  <c r="H43" i="24"/>
  <c r="L42" i="24"/>
  <c r="J41" i="24"/>
  <c r="H40" i="24"/>
  <c r="L39" i="24"/>
  <c r="J38" i="24"/>
  <c r="J37" i="24"/>
  <c r="J36" i="24"/>
  <c r="J35" i="24"/>
  <c r="J34" i="24"/>
  <c r="J33" i="24"/>
  <c r="J32" i="24"/>
  <c r="J31" i="24"/>
  <c r="J64" i="25"/>
  <c r="F21" i="25"/>
  <c r="J17" i="25"/>
  <c r="H14" i="25"/>
  <c r="H11" i="25"/>
  <c r="J175" i="24"/>
  <c r="H174" i="24"/>
  <c r="L173" i="24"/>
  <c r="J172" i="24"/>
  <c r="H171" i="24"/>
  <c r="L170" i="24"/>
  <c r="L169" i="24"/>
  <c r="L168" i="24"/>
  <c r="L167" i="24"/>
  <c r="L166" i="24"/>
  <c r="L165" i="24"/>
  <c r="L164" i="24"/>
  <c r="L163" i="24"/>
  <c r="H153" i="24"/>
  <c r="L152" i="24"/>
  <c r="J151" i="24"/>
  <c r="H150" i="24"/>
  <c r="L149" i="24"/>
  <c r="J148" i="24"/>
  <c r="J147" i="24"/>
  <c r="J146" i="24"/>
  <c r="J145" i="24"/>
  <c r="J144" i="24"/>
  <c r="J143" i="24"/>
  <c r="J142" i="24"/>
  <c r="J141" i="24"/>
  <c r="L131" i="24"/>
  <c r="J130" i="24"/>
  <c r="H129" i="24"/>
  <c r="L128" i="24"/>
  <c r="J127" i="24"/>
  <c r="H126" i="24"/>
  <c r="N125" i="24"/>
  <c r="H125" i="24"/>
  <c r="N124" i="24"/>
  <c r="H124" i="24"/>
  <c r="N123" i="24"/>
  <c r="H123" i="24"/>
  <c r="N122" i="24"/>
  <c r="H122" i="24"/>
  <c r="N121" i="24"/>
  <c r="H121" i="24"/>
  <c r="N120" i="24"/>
  <c r="H120" i="24"/>
  <c r="N119" i="24"/>
  <c r="H119" i="24"/>
  <c r="J109" i="24"/>
  <c r="H108" i="24"/>
  <c r="L107" i="24"/>
  <c r="J106" i="24"/>
  <c r="H60" i="25"/>
  <c r="H57" i="25"/>
  <c r="H54" i="25"/>
  <c r="J20" i="25"/>
  <c r="N13" i="25"/>
  <c r="N10" i="25"/>
  <c r="J236" i="24"/>
  <c r="J233" i="24"/>
  <c r="L43" i="24"/>
  <c r="J42" i="24"/>
  <c r="H41" i="24"/>
  <c r="L40" i="24"/>
  <c r="J39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H16" i="25"/>
  <c r="L218" i="24"/>
  <c r="H212" i="24"/>
  <c r="N208" i="24"/>
  <c r="J197" i="24"/>
  <c r="L190" i="24"/>
  <c r="L187" i="24"/>
  <c r="J173" i="24"/>
  <c r="L153" i="24"/>
  <c r="N146" i="24"/>
  <c r="N143" i="24"/>
  <c r="L125" i="24"/>
  <c r="L122" i="24"/>
  <c r="L119" i="24"/>
  <c r="L108" i="24"/>
  <c r="L105" i="24"/>
  <c r="J102" i="24"/>
  <c r="J101" i="24"/>
  <c r="J100" i="24"/>
  <c r="J99" i="24"/>
  <c r="J98" i="24"/>
  <c r="J97" i="24"/>
  <c r="H21" i="24"/>
  <c r="L17" i="24"/>
  <c r="J16" i="24"/>
  <c r="J15" i="24"/>
  <c r="J14" i="24"/>
  <c r="J13" i="24"/>
  <c r="J12" i="24"/>
  <c r="J11" i="24"/>
  <c r="J10" i="24"/>
  <c r="J9" i="24"/>
  <c r="G48" i="26"/>
  <c r="H13" i="25"/>
  <c r="J217" i="24"/>
  <c r="L211" i="24"/>
  <c r="H208" i="24"/>
  <c r="H193" i="24"/>
  <c r="J169" i="24"/>
  <c r="J166" i="24"/>
  <c r="J163" i="24"/>
  <c r="J149" i="24"/>
  <c r="H146" i="24"/>
  <c r="H143" i="24"/>
  <c r="J128" i="24"/>
  <c r="H105" i="24"/>
  <c r="L103" i="24"/>
  <c r="H102" i="24"/>
  <c r="H101" i="24"/>
  <c r="H100" i="24"/>
  <c r="H99" i="24"/>
  <c r="H98" i="24"/>
  <c r="H97" i="24"/>
  <c r="L18" i="24"/>
  <c r="J17" i="24"/>
  <c r="H16" i="24"/>
  <c r="H15" i="24"/>
  <c r="H14" i="24"/>
  <c r="H13" i="24"/>
  <c r="H12" i="24"/>
  <c r="H11" i="24"/>
  <c r="H10" i="24"/>
  <c r="H9" i="24"/>
  <c r="H10" i="25"/>
  <c r="H216" i="24"/>
  <c r="N210" i="24"/>
  <c r="N207" i="24"/>
  <c r="H196" i="24"/>
  <c r="L192" i="24"/>
  <c r="L189" i="24"/>
  <c r="L186" i="24"/>
  <c r="H172" i="24"/>
  <c r="J152" i="24"/>
  <c r="N145" i="24"/>
  <c r="N142" i="24"/>
  <c r="J131" i="24"/>
  <c r="L124" i="24"/>
  <c r="L121" i="24"/>
  <c r="J107" i="24"/>
  <c r="J103" i="24"/>
  <c r="L19" i="24"/>
  <c r="J18" i="24"/>
  <c r="H17" i="24"/>
  <c r="H210" i="24"/>
  <c r="H207" i="24"/>
  <c r="L195" i="24"/>
  <c r="H175" i="24"/>
  <c r="L171" i="24"/>
  <c r="J168" i="24"/>
  <c r="J165" i="24"/>
  <c r="H148" i="24"/>
  <c r="H145" i="24"/>
  <c r="H142" i="24"/>
  <c r="H127" i="24"/>
  <c r="L104" i="24"/>
  <c r="L20" i="24"/>
  <c r="J19" i="24"/>
  <c r="H18" i="24"/>
  <c r="N209" i="24"/>
  <c r="L191" i="24"/>
  <c r="L188" i="24"/>
  <c r="L185" i="24"/>
  <c r="L174" i="24"/>
  <c r="L175" i="24"/>
  <c r="H151" i="24"/>
  <c r="N147" i="24"/>
  <c r="N144" i="24"/>
  <c r="N141" i="24"/>
  <c r="H130" i="24"/>
  <c r="L126" i="24"/>
  <c r="L123" i="24"/>
  <c r="L120" i="24"/>
  <c r="H106" i="24"/>
  <c r="J104" i="24"/>
  <c r="N101" i="24"/>
  <c r="N100" i="24"/>
  <c r="N99" i="24"/>
  <c r="N98" i="24"/>
  <c r="N97" i="24"/>
  <c r="L21" i="24"/>
  <c r="J20" i="24"/>
  <c r="H19" i="24"/>
  <c r="N15" i="24"/>
  <c r="N14" i="24"/>
  <c r="N13" i="24"/>
  <c r="N12" i="24"/>
  <c r="N11" i="24"/>
  <c r="N10" i="24"/>
  <c r="N9" i="24"/>
  <c r="J164" i="24"/>
  <c r="L100" i="24"/>
  <c r="L16" i="24"/>
  <c r="L10" i="24"/>
  <c r="D105" i="22"/>
  <c r="F35" i="22"/>
  <c r="H209" i="24"/>
  <c r="H109" i="24"/>
  <c r="L99" i="24"/>
  <c r="L15" i="24"/>
  <c r="L9" i="24"/>
  <c r="F77" i="22"/>
  <c r="L150" i="24"/>
  <c r="L129" i="24"/>
  <c r="L98" i="24"/>
  <c r="J21" i="24"/>
  <c r="L14" i="24"/>
  <c r="F119" i="22"/>
  <c r="H49" i="22"/>
  <c r="C120" i="21"/>
  <c r="E92" i="21"/>
  <c r="J194" i="24"/>
  <c r="H147" i="24"/>
  <c r="L97" i="24"/>
  <c r="H20" i="24"/>
  <c r="L13" i="24"/>
  <c r="H91" i="22"/>
  <c r="C36" i="21"/>
  <c r="H63" i="25"/>
  <c r="J170" i="24"/>
  <c r="H144" i="24"/>
  <c r="L102" i="24"/>
  <c r="L12" i="24"/>
  <c r="H133" i="22"/>
  <c r="L101" i="24"/>
  <c r="H141" i="24"/>
  <c r="D63" i="22"/>
  <c r="O22" i="21"/>
  <c r="G21" i="22"/>
  <c r="F162" i="21"/>
  <c r="F78" i="21"/>
  <c r="L11" i="24"/>
  <c r="H147" i="22"/>
  <c r="D106" i="21"/>
  <c r="N148" i="18"/>
  <c r="U106" i="18"/>
  <c r="G78" i="18"/>
  <c r="U76" i="18"/>
  <c r="G48" i="18"/>
  <c r="D36" i="18"/>
  <c r="O22" i="18"/>
  <c r="T148" i="18"/>
  <c r="E160" i="18"/>
  <c r="O106" i="18"/>
  <c r="D90" i="18"/>
  <c r="O76" i="18"/>
  <c r="T8" i="18"/>
  <c r="E120" i="18"/>
  <c r="T92" i="18"/>
  <c r="T62" i="18"/>
  <c r="C22" i="18"/>
  <c r="N8" i="18"/>
  <c r="J167" i="24"/>
  <c r="T132" i="18"/>
  <c r="C106" i="18"/>
  <c r="N92" i="18"/>
  <c r="C76" i="18"/>
  <c r="N62" i="18"/>
  <c r="K50" i="18"/>
  <c r="V36" i="18"/>
  <c r="K20" i="18"/>
  <c r="D21" i="17"/>
  <c r="D9" i="17"/>
  <c r="K104" i="18"/>
  <c r="V90" i="18"/>
  <c r="S78" i="18"/>
  <c r="E50" i="18"/>
  <c r="S48" i="18"/>
  <c r="E20" i="18"/>
  <c r="D79" i="17"/>
  <c r="Q21" i="17"/>
  <c r="E149" i="16"/>
  <c r="E119" i="16"/>
  <c r="E93" i="16"/>
  <c r="E63" i="16"/>
  <c r="E37" i="16"/>
  <c r="E21" i="16"/>
  <c r="D149" i="14"/>
  <c r="F135" i="14"/>
  <c r="D107" i="14"/>
  <c r="F93" i="14"/>
  <c r="D65" i="14"/>
  <c r="F51" i="14"/>
  <c r="G23" i="14"/>
  <c r="D160" i="13"/>
  <c r="G146" i="13"/>
  <c r="D132" i="13"/>
  <c r="G118" i="13"/>
  <c r="D104" i="13"/>
  <c r="G90" i="13"/>
  <c r="D76" i="13"/>
  <c r="G62" i="13"/>
  <c r="D48" i="13"/>
  <c r="G34" i="13"/>
  <c r="G20" i="13"/>
  <c r="U55" i="12"/>
  <c r="U52" i="12"/>
  <c r="U49" i="12"/>
  <c r="U46" i="12"/>
  <c r="U43" i="12"/>
  <c r="U40" i="12"/>
  <c r="U37" i="12"/>
  <c r="U34" i="12"/>
  <c r="U31" i="12"/>
  <c r="U28" i="12"/>
  <c r="U25" i="12"/>
  <c r="M48" i="18"/>
  <c r="D161" i="17"/>
  <c r="D51" i="17"/>
  <c r="F51" i="17"/>
  <c r="G163" i="14"/>
  <c r="E135" i="14"/>
  <c r="G121" i="14"/>
  <c r="E93" i="14"/>
  <c r="G79" i="14"/>
  <c r="E51" i="14"/>
  <c r="G37" i="14"/>
  <c r="F23" i="14"/>
  <c r="D113" i="11"/>
  <c r="D110" i="11"/>
  <c r="D107" i="11"/>
  <c r="D104" i="11"/>
  <c r="D101" i="11"/>
  <c r="D90" i="11"/>
  <c r="D87" i="11"/>
  <c r="D84" i="11"/>
  <c r="D81" i="11"/>
  <c r="D78" i="11"/>
  <c r="O20" i="9"/>
  <c r="I20" i="9"/>
  <c r="O18" i="9"/>
  <c r="I18" i="9"/>
  <c r="O16" i="9"/>
  <c r="I16" i="9"/>
  <c r="O14" i="9"/>
  <c r="I14" i="9"/>
  <c r="O12" i="9"/>
  <c r="I12" i="9"/>
  <c r="O10" i="9"/>
  <c r="I10" i="9"/>
  <c r="H21" i="8"/>
  <c r="L20" i="8"/>
  <c r="J19" i="8"/>
  <c r="H18" i="8"/>
  <c r="L17" i="8"/>
  <c r="J16" i="8"/>
  <c r="J15" i="8"/>
  <c r="J14" i="8"/>
  <c r="J13" i="8"/>
  <c r="J12" i="8"/>
  <c r="J11" i="8"/>
  <c r="J10" i="8"/>
  <c r="J9" i="8"/>
  <c r="M78" i="18"/>
  <c r="L118" i="18"/>
  <c r="D105" i="17"/>
  <c r="F163" i="14"/>
  <c r="D135" i="14"/>
  <c r="F121" i="14"/>
  <c r="D93" i="14"/>
  <c r="F79" i="14"/>
  <c r="D51" i="14"/>
  <c r="F37" i="14"/>
  <c r="E23" i="14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K21" i="9"/>
  <c r="E21" i="9"/>
  <c r="Q19" i="9"/>
  <c r="K19" i="9"/>
  <c r="E19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J43" i="8"/>
  <c r="H42" i="8"/>
  <c r="L41" i="8"/>
  <c r="J40" i="8"/>
  <c r="H39" i="8"/>
  <c r="L38" i="8"/>
  <c r="L37" i="8"/>
  <c r="L36" i="8"/>
  <c r="L35" i="8"/>
  <c r="L34" i="8"/>
  <c r="L33" i="8"/>
  <c r="L32" i="8"/>
  <c r="L31" i="8"/>
  <c r="N149" i="19"/>
  <c r="E49" i="17"/>
  <c r="E23" i="17"/>
  <c r="Q9" i="17"/>
  <c r="E147" i="16"/>
  <c r="E121" i="16"/>
  <c r="E91" i="16"/>
  <c r="E65" i="16"/>
  <c r="E35" i="16"/>
  <c r="E9" i="16"/>
  <c r="D147" i="15"/>
  <c r="D21" i="15"/>
  <c r="E163" i="14"/>
  <c r="G149" i="14"/>
  <c r="E121" i="14"/>
  <c r="G107" i="14"/>
  <c r="E79" i="14"/>
  <c r="G65" i="14"/>
  <c r="E37" i="14"/>
  <c r="D23" i="14"/>
  <c r="D112" i="11"/>
  <c r="D109" i="11"/>
  <c r="D106" i="11"/>
  <c r="D103" i="11"/>
  <c r="D100" i="11"/>
  <c r="D89" i="11"/>
  <c r="D86" i="11"/>
  <c r="D83" i="11"/>
  <c r="D80" i="11"/>
  <c r="D77" i="11"/>
  <c r="M20" i="9"/>
  <c r="G20" i="9"/>
  <c r="M18" i="9"/>
  <c r="G18" i="9"/>
  <c r="M16" i="9"/>
  <c r="G16" i="9"/>
  <c r="M14" i="9"/>
  <c r="G14" i="9"/>
  <c r="M12" i="9"/>
  <c r="G12" i="9"/>
  <c r="M10" i="9"/>
  <c r="G10" i="9"/>
  <c r="L21" i="8"/>
  <c r="J20" i="8"/>
  <c r="H19" i="8"/>
  <c r="L18" i="8"/>
  <c r="J17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E104" i="18"/>
  <c r="C21" i="15"/>
  <c r="D163" i="14"/>
  <c r="F149" i="14"/>
  <c r="D121" i="14"/>
  <c r="F107" i="14"/>
  <c r="D79" i="14"/>
  <c r="F65" i="14"/>
  <c r="D37" i="14"/>
  <c r="C23" i="14"/>
  <c r="D65" i="11"/>
  <c r="D62" i="11"/>
  <c r="D59" i="11"/>
  <c r="D56" i="11"/>
  <c r="D42" i="11"/>
  <c r="D39" i="11"/>
  <c r="D36" i="11"/>
  <c r="D33" i="11"/>
  <c r="D19" i="11"/>
  <c r="D16" i="11"/>
  <c r="D13" i="11"/>
  <c r="D10" i="11"/>
  <c r="N81" i="10"/>
  <c r="N80" i="10"/>
  <c r="N79" i="10"/>
  <c r="N78" i="10"/>
  <c r="N77" i="10"/>
  <c r="N76" i="10"/>
  <c r="N37" i="10"/>
  <c r="N36" i="10"/>
  <c r="N35" i="10"/>
  <c r="N34" i="10"/>
  <c r="N33" i="10"/>
  <c r="N32" i="10"/>
  <c r="N31" i="10"/>
  <c r="O21" i="9"/>
  <c r="I21" i="9"/>
  <c r="O19" i="9"/>
  <c r="I19" i="9"/>
  <c r="O17" i="9"/>
  <c r="I17" i="9"/>
  <c r="O15" i="9"/>
  <c r="I15" i="9"/>
  <c r="O13" i="9"/>
  <c r="I13" i="9"/>
  <c r="O11" i="9"/>
  <c r="I11" i="9"/>
  <c r="O9" i="9"/>
  <c r="I9" i="9"/>
  <c r="H43" i="8"/>
  <c r="L42" i="8"/>
  <c r="J41" i="8"/>
  <c r="H40" i="8"/>
  <c r="L39" i="8"/>
  <c r="J38" i="8"/>
  <c r="J37" i="8"/>
  <c r="J36" i="8"/>
  <c r="J35" i="8"/>
  <c r="J34" i="8"/>
  <c r="J33" i="8"/>
  <c r="J32" i="8"/>
  <c r="J31" i="8"/>
  <c r="G93" i="14"/>
  <c r="C79" i="14"/>
  <c r="U12" i="12"/>
  <c r="F56" i="12"/>
  <c r="D82" i="11"/>
  <c r="D41" i="11"/>
  <c r="D32" i="11"/>
  <c r="L82" i="10"/>
  <c r="L79" i="10"/>
  <c r="L76" i="10"/>
  <c r="L64" i="10"/>
  <c r="G21" i="9"/>
  <c r="M17" i="9"/>
  <c r="G15" i="9"/>
  <c r="M11" i="9"/>
  <c r="G9" i="9"/>
  <c r="L260" i="8"/>
  <c r="N255" i="8"/>
  <c r="N252" i="8"/>
  <c r="N191" i="8"/>
  <c r="N188" i="8"/>
  <c r="N185" i="8"/>
  <c r="L131" i="8"/>
  <c r="N124" i="8"/>
  <c r="N121" i="8"/>
  <c r="L43" i="8"/>
  <c r="H38" i="8"/>
  <c r="N36" i="8"/>
  <c r="H35" i="8"/>
  <c r="N33" i="8"/>
  <c r="H32" i="8"/>
  <c r="H18" i="2"/>
  <c r="L98" i="8"/>
  <c r="L19" i="8"/>
  <c r="E107" i="14"/>
  <c r="U19" i="12"/>
  <c r="E56" i="12"/>
  <c r="D105" i="11"/>
  <c r="D64" i="11"/>
  <c r="D55" i="11"/>
  <c r="D15" i="11"/>
  <c r="L38" i="10"/>
  <c r="L35" i="10"/>
  <c r="L32" i="10"/>
  <c r="Q20" i="9"/>
  <c r="K18" i="9"/>
  <c r="E16" i="9"/>
  <c r="Q14" i="9"/>
  <c r="K12" i="9"/>
  <c r="E10" i="9"/>
  <c r="L236" i="8"/>
  <c r="L233" i="8"/>
  <c r="L230" i="8"/>
  <c r="L169" i="8"/>
  <c r="L166" i="8"/>
  <c r="L163" i="8"/>
  <c r="L107" i="8"/>
  <c r="L102" i="8"/>
  <c r="L99" i="8"/>
  <c r="H17" i="8"/>
  <c r="L15" i="8"/>
  <c r="L12" i="8"/>
  <c r="L9" i="8"/>
  <c r="H17" i="2"/>
  <c r="G17" i="2"/>
  <c r="E65" i="14"/>
  <c r="E160" i="13"/>
  <c r="E104" i="13"/>
  <c r="E48" i="13"/>
  <c r="U22" i="12"/>
  <c r="D58" i="11"/>
  <c r="L108" i="10"/>
  <c r="L34" i="10"/>
  <c r="E20" i="9"/>
  <c r="E14" i="9"/>
  <c r="L232" i="8"/>
  <c r="L168" i="8"/>
  <c r="N79" i="8"/>
  <c r="L11" i="8"/>
  <c r="Q21" i="15"/>
  <c r="U21" i="15"/>
  <c r="G135" i="14"/>
  <c r="C121" i="14"/>
  <c r="E132" i="13"/>
  <c r="E76" i="13"/>
  <c r="Q20" i="13"/>
  <c r="U10" i="12"/>
  <c r="D54" i="12"/>
  <c r="F53" i="12"/>
  <c r="D88" i="11"/>
  <c r="D79" i="11"/>
  <c r="D38" i="11"/>
  <c r="L85" i="10"/>
  <c r="L80" i="10"/>
  <c r="L77" i="10"/>
  <c r="M19" i="9"/>
  <c r="G17" i="9"/>
  <c r="M13" i="9"/>
  <c r="G11" i="9"/>
  <c r="L263" i="8"/>
  <c r="N256" i="8"/>
  <c r="N253" i="8"/>
  <c r="L194" i="8"/>
  <c r="N189" i="8"/>
  <c r="N186" i="8"/>
  <c r="N125" i="8"/>
  <c r="N122" i="8"/>
  <c r="N119" i="8"/>
  <c r="H41" i="8"/>
  <c r="J39" i="8"/>
  <c r="N37" i="8"/>
  <c r="H36" i="8"/>
  <c r="N34" i="8"/>
  <c r="H33" i="8"/>
  <c r="N31" i="8"/>
  <c r="L285" i="8"/>
  <c r="E18" i="2"/>
  <c r="D108" i="11"/>
  <c r="D9" i="11"/>
  <c r="L31" i="10"/>
  <c r="Q18" i="9"/>
  <c r="Q12" i="9"/>
  <c r="L284" i="8"/>
  <c r="L235" i="8"/>
  <c r="L215" i="8"/>
  <c r="L165" i="8"/>
  <c r="L104" i="8"/>
  <c r="L84" i="8"/>
  <c r="N76" i="8"/>
  <c r="L14" i="8"/>
  <c r="T21" i="15"/>
  <c r="E149" i="14"/>
  <c r="U16" i="12"/>
  <c r="C54" i="12"/>
  <c r="E53" i="12"/>
  <c r="U9" i="12"/>
  <c r="F55" i="12"/>
  <c r="D111" i="11"/>
  <c r="D102" i="11"/>
  <c r="D61" i="11"/>
  <c r="D21" i="11"/>
  <c r="D12" i="11"/>
  <c r="L105" i="10"/>
  <c r="L41" i="10"/>
  <c r="L36" i="10"/>
  <c r="L33" i="10"/>
  <c r="K20" i="9"/>
  <c r="E18" i="9"/>
  <c r="Q16" i="9"/>
  <c r="K14" i="9"/>
  <c r="E12" i="9"/>
  <c r="Q10" i="9"/>
  <c r="L239" i="8"/>
  <c r="L234" i="8"/>
  <c r="L231" i="8"/>
  <c r="L170" i="8"/>
  <c r="L167" i="8"/>
  <c r="L164" i="8"/>
  <c r="L152" i="8"/>
  <c r="L103" i="8"/>
  <c r="L100" i="8"/>
  <c r="L97" i="8"/>
  <c r="H20" i="8"/>
  <c r="J18" i="8"/>
  <c r="L16" i="8"/>
  <c r="L13" i="8"/>
  <c r="L10" i="8"/>
  <c r="D56" i="12"/>
  <c r="D18" i="11"/>
  <c r="L37" i="10"/>
  <c r="K16" i="9"/>
  <c r="K10" i="9"/>
  <c r="L229" i="8"/>
  <c r="L173" i="8"/>
  <c r="L101" i="8"/>
  <c r="J21" i="8"/>
  <c r="E17" i="2"/>
  <c r="D135" i="17"/>
  <c r="C163" i="14"/>
  <c r="G51" i="14"/>
  <c r="C37" i="14"/>
  <c r="U14" i="12"/>
  <c r="U7" i="12"/>
  <c r="D85" i="11"/>
  <c r="D44" i="11"/>
  <c r="D35" i="11"/>
  <c r="L81" i="10"/>
  <c r="L78" i="10"/>
  <c r="L75" i="10"/>
  <c r="L61" i="10"/>
  <c r="N103" i="10"/>
  <c r="M21" i="9"/>
  <c r="G19" i="9"/>
  <c r="M15" i="9"/>
  <c r="G13" i="9"/>
  <c r="M9" i="9"/>
  <c r="N257" i="8"/>
  <c r="N254" i="8"/>
  <c r="N251" i="8"/>
  <c r="L197" i="8"/>
  <c r="N190" i="8"/>
  <c r="N187" i="8"/>
  <c r="L128" i="8"/>
  <c r="N123" i="8"/>
  <c r="N120" i="8"/>
  <c r="J42" i="8"/>
  <c r="L40" i="8"/>
  <c r="H37" i="8"/>
  <c r="N35" i="8"/>
  <c r="H34" i="8"/>
  <c r="N32" i="8"/>
  <c r="H31" i="8"/>
  <c r="U22" i="18"/>
  <c r="D67" i="11"/>
  <c r="L109" i="10"/>
  <c r="J40" i="10"/>
  <c r="N81" i="8"/>
  <c r="L218" i="8"/>
  <c r="L149" i="8"/>
  <c r="L164" i="30" l="1"/>
  <c r="J165" i="30"/>
  <c r="H166" i="30"/>
  <c r="H167" i="30"/>
  <c r="H168" i="30"/>
  <c r="H169" i="30"/>
  <c r="H170" i="30"/>
  <c r="J171" i="30"/>
  <c r="L172" i="30"/>
  <c r="F174" i="30"/>
  <c r="H185" i="30"/>
  <c r="N186" i="30"/>
  <c r="L189" i="30"/>
  <c r="L192" i="30"/>
  <c r="H196" i="30"/>
  <c r="H207" i="30"/>
  <c r="H210" i="30"/>
  <c r="H213" i="30"/>
  <c r="L216" i="30"/>
  <c r="J230" i="30"/>
  <c r="J233" i="30"/>
  <c r="J236" i="30"/>
  <c r="F240" i="30"/>
  <c r="L253" i="30"/>
  <c r="L256" i="30"/>
  <c r="J263" i="30"/>
  <c r="H274" i="30"/>
  <c r="H277" i="30"/>
  <c r="H280" i="30"/>
  <c r="H40" i="31"/>
  <c r="H34" i="33"/>
  <c r="N15" i="33"/>
  <c r="F42" i="33"/>
  <c r="F9" i="31"/>
  <c r="L9" i="31"/>
  <c r="F10" i="31"/>
  <c r="L10" i="31"/>
  <c r="H109" i="31"/>
  <c r="H31" i="31"/>
  <c r="H34" i="31"/>
  <c r="H37" i="31"/>
  <c r="L40" i="31"/>
  <c r="J42" i="31"/>
  <c r="H75" i="31"/>
  <c r="H78" i="31"/>
  <c r="H81" i="31"/>
  <c r="J76" i="33"/>
  <c r="H10" i="33"/>
  <c r="H13" i="33"/>
  <c r="H16" i="33"/>
  <c r="N36" i="33"/>
  <c r="F34" i="33"/>
  <c r="H187" i="30"/>
  <c r="N187" i="30"/>
  <c r="H188" i="30"/>
  <c r="N188" i="30"/>
  <c r="H189" i="30"/>
  <c r="N189" i="30"/>
  <c r="H190" i="30"/>
  <c r="N190" i="30"/>
  <c r="H191" i="30"/>
  <c r="N191" i="30"/>
  <c r="H192" i="30"/>
  <c r="J193" i="30"/>
  <c r="F194" i="30"/>
  <c r="L194" i="30"/>
  <c r="H195" i="30"/>
  <c r="J196" i="30"/>
  <c r="F197" i="30"/>
  <c r="L197" i="30"/>
  <c r="F229" i="30"/>
  <c r="L229" i="30"/>
  <c r="F230" i="30"/>
  <c r="L230" i="30"/>
  <c r="U52" i="5"/>
  <c r="S52" i="5"/>
  <c r="W52" i="5"/>
  <c r="V52" i="5"/>
  <c r="T52" i="5"/>
  <c r="J51" i="2"/>
  <c r="K51" i="2"/>
  <c r="L51" i="2"/>
  <c r="K19" i="2"/>
  <c r="J19" i="2"/>
  <c r="J57" i="3"/>
  <c r="K57" i="3"/>
  <c r="L217" i="3"/>
  <c r="J217" i="3"/>
  <c r="K217" i="3"/>
  <c r="M16" i="5"/>
  <c r="L16" i="5"/>
  <c r="K16" i="5"/>
  <c r="J16" i="5"/>
  <c r="I16" i="5"/>
  <c r="K44" i="6"/>
  <c r="J44" i="6"/>
  <c r="I44" i="6"/>
  <c r="S52" i="6"/>
  <c r="R52" i="6"/>
  <c r="Q52" i="6"/>
  <c r="I18" i="2"/>
  <c r="K15" i="2"/>
  <c r="L15" i="2"/>
  <c r="J15" i="2"/>
  <c r="F189" i="3"/>
  <c r="W7" i="5"/>
  <c r="V7" i="5"/>
  <c r="U7" i="5"/>
  <c r="T7" i="5"/>
  <c r="S7" i="5"/>
  <c r="M18" i="5"/>
  <c r="L18" i="5"/>
  <c r="K18" i="5"/>
  <c r="J18" i="5"/>
  <c r="I18" i="5"/>
  <c r="M24" i="5"/>
  <c r="L24" i="5"/>
  <c r="K24" i="5"/>
  <c r="J24" i="5"/>
  <c r="I24" i="5"/>
  <c r="M28" i="5"/>
  <c r="L28" i="5"/>
  <c r="K28" i="5"/>
  <c r="J28" i="5"/>
  <c r="I28" i="5"/>
  <c r="M32" i="5"/>
  <c r="L32" i="5"/>
  <c r="K32" i="5"/>
  <c r="J32" i="5"/>
  <c r="I32" i="5"/>
  <c r="V49" i="5"/>
  <c r="W49" i="5"/>
  <c r="U49" i="5"/>
  <c r="T49" i="5"/>
  <c r="S49" i="5"/>
  <c r="V6" i="12"/>
  <c r="T6" i="12"/>
  <c r="S6" i="12"/>
  <c r="J21" i="14"/>
  <c r="I21" i="14"/>
  <c r="M53" i="15"/>
  <c r="L53" i="15"/>
  <c r="K53" i="15"/>
  <c r="J53" i="15"/>
  <c r="I53" i="15"/>
  <c r="L35" i="2"/>
  <c r="K35" i="2"/>
  <c r="J35" i="2"/>
  <c r="E43" i="2"/>
  <c r="F115" i="3"/>
  <c r="H191" i="3"/>
  <c r="M22" i="5"/>
  <c r="L22" i="5"/>
  <c r="K22" i="5"/>
  <c r="J22" i="5"/>
  <c r="I22" i="5"/>
  <c r="M26" i="5"/>
  <c r="L26" i="5"/>
  <c r="K26" i="5"/>
  <c r="J26" i="5"/>
  <c r="I26" i="5"/>
  <c r="M30" i="5"/>
  <c r="L30" i="5"/>
  <c r="K30" i="5"/>
  <c r="J30" i="5"/>
  <c r="I30" i="5"/>
  <c r="M34" i="5"/>
  <c r="L34" i="5"/>
  <c r="K34" i="5"/>
  <c r="J34" i="5"/>
  <c r="I34" i="5"/>
  <c r="M38" i="5"/>
  <c r="L38" i="5"/>
  <c r="K38" i="5"/>
  <c r="J38" i="5"/>
  <c r="I38" i="5"/>
  <c r="M44" i="5"/>
  <c r="L44" i="5"/>
  <c r="K44" i="5"/>
  <c r="J44" i="5"/>
  <c r="I44" i="5"/>
  <c r="I52" i="5"/>
  <c r="M52" i="5"/>
  <c r="L52" i="5"/>
  <c r="K52" i="5"/>
  <c r="J52" i="5"/>
  <c r="L17" i="12"/>
  <c r="K17" i="12"/>
  <c r="J17" i="12"/>
  <c r="I17" i="12"/>
  <c r="V21" i="12"/>
  <c r="T21" i="12"/>
  <c r="S21" i="12"/>
  <c r="L36" i="2"/>
  <c r="K36" i="2"/>
  <c r="J36" i="2"/>
  <c r="G43" i="2"/>
  <c r="L50" i="2"/>
  <c r="K50" i="2"/>
  <c r="J50" i="2"/>
  <c r="F69" i="2"/>
  <c r="F113" i="3"/>
  <c r="F116" i="3"/>
  <c r="F119" i="3"/>
  <c r="F122" i="3"/>
  <c r="H186" i="3"/>
  <c r="H189" i="3"/>
  <c r="H192" i="3"/>
  <c r="H195" i="3"/>
  <c r="V15" i="12"/>
  <c r="T15" i="12"/>
  <c r="S15" i="12"/>
  <c r="L20" i="12"/>
  <c r="K20" i="12"/>
  <c r="J20" i="12"/>
  <c r="I20" i="12"/>
  <c r="K8" i="13"/>
  <c r="J8" i="13"/>
  <c r="I8" i="13"/>
  <c r="K10" i="13"/>
  <c r="J10" i="13"/>
  <c r="I10" i="13"/>
  <c r="K12" i="13"/>
  <c r="J12" i="13"/>
  <c r="I12" i="13"/>
  <c r="H20" i="13"/>
  <c r="K14" i="13"/>
  <c r="J14" i="13"/>
  <c r="I14" i="13"/>
  <c r="K16" i="13"/>
  <c r="J16" i="13"/>
  <c r="I16" i="13"/>
  <c r="K18" i="13"/>
  <c r="J18" i="13"/>
  <c r="I18" i="13"/>
  <c r="K24" i="13"/>
  <c r="J24" i="13"/>
  <c r="I24" i="13"/>
  <c r="K28" i="13"/>
  <c r="J28" i="13"/>
  <c r="I28" i="13"/>
  <c r="K32" i="13"/>
  <c r="J32" i="13"/>
  <c r="I32" i="13"/>
  <c r="K37" i="13"/>
  <c r="J37" i="13"/>
  <c r="I37" i="13"/>
  <c r="K41" i="13"/>
  <c r="J41" i="13"/>
  <c r="I41" i="13"/>
  <c r="K45" i="13"/>
  <c r="J45" i="13"/>
  <c r="I45" i="13"/>
  <c r="K50" i="13"/>
  <c r="J50" i="13"/>
  <c r="I50" i="13"/>
  <c r="K54" i="13"/>
  <c r="J54" i="13"/>
  <c r="I54" i="13"/>
  <c r="H62" i="13"/>
  <c r="K58" i="13"/>
  <c r="J58" i="13"/>
  <c r="I58" i="13"/>
  <c r="K67" i="13"/>
  <c r="J67" i="13"/>
  <c r="I67" i="13"/>
  <c r="K71" i="13"/>
  <c r="J71" i="13"/>
  <c r="I71" i="13"/>
  <c r="K75" i="13"/>
  <c r="J75" i="13"/>
  <c r="I75" i="13"/>
  <c r="K80" i="13"/>
  <c r="J80" i="13"/>
  <c r="I80" i="13"/>
  <c r="K84" i="13"/>
  <c r="J84" i="13"/>
  <c r="I84" i="13"/>
  <c r="K88" i="13"/>
  <c r="J88" i="13"/>
  <c r="I88" i="13"/>
  <c r="K93" i="13"/>
  <c r="J93" i="13"/>
  <c r="I93" i="13"/>
  <c r="K97" i="13"/>
  <c r="J97" i="13"/>
  <c r="I97" i="13"/>
  <c r="K101" i="13"/>
  <c r="J101" i="13"/>
  <c r="I101" i="13"/>
  <c r="K106" i="13"/>
  <c r="J106" i="13"/>
  <c r="I106" i="13"/>
  <c r="K110" i="13"/>
  <c r="J110" i="13"/>
  <c r="I110" i="13"/>
  <c r="H118" i="13"/>
  <c r="K114" i="13"/>
  <c r="J114" i="13"/>
  <c r="I114" i="13"/>
  <c r="K123" i="13"/>
  <c r="J123" i="13"/>
  <c r="I123" i="13"/>
  <c r="K127" i="13"/>
  <c r="J127" i="13"/>
  <c r="I127" i="13"/>
  <c r="K131" i="13"/>
  <c r="J131" i="13"/>
  <c r="I131" i="13"/>
  <c r="K136" i="13"/>
  <c r="J136" i="13"/>
  <c r="I136" i="13"/>
  <c r="K140" i="13"/>
  <c r="J140" i="13"/>
  <c r="I140" i="13"/>
  <c r="K144" i="13"/>
  <c r="J144" i="13"/>
  <c r="I144" i="13"/>
  <c r="K149" i="13"/>
  <c r="J149" i="13"/>
  <c r="I149" i="13"/>
  <c r="K153" i="13"/>
  <c r="J153" i="13"/>
  <c r="I153" i="13"/>
  <c r="K157" i="13"/>
  <c r="J157" i="13"/>
  <c r="I157" i="13"/>
  <c r="J19" i="14"/>
  <c r="I19" i="14"/>
  <c r="H21" i="15"/>
  <c r="M13" i="15"/>
  <c r="L13" i="15"/>
  <c r="K13" i="15"/>
  <c r="J13" i="15"/>
  <c r="I13" i="15"/>
  <c r="Q43" i="18"/>
  <c r="K20" i="2"/>
  <c r="J20" i="2"/>
  <c r="K41" i="2"/>
  <c r="J41" i="2"/>
  <c r="F68" i="2"/>
  <c r="K41" i="3"/>
  <c r="J41" i="3"/>
  <c r="K47" i="3"/>
  <c r="J47" i="3"/>
  <c r="K53" i="3"/>
  <c r="J53" i="3"/>
  <c r="K59" i="3"/>
  <c r="J59" i="3"/>
  <c r="F192" i="3"/>
  <c r="W13" i="5"/>
  <c r="V13" i="5"/>
  <c r="U13" i="5"/>
  <c r="T13" i="5"/>
  <c r="S13" i="5"/>
  <c r="S28" i="6"/>
  <c r="R28" i="6"/>
  <c r="Q28" i="6"/>
  <c r="S46" i="6"/>
  <c r="R46" i="6"/>
  <c r="Q46" i="6"/>
  <c r="L39" i="2"/>
  <c r="K39" i="2"/>
  <c r="J39" i="2"/>
  <c r="I42" i="2"/>
  <c r="K59" i="2"/>
  <c r="J59" i="2"/>
  <c r="L59" i="2"/>
  <c r="K65" i="2"/>
  <c r="J65" i="2"/>
  <c r="L65" i="2"/>
  <c r="I68" i="2"/>
  <c r="K73" i="2"/>
  <c r="J73" i="2"/>
  <c r="L73" i="2"/>
  <c r="K80" i="3"/>
  <c r="J80" i="3"/>
  <c r="L80" i="3"/>
  <c r="K83" i="3"/>
  <c r="L83" i="3"/>
  <c r="J83" i="3"/>
  <c r="K86" i="3"/>
  <c r="J86" i="3"/>
  <c r="L86" i="3"/>
  <c r="K89" i="3"/>
  <c r="J89" i="3"/>
  <c r="L89" i="3"/>
  <c r="K92" i="3"/>
  <c r="J92" i="3"/>
  <c r="L92" i="3"/>
  <c r="K95" i="3"/>
  <c r="J95" i="3"/>
  <c r="L95" i="3"/>
  <c r="K98" i="3"/>
  <c r="J98" i="3"/>
  <c r="L98" i="3"/>
  <c r="K101" i="3"/>
  <c r="J101" i="3"/>
  <c r="L101" i="3"/>
  <c r="I115" i="3"/>
  <c r="K104" i="3"/>
  <c r="J104" i="3"/>
  <c r="L104" i="3"/>
  <c r="K107" i="3"/>
  <c r="J107" i="3"/>
  <c r="I118" i="3"/>
  <c r="L107" i="3"/>
  <c r="I121" i="3"/>
  <c r="K110" i="3"/>
  <c r="J110" i="3"/>
  <c r="L110" i="3"/>
  <c r="K136" i="3"/>
  <c r="J136" i="3"/>
  <c r="L136" i="3"/>
  <c r="K139" i="3"/>
  <c r="J139" i="3"/>
  <c r="L139" i="3"/>
  <c r="K142" i="3"/>
  <c r="J142" i="3"/>
  <c r="L142" i="3"/>
  <c r="K145" i="3"/>
  <c r="J145" i="3"/>
  <c r="L145" i="3"/>
  <c r="E188" i="3"/>
  <c r="E191" i="3"/>
  <c r="E194" i="3"/>
  <c r="V51" i="5"/>
  <c r="S51" i="5"/>
  <c r="T51" i="5"/>
  <c r="W51" i="5"/>
  <c r="U51" i="5"/>
  <c r="J7" i="6"/>
  <c r="K7" i="6"/>
  <c r="I7" i="6"/>
  <c r="R15" i="6"/>
  <c r="S15" i="6"/>
  <c r="Q15" i="6"/>
  <c r="V9" i="12"/>
  <c r="T9" i="12"/>
  <c r="S9" i="12"/>
  <c r="J17" i="14"/>
  <c r="I17" i="14"/>
  <c r="L9" i="2"/>
  <c r="K9" i="2"/>
  <c r="J9" i="2"/>
  <c r="L24" i="2"/>
  <c r="K24" i="2"/>
  <c r="J24" i="2"/>
  <c r="L32" i="2"/>
  <c r="K32" i="2"/>
  <c r="J32" i="2"/>
  <c r="L38" i="2"/>
  <c r="K38" i="2"/>
  <c r="J38" i="2"/>
  <c r="F121" i="3"/>
  <c r="F186" i="3"/>
  <c r="F195" i="3"/>
  <c r="W11" i="5"/>
  <c r="V11" i="5"/>
  <c r="U11" i="5"/>
  <c r="T11" i="5"/>
  <c r="S11" i="5"/>
  <c r="M20" i="5"/>
  <c r="L20" i="5"/>
  <c r="K20" i="5"/>
  <c r="J20" i="5"/>
  <c r="I20" i="5"/>
  <c r="M36" i="5"/>
  <c r="L36" i="5"/>
  <c r="K36" i="5"/>
  <c r="J36" i="5"/>
  <c r="I36" i="5"/>
  <c r="M40" i="5"/>
  <c r="L40" i="5"/>
  <c r="K40" i="5"/>
  <c r="J40" i="5"/>
  <c r="I40" i="5"/>
  <c r="M42" i="5"/>
  <c r="L42" i="5"/>
  <c r="K42" i="5"/>
  <c r="J42" i="5"/>
  <c r="I42" i="5"/>
  <c r="M48" i="5"/>
  <c r="L48" i="5"/>
  <c r="K48" i="5"/>
  <c r="J48" i="5"/>
  <c r="I48" i="5"/>
  <c r="J13" i="6"/>
  <c r="K13" i="6"/>
  <c r="I13" i="6"/>
  <c r="J20" i="6"/>
  <c r="K20" i="6"/>
  <c r="I20" i="6"/>
  <c r="V13" i="12"/>
  <c r="T13" i="12"/>
  <c r="S13" i="12"/>
  <c r="J11" i="14"/>
  <c r="I11" i="14"/>
  <c r="L33" i="2"/>
  <c r="K33" i="2"/>
  <c r="J33" i="2"/>
  <c r="K62" i="2"/>
  <c r="J62" i="2"/>
  <c r="L62" i="2"/>
  <c r="V8" i="12"/>
  <c r="T8" i="12"/>
  <c r="S8" i="12"/>
  <c r="V11" i="12"/>
  <c r="T11" i="12"/>
  <c r="S11" i="12"/>
  <c r="V18" i="12"/>
  <c r="T18" i="12"/>
  <c r="S18" i="12"/>
  <c r="J158" i="13"/>
  <c r="I158" i="13"/>
  <c r="K158" i="13"/>
  <c r="J15" i="14"/>
  <c r="I15" i="14"/>
  <c r="H23" i="14"/>
  <c r="M10" i="15"/>
  <c r="L10" i="15"/>
  <c r="K10" i="15"/>
  <c r="J10" i="15"/>
  <c r="I10" i="15"/>
  <c r="I108" i="19"/>
  <c r="H108" i="19"/>
  <c r="G107" i="19"/>
  <c r="L12" i="2"/>
  <c r="K12" i="2"/>
  <c r="J12" i="2"/>
  <c r="G42" i="2"/>
  <c r="L49" i="2"/>
  <c r="K49" i="2"/>
  <c r="J49" i="2"/>
  <c r="F118" i="3"/>
  <c r="H188" i="3"/>
  <c r="H194" i="3"/>
  <c r="W9" i="5"/>
  <c r="V9" i="5"/>
  <c r="U9" i="5"/>
  <c r="T9" i="5"/>
  <c r="S9" i="5"/>
  <c r="W15" i="5"/>
  <c r="V15" i="5"/>
  <c r="U15" i="5"/>
  <c r="T15" i="5"/>
  <c r="S15" i="5"/>
  <c r="M46" i="5"/>
  <c r="L46" i="5"/>
  <c r="K46" i="5"/>
  <c r="J46" i="5"/>
  <c r="I46" i="5"/>
  <c r="R9" i="6"/>
  <c r="S9" i="6"/>
  <c r="Q9" i="6"/>
  <c r="K38" i="6"/>
  <c r="J38" i="6"/>
  <c r="I38" i="6"/>
  <c r="J60" i="2"/>
  <c r="L60" i="2"/>
  <c r="K60" i="2"/>
  <c r="J63" i="2"/>
  <c r="L63" i="2"/>
  <c r="K63" i="2"/>
  <c r="E68" i="2"/>
  <c r="I69" i="2"/>
  <c r="J66" i="2"/>
  <c r="L66" i="2"/>
  <c r="K66" i="2"/>
  <c r="J74" i="2"/>
  <c r="L74" i="2"/>
  <c r="K74" i="2"/>
  <c r="L7" i="3"/>
  <c r="J7" i="3"/>
  <c r="K7" i="3"/>
  <c r="J10" i="3"/>
  <c r="L10" i="3"/>
  <c r="K10" i="3"/>
  <c r="L13" i="3"/>
  <c r="J13" i="3"/>
  <c r="K13" i="3"/>
  <c r="L16" i="3"/>
  <c r="J16" i="3"/>
  <c r="K16" i="3"/>
  <c r="J19" i="3"/>
  <c r="L19" i="3"/>
  <c r="K19" i="3"/>
  <c r="J22" i="3"/>
  <c r="L22" i="3"/>
  <c r="K22" i="3"/>
  <c r="L25" i="3"/>
  <c r="J25" i="3"/>
  <c r="K25" i="3"/>
  <c r="J28" i="3"/>
  <c r="L28" i="3"/>
  <c r="K28" i="3"/>
  <c r="J31" i="3"/>
  <c r="L31" i="3"/>
  <c r="K31" i="3"/>
  <c r="J34" i="3"/>
  <c r="L34" i="3"/>
  <c r="K34" i="3"/>
  <c r="J37" i="3"/>
  <c r="L37" i="3"/>
  <c r="K37" i="3"/>
  <c r="J40" i="3"/>
  <c r="K40" i="3"/>
  <c r="J46" i="3"/>
  <c r="K46" i="3"/>
  <c r="J52" i="3"/>
  <c r="K52" i="3"/>
  <c r="J58" i="3"/>
  <c r="K58" i="3"/>
  <c r="L63" i="3"/>
  <c r="J63" i="3"/>
  <c r="K63" i="3"/>
  <c r="L66" i="3"/>
  <c r="J66" i="3"/>
  <c r="K66" i="3"/>
  <c r="L69" i="3"/>
  <c r="J69" i="3"/>
  <c r="K69" i="3"/>
  <c r="L72" i="3"/>
  <c r="J72" i="3"/>
  <c r="K72" i="3"/>
  <c r="L81" i="3"/>
  <c r="J81" i="3"/>
  <c r="K81" i="3"/>
  <c r="J84" i="3"/>
  <c r="L84" i="3"/>
  <c r="K84" i="3"/>
  <c r="L87" i="3"/>
  <c r="K87" i="3"/>
  <c r="J87" i="3"/>
  <c r="L90" i="3"/>
  <c r="J90" i="3"/>
  <c r="K90" i="3"/>
  <c r="L93" i="3"/>
  <c r="J93" i="3"/>
  <c r="K93" i="3"/>
  <c r="J96" i="3"/>
  <c r="L96" i="3"/>
  <c r="K96" i="3"/>
  <c r="J99" i="3"/>
  <c r="L99" i="3"/>
  <c r="K99" i="3"/>
  <c r="J102" i="3"/>
  <c r="I113" i="3"/>
  <c r="L102" i="3"/>
  <c r="K102" i="3"/>
  <c r="E115" i="3"/>
  <c r="L105" i="3"/>
  <c r="I116" i="3"/>
  <c r="J105" i="3"/>
  <c r="K105" i="3"/>
  <c r="E118" i="3"/>
  <c r="I119" i="3"/>
  <c r="L108" i="3"/>
  <c r="K108" i="3"/>
  <c r="J108" i="3"/>
  <c r="E121" i="3"/>
  <c r="I122" i="3"/>
  <c r="J111" i="3"/>
  <c r="L111" i="3"/>
  <c r="K111" i="3"/>
  <c r="J137" i="3"/>
  <c r="L137" i="3"/>
  <c r="K137" i="3"/>
  <c r="J140" i="3"/>
  <c r="L140" i="3"/>
  <c r="K140" i="3"/>
  <c r="L143" i="3"/>
  <c r="J143" i="3"/>
  <c r="K143" i="3"/>
  <c r="E186" i="3"/>
  <c r="G188" i="3"/>
  <c r="E189" i="3"/>
  <c r="E192" i="3"/>
  <c r="E195" i="3"/>
  <c r="L8" i="12"/>
  <c r="H55" i="12"/>
  <c r="K8" i="12"/>
  <c r="J8" i="12"/>
  <c r="I8" i="12"/>
  <c r="V19" i="13"/>
  <c r="U19" i="13"/>
  <c r="W19" i="13"/>
  <c r="K9" i="13"/>
  <c r="J9" i="13"/>
  <c r="I9" i="13"/>
  <c r="K11" i="13"/>
  <c r="J11" i="13"/>
  <c r="I11" i="13"/>
  <c r="K13" i="13"/>
  <c r="J13" i="13"/>
  <c r="I13" i="13"/>
  <c r="K15" i="13"/>
  <c r="J15" i="13"/>
  <c r="I15" i="13"/>
  <c r="K17" i="13"/>
  <c r="J17" i="13"/>
  <c r="I17" i="13"/>
  <c r="K19" i="13"/>
  <c r="J19" i="13"/>
  <c r="I19" i="13"/>
  <c r="K22" i="13"/>
  <c r="J22" i="13"/>
  <c r="I22" i="13"/>
  <c r="K26" i="13"/>
  <c r="J26" i="13"/>
  <c r="I26" i="13"/>
  <c r="H34" i="13"/>
  <c r="K30" i="13"/>
  <c r="J30" i="13"/>
  <c r="I30" i="13"/>
  <c r="K39" i="13"/>
  <c r="J39" i="13"/>
  <c r="I39" i="13"/>
  <c r="K43" i="13"/>
  <c r="J43" i="13"/>
  <c r="I43" i="13"/>
  <c r="K47" i="13"/>
  <c r="J47" i="13"/>
  <c r="I47" i="13"/>
  <c r="K52" i="13"/>
  <c r="J52" i="13"/>
  <c r="I52" i="13"/>
  <c r="K56" i="13"/>
  <c r="J56" i="13"/>
  <c r="I56" i="13"/>
  <c r="K60" i="13"/>
  <c r="J60" i="13"/>
  <c r="I60" i="13"/>
  <c r="K65" i="13"/>
  <c r="J65" i="13"/>
  <c r="I65" i="13"/>
  <c r="K69" i="13"/>
  <c r="J69" i="13"/>
  <c r="I69" i="13"/>
  <c r="K73" i="13"/>
  <c r="J73" i="13"/>
  <c r="I73" i="13"/>
  <c r="K78" i="13"/>
  <c r="J78" i="13"/>
  <c r="I78" i="13"/>
  <c r="K82" i="13"/>
  <c r="J82" i="13"/>
  <c r="I82" i="13"/>
  <c r="H90" i="13"/>
  <c r="K86" i="13"/>
  <c r="J86" i="13"/>
  <c r="I86" i="13"/>
  <c r="K95" i="13"/>
  <c r="J95" i="13"/>
  <c r="I95" i="13"/>
  <c r="K99" i="13"/>
  <c r="J99" i="13"/>
  <c r="I99" i="13"/>
  <c r="K103" i="13"/>
  <c r="J103" i="13"/>
  <c r="I103" i="13"/>
  <c r="K108" i="13"/>
  <c r="J108" i="13"/>
  <c r="I108" i="13"/>
  <c r="K112" i="13"/>
  <c r="J112" i="13"/>
  <c r="I112" i="13"/>
  <c r="K116" i="13"/>
  <c r="J116" i="13"/>
  <c r="I116" i="13"/>
  <c r="K121" i="13"/>
  <c r="J121" i="13"/>
  <c r="I121" i="13"/>
  <c r="K125" i="13"/>
  <c r="J125" i="13"/>
  <c r="I125" i="13"/>
  <c r="K129" i="13"/>
  <c r="J129" i="13"/>
  <c r="I129" i="13"/>
  <c r="K134" i="13"/>
  <c r="J134" i="13"/>
  <c r="I134" i="13"/>
  <c r="K138" i="13"/>
  <c r="J138" i="13"/>
  <c r="I138" i="13"/>
  <c r="H146" i="13"/>
  <c r="K142" i="13"/>
  <c r="J142" i="13"/>
  <c r="I142" i="13"/>
  <c r="K151" i="13"/>
  <c r="J151" i="13"/>
  <c r="I151" i="13"/>
  <c r="K155" i="13"/>
  <c r="J155" i="13"/>
  <c r="I155" i="13"/>
  <c r="K159" i="13"/>
  <c r="J159" i="13"/>
  <c r="I159" i="13"/>
  <c r="J13" i="14"/>
  <c r="I13" i="14"/>
  <c r="M130" i="15"/>
  <c r="L130" i="15"/>
  <c r="K130" i="15"/>
  <c r="J130" i="15"/>
  <c r="I130" i="15"/>
  <c r="J47" i="17"/>
  <c r="I47" i="17"/>
  <c r="J27" i="14"/>
  <c r="I27" i="14"/>
  <c r="J30" i="14"/>
  <c r="I30" i="14"/>
  <c r="J33" i="14"/>
  <c r="I33" i="14"/>
  <c r="J36" i="14"/>
  <c r="I36" i="14"/>
  <c r="J40" i="14"/>
  <c r="I40" i="14"/>
  <c r="H51" i="14"/>
  <c r="J43" i="14"/>
  <c r="I43" i="14"/>
  <c r="J46" i="14"/>
  <c r="I46" i="14"/>
  <c r="J49" i="14"/>
  <c r="I49" i="14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H93" i="14"/>
  <c r="J85" i="14"/>
  <c r="I85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H135" i="14"/>
  <c r="J127" i="14"/>
  <c r="I127" i="14"/>
  <c r="J130" i="14"/>
  <c r="I130" i="14"/>
  <c r="J133" i="14"/>
  <c r="I133" i="14"/>
  <c r="J137" i="14"/>
  <c r="I137" i="14"/>
  <c r="J140" i="14"/>
  <c r="I140" i="14"/>
  <c r="J143" i="14"/>
  <c r="I143" i="14"/>
  <c r="J146" i="14"/>
  <c r="I146" i="14"/>
  <c r="J153" i="14"/>
  <c r="I153" i="14"/>
  <c r="J156" i="14"/>
  <c r="I156" i="14"/>
  <c r="J159" i="14"/>
  <c r="I159" i="14"/>
  <c r="J162" i="14"/>
  <c r="I162" i="14"/>
  <c r="V11" i="16"/>
  <c r="U11" i="16"/>
  <c r="V13" i="16"/>
  <c r="U13" i="16"/>
  <c r="T21" i="16"/>
  <c r="V15" i="16"/>
  <c r="U15" i="16"/>
  <c r="V17" i="16"/>
  <c r="U17" i="16"/>
  <c r="V19" i="16"/>
  <c r="U19" i="16"/>
  <c r="J26" i="16"/>
  <c r="I26" i="16"/>
  <c r="J30" i="16"/>
  <c r="I30" i="16"/>
  <c r="J34" i="16"/>
  <c r="I34" i="16"/>
  <c r="J39" i="16"/>
  <c r="I39" i="16"/>
  <c r="J43" i="16"/>
  <c r="I43" i="16"/>
  <c r="J47" i="16"/>
  <c r="I47" i="16"/>
  <c r="H51" i="16"/>
  <c r="J52" i="16"/>
  <c r="I52" i="16"/>
  <c r="J56" i="16"/>
  <c r="I56" i="16"/>
  <c r="J60" i="16"/>
  <c r="I60" i="16"/>
  <c r="J69" i="16"/>
  <c r="I69" i="16"/>
  <c r="H77" i="16"/>
  <c r="J73" i="16"/>
  <c r="I73" i="16"/>
  <c r="J82" i="16"/>
  <c r="I82" i="16"/>
  <c r="J86" i="16"/>
  <c r="I86" i="16"/>
  <c r="J90" i="16"/>
  <c r="I90" i="16"/>
  <c r="J95" i="16"/>
  <c r="I95" i="16"/>
  <c r="J99" i="16"/>
  <c r="I99" i="16"/>
  <c r="J103" i="16"/>
  <c r="I103" i="16"/>
  <c r="H107" i="16"/>
  <c r="J108" i="16"/>
  <c r="I108" i="16"/>
  <c r="J112" i="16"/>
  <c r="I112" i="16"/>
  <c r="J116" i="16"/>
  <c r="I116" i="16"/>
  <c r="J125" i="16"/>
  <c r="I125" i="16"/>
  <c r="H133" i="16"/>
  <c r="J129" i="16"/>
  <c r="I129" i="16"/>
  <c r="J138" i="16"/>
  <c r="I138" i="16"/>
  <c r="J142" i="16"/>
  <c r="I142" i="16"/>
  <c r="J146" i="16"/>
  <c r="I146" i="16"/>
  <c r="J151" i="16"/>
  <c r="I151" i="16"/>
  <c r="J155" i="16"/>
  <c r="I155" i="16"/>
  <c r="J159" i="16"/>
  <c r="I159" i="16"/>
  <c r="J10" i="17"/>
  <c r="I10" i="17"/>
  <c r="H9" i="17"/>
  <c r="K47" i="17" s="1"/>
  <c r="K12" i="17"/>
  <c r="J12" i="17"/>
  <c r="I12" i="17"/>
  <c r="J14" i="17"/>
  <c r="I14" i="17"/>
  <c r="K16" i="17"/>
  <c r="J16" i="17"/>
  <c r="I16" i="17"/>
  <c r="J18" i="17"/>
  <c r="I18" i="17"/>
  <c r="K20" i="17"/>
  <c r="J20" i="17"/>
  <c r="I20" i="17"/>
  <c r="J27" i="17"/>
  <c r="I27" i="17"/>
  <c r="H35" i="17"/>
  <c r="K31" i="17"/>
  <c r="J31" i="17"/>
  <c r="I31" i="17"/>
  <c r="K40" i="17"/>
  <c r="J40" i="17"/>
  <c r="I40" i="17"/>
  <c r="K44" i="17"/>
  <c r="J44" i="17"/>
  <c r="I44" i="17"/>
  <c r="K48" i="17"/>
  <c r="J48" i="17"/>
  <c r="I48" i="17"/>
  <c r="X115" i="18"/>
  <c r="I59" i="19"/>
  <c r="H59" i="19"/>
  <c r="I11" i="19"/>
  <c r="H11" i="19"/>
  <c r="I69" i="19"/>
  <c r="H69" i="19"/>
  <c r="G77" i="19"/>
  <c r="J12" i="14"/>
  <c r="I12" i="14"/>
  <c r="J14" i="14"/>
  <c r="I14" i="14"/>
  <c r="J16" i="14"/>
  <c r="I16" i="14"/>
  <c r="J18" i="14"/>
  <c r="I18" i="14"/>
  <c r="J20" i="14"/>
  <c r="I20" i="14"/>
  <c r="J22" i="14"/>
  <c r="I22" i="14"/>
  <c r="J25" i="14"/>
  <c r="I25" i="14"/>
  <c r="J28" i="14"/>
  <c r="I28" i="14"/>
  <c r="J31" i="14"/>
  <c r="I31" i="14"/>
  <c r="J34" i="14"/>
  <c r="I34" i="14"/>
  <c r="J41" i="14"/>
  <c r="I41" i="14"/>
  <c r="J44" i="14"/>
  <c r="I44" i="14"/>
  <c r="J47" i="14"/>
  <c r="I47" i="14"/>
  <c r="J50" i="14"/>
  <c r="I50" i="14"/>
  <c r="J54" i="14"/>
  <c r="I54" i="14"/>
  <c r="J57" i="14"/>
  <c r="I57" i="14"/>
  <c r="H65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J86" i="14"/>
  <c r="I86" i="14"/>
  <c r="J89" i="14"/>
  <c r="I89" i="14"/>
  <c r="J92" i="14"/>
  <c r="I92" i="14"/>
  <c r="J96" i="14"/>
  <c r="I96" i="14"/>
  <c r="J99" i="14"/>
  <c r="I99" i="14"/>
  <c r="H107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J128" i="14"/>
  <c r="I128" i="14"/>
  <c r="J131" i="14"/>
  <c r="I131" i="14"/>
  <c r="J134" i="14"/>
  <c r="I134" i="14"/>
  <c r="J138" i="14"/>
  <c r="I138" i="14"/>
  <c r="J141" i="14"/>
  <c r="I141" i="14"/>
  <c r="H149" i="14"/>
  <c r="J144" i="14"/>
  <c r="I144" i="14"/>
  <c r="J147" i="14"/>
  <c r="I147" i="14"/>
  <c r="J151" i="14"/>
  <c r="I151" i="14"/>
  <c r="J154" i="14"/>
  <c r="I154" i="14"/>
  <c r="J157" i="14"/>
  <c r="I157" i="14"/>
  <c r="J160" i="14"/>
  <c r="I160" i="14"/>
  <c r="X38" i="18"/>
  <c r="I99" i="18"/>
  <c r="I20" i="19"/>
  <c r="H20" i="19"/>
  <c r="W10" i="16"/>
  <c r="V10" i="16"/>
  <c r="U10" i="16"/>
  <c r="T9" i="16"/>
  <c r="W12" i="16" s="1"/>
  <c r="V12" i="16"/>
  <c r="U12" i="16"/>
  <c r="V14" i="16"/>
  <c r="U14" i="16"/>
  <c r="V16" i="16"/>
  <c r="U16" i="16"/>
  <c r="V18" i="16"/>
  <c r="U18" i="16"/>
  <c r="V20" i="16"/>
  <c r="U20" i="16"/>
  <c r="H23" i="16"/>
  <c r="J24" i="16"/>
  <c r="I24" i="16"/>
  <c r="J28" i="16"/>
  <c r="I28" i="16"/>
  <c r="J32" i="16"/>
  <c r="I32" i="16"/>
  <c r="J41" i="16"/>
  <c r="I41" i="16"/>
  <c r="H49" i="16"/>
  <c r="J45" i="16"/>
  <c r="I45" i="16"/>
  <c r="J54" i="16"/>
  <c r="I54" i="16"/>
  <c r="J58" i="16"/>
  <c r="I58" i="16"/>
  <c r="J62" i="16"/>
  <c r="I62" i="16"/>
  <c r="J67" i="16"/>
  <c r="I67" i="16"/>
  <c r="J71" i="16"/>
  <c r="I71" i="16"/>
  <c r="J75" i="16"/>
  <c r="I75" i="16"/>
  <c r="H79" i="16"/>
  <c r="J80" i="16"/>
  <c r="I80" i="16"/>
  <c r="J84" i="16"/>
  <c r="I84" i="16"/>
  <c r="J88" i="16"/>
  <c r="I88" i="16"/>
  <c r="J97" i="16"/>
  <c r="I97" i="16"/>
  <c r="H105" i="16"/>
  <c r="J101" i="16"/>
  <c r="I101" i="16"/>
  <c r="J110" i="16"/>
  <c r="I110" i="16"/>
  <c r="J114" i="16"/>
  <c r="I114" i="16"/>
  <c r="J118" i="16"/>
  <c r="I118" i="16"/>
  <c r="J123" i="16"/>
  <c r="I123" i="16"/>
  <c r="J127" i="16"/>
  <c r="I127" i="16"/>
  <c r="J131" i="16"/>
  <c r="I131" i="16"/>
  <c r="H135" i="16"/>
  <c r="J136" i="16"/>
  <c r="I136" i="16"/>
  <c r="J140" i="16"/>
  <c r="I140" i="16"/>
  <c r="J144" i="16"/>
  <c r="I144" i="16"/>
  <c r="J153" i="16"/>
  <c r="I153" i="16"/>
  <c r="H161" i="16"/>
  <c r="J157" i="16"/>
  <c r="I157" i="16"/>
  <c r="K11" i="17"/>
  <c r="J11" i="17"/>
  <c r="I11" i="17"/>
  <c r="K13" i="17"/>
  <c r="J13" i="17"/>
  <c r="I13" i="17"/>
  <c r="H21" i="17"/>
  <c r="K15" i="17"/>
  <c r="J15" i="17"/>
  <c r="I15" i="17"/>
  <c r="K17" i="17"/>
  <c r="J17" i="17"/>
  <c r="I17" i="17"/>
  <c r="K19" i="17"/>
  <c r="J19" i="17"/>
  <c r="I19" i="17"/>
  <c r="K25" i="17"/>
  <c r="J25" i="17"/>
  <c r="I25" i="17"/>
  <c r="K29" i="17"/>
  <c r="J29" i="17"/>
  <c r="I29" i="17"/>
  <c r="K33" i="17"/>
  <c r="J33" i="17"/>
  <c r="I33" i="17"/>
  <c r="K38" i="17"/>
  <c r="H37" i="17"/>
  <c r="J38" i="17"/>
  <c r="I38" i="17"/>
  <c r="K42" i="17"/>
  <c r="J42" i="17"/>
  <c r="I42" i="17"/>
  <c r="K46" i="17"/>
  <c r="J46" i="17"/>
  <c r="I46" i="17"/>
  <c r="I60" i="18"/>
  <c r="I30" i="19"/>
  <c r="H30" i="19"/>
  <c r="I88" i="19"/>
  <c r="H88" i="19"/>
  <c r="V24" i="12"/>
  <c r="T24" i="12"/>
  <c r="S24" i="12"/>
  <c r="V27" i="12"/>
  <c r="T27" i="12"/>
  <c r="S27" i="12"/>
  <c r="V30" i="12"/>
  <c r="T30" i="12"/>
  <c r="S30" i="12"/>
  <c r="V33" i="12"/>
  <c r="T33" i="12"/>
  <c r="S33" i="12"/>
  <c r="V36" i="12"/>
  <c r="T36" i="12"/>
  <c r="S36" i="12"/>
  <c r="V39" i="12"/>
  <c r="T39" i="12"/>
  <c r="S39" i="12"/>
  <c r="V42" i="12"/>
  <c r="T42" i="12"/>
  <c r="S42" i="12"/>
  <c r="V45" i="12"/>
  <c r="T45" i="12"/>
  <c r="S45" i="12"/>
  <c r="V48" i="12"/>
  <c r="T48" i="12"/>
  <c r="S48" i="12"/>
  <c r="V51" i="12"/>
  <c r="T51" i="12"/>
  <c r="S51" i="12"/>
  <c r="V54" i="12"/>
  <c r="T54" i="12"/>
  <c r="S54" i="12"/>
  <c r="V57" i="12"/>
  <c r="T57" i="12"/>
  <c r="S57" i="12"/>
  <c r="J26" i="14"/>
  <c r="I26" i="14"/>
  <c r="H37" i="14"/>
  <c r="J29" i="14"/>
  <c r="I29" i="14"/>
  <c r="J32" i="14"/>
  <c r="I32" i="14"/>
  <c r="J35" i="14"/>
  <c r="I35" i="14"/>
  <c r="J39" i="14"/>
  <c r="I39" i="14"/>
  <c r="J42" i="14"/>
  <c r="I42" i="14"/>
  <c r="J45" i="14"/>
  <c r="I45" i="14"/>
  <c r="J48" i="14"/>
  <c r="I48" i="14"/>
  <c r="J55" i="14"/>
  <c r="I55" i="14"/>
  <c r="J58" i="14"/>
  <c r="I58" i="14"/>
  <c r="J61" i="14"/>
  <c r="I61" i="14"/>
  <c r="J64" i="14"/>
  <c r="I64" i="14"/>
  <c r="J68" i="14"/>
  <c r="I68" i="14"/>
  <c r="H79" i="14"/>
  <c r="J71" i="14"/>
  <c r="I71" i="14"/>
  <c r="J74" i="14"/>
  <c r="I74" i="14"/>
  <c r="J77" i="14"/>
  <c r="I77" i="14"/>
  <c r="J81" i="14"/>
  <c r="I81" i="14"/>
  <c r="J84" i="14"/>
  <c r="I84" i="14"/>
  <c r="J87" i="14"/>
  <c r="I87" i="14"/>
  <c r="J90" i="14"/>
  <c r="I90" i="14"/>
  <c r="J97" i="14"/>
  <c r="I97" i="14"/>
  <c r="J100" i="14"/>
  <c r="I100" i="14"/>
  <c r="J103" i="14"/>
  <c r="I103" i="14"/>
  <c r="J106" i="14"/>
  <c r="I106" i="14"/>
  <c r="J110" i="14"/>
  <c r="I110" i="14"/>
  <c r="H121" i="14"/>
  <c r="J113" i="14"/>
  <c r="I113" i="14"/>
  <c r="J116" i="14"/>
  <c r="I116" i="14"/>
  <c r="J119" i="14"/>
  <c r="I119" i="14"/>
  <c r="J123" i="14"/>
  <c r="I123" i="14"/>
  <c r="J126" i="14"/>
  <c r="I126" i="14"/>
  <c r="J129" i="14"/>
  <c r="I129" i="14"/>
  <c r="J132" i="14"/>
  <c r="I132" i="14"/>
  <c r="J139" i="14"/>
  <c r="I139" i="14"/>
  <c r="J142" i="14"/>
  <c r="I142" i="14"/>
  <c r="J145" i="14"/>
  <c r="I145" i="14"/>
  <c r="J148" i="14"/>
  <c r="I148" i="14"/>
  <c r="J152" i="14"/>
  <c r="I152" i="14"/>
  <c r="H163" i="14"/>
  <c r="J155" i="14"/>
  <c r="I155" i="14"/>
  <c r="J158" i="14"/>
  <c r="I158" i="14"/>
  <c r="J161" i="14"/>
  <c r="I161" i="14"/>
  <c r="M59" i="15"/>
  <c r="L59" i="15"/>
  <c r="K59" i="15"/>
  <c r="J59" i="15"/>
  <c r="I59" i="15"/>
  <c r="M98" i="15"/>
  <c r="L98" i="15"/>
  <c r="K98" i="15"/>
  <c r="J98" i="15"/>
  <c r="I98" i="15"/>
  <c r="M137" i="15"/>
  <c r="L137" i="15"/>
  <c r="K137" i="15"/>
  <c r="J137" i="15"/>
  <c r="I137" i="15"/>
  <c r="P90" i="18"/>
  <c r="Q82" i="18"/>
  <c r="X127" i="18"/>
  <c r="I40" i="19"/>
  <c r="H40" i="19"/>
  <c r="I98" i="19"/>
  <c r="H98" i="19"/>
  <c r="J15" i="18"/>
  <c r="I15" i="18"/>
  <c r="X31" i="18"/>
  <c r="Q37" i="18"/>
  <c r="P36" i="18"/>
  <c r="H62" i="18"/>
  <c r="J54" i="18"/>
  <c r="I54" i="18"/>
  <c r="X70" i="18"/>
  <c r="Q75" i="18"/>
  <c r="J93" i="18"/>
  <c r="I93" i="18"/>
  <c r="H92" i="18"/>
  <c r="X109" i="18"/>
  <c r="Q114" i="18"/>
  <c r="J142" i="18"/>
  <c r="I142" i="18"/>
  <c r="J136" i="18"/>
  <c r="I136" i="18"/>
  <c r="Q144" i="18"/>
  <c r="X117" i="18"/>
  <c r="J9" i="18"/>
  <c r="I9" i="18"/>
  <c r="H8" i="18"/>
  <c r="J99" i="18" s="1"/>
  <c r="X25" i="18"/>
  <c r="Q30" i="18"/>
  <c r="J47" i="18"/>
  <c r="I47" i="18"/>
  <c r="Q69" i="18"/>
  <c r="J86" i="18"/>
  <c r="I86" i="18"/>
  <c r="X102" i="18"/>
  <c r="Q108" i="18"/>
  <c r="I113" i="19"/>
  <c r="H113" i="19"/>
  <c r="I14" i="19"/>
  <c r="H14" i="19"/>
  <c r="I24" i="19"/>
  <c r="H24" i="19"/>
  <c r="G23" i="19"/>
  <c r="I33" i="19"/>
  <c r="H33" i="19"/>
  <c r="I43" i="19"/>
  <c r="H43" i="19"/>
  <c r="I53" i="19"/>
  <c r="H53" i="19"/>
  <c r="I62" i="19"/>
  <c r="H62" i="19"/>
  <c r="I72" i="19"/>
  <c r="H72" i="19"/>
  <c r="I82" i="19"/>
  <c r="H82" i="19"/>
  <c r="I101" i="19"/>
  <c r="H101" i="19"/>
  <c r="I111" i="19"/>
  <c r="G119" i="19"/>
  <c r="H111" i="19"/>
  <c r="X18" i="18"/>
  <c r="Q24" i="18"/>
  <c r="J41" i="18"/>
  <c r="I41" i="18"/>
  <c r="X57" i="18"/>
  <c r="J80" i="18"/>
  <c r="I80" i="18"/>
  <c r="W104" i="18"/>
  <c r="X96" i="18"/>
  <c r="Q101" i="18"/>
  <c r="J130" i="18"/>
  <c r="I130" i="18"/>
  <c r="W20" i="18"/>
  <c r="X12" i="18"/>
  <c r="Q17" i="18"/>
  <c r="X51" i="18"/>
  <c r="W50" i="18"/>
  <c r="Q56" i="18"/>
  <c r="J73" i="18"/>
  <c r="I73" i="18"/>
  <c r="X89" i="18"/>
  <c r="Q95" i="18"/>
  <c r="J112" i="18"/>
  <c r="I112" i="18"/>
  <c r="I17" i="19"/>
  <c r="H17" i="19"/>
  <c r="J27" i="19"/>
  <c r="I27" i="19"/>
  <c r="H27" i="19"/>
  <c r="G35" i="19"/>
  <c r="I46" i="19"/>
  <c r="H46" i="19"/>
  <c r="I56" i="19"/>
  <c r="H56" i="19"/>
  <c r="I66" i="19"/>
  <c r="H66" i="19"/>
  <c r="G65" i="19"/>
  <c r="I75" i="19"/>
  <c r="H75" i="19"/>
  <c r="I85" i="19"/>
  <c r="H85" i="19"/>
  <c r="I95" i="19"/>
  <c r="H95" i="19"/>
  <c r="I104" i="19"/>
  <c r="H104" i="19"/>
  <c r="I114" i="19"/>
  <c r="H114" i="19"/>
  <c r="Q11" i="18"/>
  <c r="J28" i="18"/>
  <c r="I28" i="18"/>
  <c r="X44" i="18"/>
  <c r="J67" i="18"/>
  <c r="I67" i="18"/>
  <c r="X83" i="18"/>
  <c r="Q88" i="18"/>
  <c r="X158" i="18"/>
  <c r="X20" i="22"/>
  <c r="W20" i="22"/>
  <c r="V20" i="22"/>
  <c r="I10" i="19"/>
  <c r="H10" i="19"/>
  <c r="G9" i="19"/>
  <c r="J98" i="19" s="1"/>
  <c r="I13" i="19"/>
  <c r="H13" i="19"/>
  <c r="G21" i="19"/>
  <c r="G22" i="21"/>
  <c r="I14" i="21"/>
  <c r="H14" i="21"/>
  <c r="L11" i="22"/>
  <c r="K11" i="22"/>
  <c r="J11" i="22"/>
  <c r="I75" i="21"/>
  <c r="H75" i="21"/>
  <c r="I114" i="21"/>
  <c r="H114" i="21"/>
  <c r="Q115" i="19"/>
  <c r="P115" i="19"/>
  <c r="I153" i="21"/>
  <c r="H153" i="21"/>
  <c r="I43" i="21"/>
  <c r="H43" i="21"/>
  <c r="I82" i="21"/>
  <c r="H82" i="21"/>
  <c r="I159" i="21"/>
  <c r="H159" i="21"/>
  <c r="L131" i="22"/>
  <c r="K131" i="22"/>
  <c r="J131" i="22"/>
  <c r="L17" i="22"/>
  <c r="K17" i="22"/>
  <c r="J17" i="22"/>
  <c r="I17" i="21"/>
  <c r="H17" i="21"/>
  <c r="I49" i="21"/>
  <c r="H49" i="21"/>
  <c r="I88" i="21"/>
  <c r="H88" i="21"/>
  <c r="I127" i="21"/>
  <c r="H127" i="21"/>
  <c r="X19" i="22"/>
  <c r="W19" i="22"/>
  <c r="V19" i="22"/>
  <c r="I158" i="21"/>
  <c r="H158" i="21"/>
  <c r="I20" i="21"/>
  <c r="H20" i="21"/>
  <c r="G64" i="21"/>
  <c r="I56" i="21"/>
  <c r="H56" i="21"/>
  <c r="I95" i="21"/>
  <c r="H95" i="21"/>
  <c r="I133" i="21"/>
  <c r="H133" i="21"/>
  <c r="I11" i="21"/>
  <c r="H11" i="21"/>
  <c r="I24" i="21"/>
  <c r="H24" i="21"/>
  <c r="I62" i="21"/>
  <c r="H62" i="21"/>
  <c r="I101" i="21"/>
  <c r="H101" i="21"/>
  <c r="G148" i="21"/>
  <c r="I140" i="21"/>
  <c r="H140" i="21"/>
  <c r="K83" i="26"/>
  <c r="J83" i="26"/>
  <c r="I83" i="26"/>
  <c r="I30" i="21"/>
  <c r="H30" i="21"/>
  <c r="I69" i="21"/>
  <c r="H69" i="21"/>
  <c r="I108" i="21"/>
  <c r="H108" i="21"/>
  <c r="I146" i="21"/>
  <c r="H146" i="21"/>
  <c r="X14" i="22"/>
  <c r="W14" i="22"/>
  <c r="V14" i="22"/>
  <c r="K126" i="26"/>
  <c r="J126" i="26"/>
  <c r="I126" i="26"/>
  <c r="L12" i="22"/>
  <c r="K12" i="22"/>
  <c r="J12" i="22"/>
  <c r="K92" i="26"/>
  <c r="J92" i="26"/>
  <c r="I92" i="26"/>
  <c r="K66" i="26"/>
  <c r="J66" i="26"/>
  <c r="I66" i="26"/>
  <c r="I29" i="21"/>
  <c r="H29" i="21"/>
  <c r="I35" i="21"/>
  <c r="H35" i="21"/>
  <c r="G50" i="21"/>
  <c r="I42" i="21"/>
  <c r="H42" i="21"/>
  <c r="I48" i="21"/>
  <c r="H48" i="21"/>
  <c r="L10" i="22"/>
  <c r="K10" i="22"/>
  <c r="J10" i="22"/>
  <c r="K74" i="26"/>
  <c r="J74" i="26"/>
  <c r="I74" i="26"/>
  <c r="K70" i="26"/>
  <c r="J70" i="26"/>
  <c r="I70" i="26"/>
  <c r="K79" i="26"/>
  <c r="J79" i="26"/>
  <c r="I79" i="26"/>
  <c r="K87" i="26"/>
  <c r="J87" i="26"/>
  <c r="I87" i="26"/>
  <c r="L71" i="28"/>
  <c r="J71" i="28"/>
  <c r="M71" i="28"/>
  <c r="K71" i="28"/>
  <c r="I71" i="28"/>
  <c r="K8" i="26"/>
  <c r="J8" i="26"/>
  <c r="I8" i="26"/>
  <c r="K10" i="26"/>
  <c r="J10" i="26"/>
  <c r="I10" i="26"/>
  <c r="K12" i="26"/>
  <c r="J12" i="26"/>
  <c r="I12" i="26"/>
  <c r="H20" i="26"/>
  <c r="K14" i="26"/>
  <c r="J14" i="26"/>
  <c r="I14" i="26"/>
  <c r="K16" i="26"/>
  <c r="J16" i="26"/>
  <c r="I16" i="26"/>
  <c r="K18" i="26"/>
  <c r="J18" i="26"/>
  <c r="I18" i="26"/>
  <c r="K23" i="26"/>
  <c r="J23" i="26"/>
  <c r="I23" i="26"/>
  <c r="L155" i="28"/>
  <c r="J155" i="28"/>
  <c r="I155" i="28"/>
  <c r="M155" i="28"/>
  <c r="K155" i="28"/>
  <c r="K78" i="27"/>
  <c r="J78" i="27"/>
  <c r="I78" i="27"/>
  <c r="K86" i="27"/>
  <c r="J86" i="27"/>
  <c r="I86" i="27"/>
  <c r="K95" i="27"/>
  <c r="J95" i="27"/>
  <c r="I95" i="27"/>
  <c r="K103" i="27"/>
  <c r="J103" i="27"/>
  <c r="I103" i="27"/>
  <c r="L39" i="28"/>
  <c r="K39" i="28"/>
  <c r="J39" i="28"/>
  <c r="I39" i="28"/>
  <c r="M39" i="28"/>
  <c r="K110" i="27"/>
  <c r="H118" i="27"/>
  <c r="J110" i="27"/>
  <c r="I110" i="27"/>
  <c r="L19" i="28"/>
  <c r="K19" i="28"/>
  <c r="J19" i="28"/>
  <c r="I19" i="28"/>
  <c r="M19" i="28"/>
  <c r="L129" i="28"/>
  <c r="J129" i="28"/>
  <c r="M129" i="28"/>
  <c r="K129" i="28"/>
  <c r="I129" i="28"/>
  <c r="K82" i="27"/>
  <c r="J82" i="27"/>
  <c r="I82" i="27"/>
  <c r="H90" i="27"/>
  <c r="K99" i="27"/>
  <c r="J99" i="27"/>
  <c r="I99" i="27"/>
  <c r="K108" i="27"/>
  <c r="J108" i="27"/>
  <c r="I108" i="27"/>
  <c r="I100" i="28"/>
  <c r="M100" i="28"/>
  <c r="L100" i="28"/>
  <c r="K100" i="28"/>
  <c r="J100" i="28"/>
  <c r="K8" i="27"/>
  <c r="J8" i="27"/>
  <c r="I8" i="27"/>
  <c r="K10" i="27"/>
  <c r="J10" i="27"/>
  <c r="I10" i="27"/>
  <c r="K12" i="27"/>
  <c r="J12" i="27"/>
  <c r="I12" i="27"/>
  <c r="H20" i="27"/>
  <c r="K14" i="27"/>
  <c r="J14" i="27"/>
  <c r="I14" i="27"/>
  <c r="K16" i="27"/>
  <c r="J16" i="27"/>
  <c r="I16" i="27"/>
  <c r="K18" i="27"/>
  <c r="J18" i="27"/>
  <c r="I18" i="27"/>
  <c r="K23" i="27"/>
  <c r="J23" i="27"/>
  <c r="I23" i="27"/>
  <c r="K25" i="27"/>
  <c r="J25" i="27"/>
  <c r="I25" i="27"/>
  <c r="L13" i="28"/>
  <c r="K13" i="28"/>
  <c r="J13" i="28"/>
  <c r="I13" i="28"/>
  <c r="M13" i="28"/>
  <c r="L32" i="28"/>
  <c r="K32" i="28"/>
  <c r="J32" i="28"/>
  <c r="I32" i="28"/>
  <c r="M32" i="28"/>
  <c r="F231" i="30"/>
  <c r="L231" i="30"/>
  <c r="F232" i="30"/>
  <c r="L232" i="30"/>
  <c r="F233" i="30"/>
  <c r="L233" i="30"/>
  <c r="F234" i="30"/>
  <c r="L234" i="30"/>
  <c r="F235" i="30"/>
  <c r="L235" i="30"/>
  <c r="F236" i="30"/>
  <c r="L236" i="30"/>
  <c r="H237" i="30"/>
  <c r="J238" i="30"/>
  <c r="F239" i="30"/>
  <c r="L239" i="30"/>
  <c r="H240" i="30"/>
  <c r="J241" i="30"/>
  <c r="H251" i="30"/>
  <c r="N251" i="30"/>
  <c r="H252" i="30"/>
  <c r="N252" i="30"/>
  <c r="H253" i="30"/>
  <c r="N253" i="30"/>
  <c r="H254" i="30"/>
  <c r="N254" i="30"/>
  <c r="H255" i="30"/>
  <c r="N255" i="30"/>
  <c r="H256" i="30"/>
  <c r="N256" i="30"/>
  <c r="H257" i="30"/>
  <c r="N257" i="30"/>
  <c r="J107" i="31"/>
  <c r="J31" i="31"/>
  <c r="J34" i="31"/>
  <c r="J37" i="31"/>
  <c r="F39" i="31"/>
  <c r="H85" i="31"/>
  <c r="N10" i="33"/>
  <c r="N13" i="33"/>
  <c r="J20" i="33"/>
  <c r="J99" i="33"/>
  <c r="H10" i="35"/>
  <c r="J31" i="30"/>
  <c r="J32" i="30"/>
  <c r="J33" i="30"/>
  <c r="J34" i="30"/>
  <c r="J35" i="30"/>
  <c r="J36" i="30"/>
  <c r="J37" i="30"/>
  <c r="J38" i="30"/>
  <c r="F39" i="30"/>
  <c r="L39" i="30"/>
  <c r="H40" i="30"/>
  <c r="J41" i="30"/>
  <c r="F42" i="30"/>
  <c r="L42" i="30"/>
  <c r="H43" i="30"/>
  <c r="H9" i="31"/>
  <c r="N9" i="31"/>
  <c r="H10" i="31"/>
  <c r="N10" i="31"/>
  <c r="H33" i="31"/>
  <c r="H36" i="31"/>
  <c r="J39" i="31"/>
  <c r="H41" i="31"/>
  <c r="F43" i="31"/>
  <c r="H76" i="31"/>
  <c r="H79" i="31"/>
  <c r="H82" i="31"/>
  <c r="H11" i="33"/>
  <c r="H14" i="33"/>
  <c r="J17" i="33"/>
  <c r="F21" i="33"/>
  <c r="H31" i="33"/>
  <c r="J36" i="33"/>
  <c r="AL12" i="35"/>
  <c r="AK12" i="35"/>
  <c r="AJ12" i="35"/>
  <c r="J174" i="30"/>
  <c r="F175" i="30"/>
  <c r="L175" i="30"/>
  <c r="J185" i="30"/>
  <c r="J186" i="30"/>
  <c r="J187" i="30"/>
  <c r="J188" i="30"/>
  <c r="J189" i="30"/>
  <c r="J190" i="30"/>
  <c r="J191" i="30"/>
  <c r="J192" i="30"/>
  <c r="F193" i="30"/>
  <c r="L193" i="30"/>
  <c r="H194" i="30"/>
  <c r="J195" i="30"/>
  <c r="F196" i="30"/>
  <c r="L196" i="30"/>
  <c r="H197" i="30"/>
  <c r="H229" i="30"/>
  <c r="N229" i="30"/>
  <c r="H230" i="30"/>
  <c r="N230" i="30"/>
  <c r="H231" i="30"/>
  <c r="N231" i="30"/>
  <c r="H232" i="30"/>
  <c r="N232" i="30"/>
  <c r="H233" i="30"/>
  <c r="N233" i="30"/>
  <c r="H234" i="30"/>
  <c r="N234" i="30"/>
  <c r="H235" i="30"/>
  <c r="N235" i="30"/>
  <c r="H236" i="30"/>
  <c r="J237" i="30"/>
  <c r="F238" i="30"/>
  <c r="L238" i="30"/>
  <c r="H239" i="30"/>
  <c r="J240" i="30"/>
  <c r="F241" i="30"/>
  <c r="L241" i="30"/>
  <c r="J251" i="30"/>
  <c r="J33" i="31"/>
  <c r="J36" i="31"/>
  <c r="J41" i="31"/>
  <c r="H43" i="31"/>
  <c r="J86" i="31"/>
  <c r="N11" i="33"/>
  <c r="N14" i="33"/>
  <c r="F18" i="33"/>
  <c r="N31" i="33"/>
  <c r="F38" i="33"/>
  <c r="N15" i="35"/>
  <c r="F31" i="30"/>
  <c r="L31" i="30"/>
  <c r="F32" i="30"/>
  <c r="L32" i="30"/>
  <c r="F33" i="30"/>
  <c r="L33" i="30"/>
  <c r="F34" i="30"/>
  <c r="L34" i="30"/>
  <c r="F35" i="30"/>
  <c r="L35" i="30"/>
  <c r="F36" i="30"/>
  <c r="L36" i="30"/>
  <c r="F37" i="30"/>
  <c r="L37" i="30"/>
  <c r="F38" i="30"/>
  <c r="L38" i="30"/>
  <c r="H39" i="30"/>
  <c r="J40" i="30"/>
  <c r="F41" i="30"/>
  <c r="L41" i="30"/>
  <c r="H42" i="30"/>
  <c r="J43" i="30"/>
  <c r="J9" i="31"/>
  <c r="J10" i="31"/>
  <c r="H32" i="31"/>
  <c r="H35" i="31"/>
  <c r="H38" i="31"/>
  <c r="F40" i="31"/>
  <c r="H77" i="31"/>
  <c r="H80" i="31"/>
  <c r="J83" i="31"/>
  <c r="F87" i="31"/>
  <c r="F78" i="33"/>
  <c r="H9" i="33"/>
  <c r="H12" i="33"/>
  <c r="H15" i="33"/>
  <c r="F40" i="33"/>
  <c r="H58" i="33"/>
  <c r="F11" i="31"/>
  <c r="L11" i="31"/>
  <c r="F12" i="31"/>
  <c r="L12" i="31"/>
  <c r="F13" i="31"/>
  <c r="L13" i="31"/>
  <c r="F14" i="31"/>
  <c r="L14" i="31"/>
  <c r="F15" i="31"/>
  <c r="L15" i="31"/>
  <c r="F16" i="31"/>
  <c r="L16" i="31"/>
  <c r="H17" i="31"/>
  <c r="J18" i="31"/>
  <c r="F19" i="31"/>
  <c r="L19" i="31"/>
  <c r="H20" i="31"/>
  <c r="J21" i="31"/>
  <c r="AB10" i="35"/>
  <c r="H13" i="35"/>
  <c r="AL15" i="35"/>
  <c r="AK15" i="35"/>
  <c r="AJ15" i="35"/>
  <c r="J75" i="31"/>
  <c r="J76" i="31"/>
  <c r="J77" i="31"/>
  <c r="J78" i="31"/>
  <c r="J79" i="31"/>
  <c r="J80" i="31"/>
  <c r="J81" i="31"/>
  <c r="J82" i="31"/>
  <c r="F83" i="31"/>
  <c r="J85" i="31"/>
  <c r="J9" i="33"/>
  <c r="J10" i="33"/>
  <c r="J11" i="33"/>
  <c r="J12" i="33"/>
  <c r="J13" i="33"/>
  <c r="J14" i="33"/>
  <c r="J15" i="33"/>
  <c r="J16" i="33"/>
  <c r="F17" i="33"/>
  <c r="H18" i="33"/>
  <c r="J19" i="33"/>
  <c r="F20" i="33"/>
  <c r="AB13" i="35"/>
  <c r="H16" i="35"/>
  <c r="Q31" i="36"/>
  <c r="P31" i="36"/>
  <c r="H11" i="31"/>
  <c r="N11" i="31"/>
  <c r="H12" i="31"/>
  <c r="N12" i="31"/>
  <c r="H13" i="31"/>
  <c r="N13" i="31"/>
  <c r="H14" i="31"/>
  <c r="N14" i="31"/>
  <c r="H15" i="31"/>
  <c r="N15" i="31"/>
  <c r="H16" i="31"/>
  <c r="J17" i="31"/>
  <c r="F18" i="31"/>
  <c r="L18" i="31"/>
  <c r="H19" i="31"/>
  <c r="J20" i="31"/>
  <c r="F21" i="31"/>
  <c r="L21" i="31"/>
  <c r="AL18" i="35"/>
  <c r="AK18" i="35"/>
  <c r="AJ18" i="35"/>
  <c r="AB16" i="35"/>
  <c r="F31" i="31"/>
  <c r="F32" i="31"/>
  <c r="F33" i="31"/>
  <c r="F34" i="31"/>
  <c r="F35" i="31"/>
  <c r="F36" i="31"/>
  <c r="F37" i="31"/>
  <c r="F38" i="31"/>
  <c r="F9" i="33"/>
  <c r="F10" i="33"/>
  <c r="AB15" i="35"/>
  <c r="Q11" i="36"/>
  <c r="P11" i="36"/>
  <c r="J11" i="31"/>
  <c r="J12" i="31"/>
  <c r="J13" i="31"/>
  <c r="J14" i="31"/>
  <c r="J15" i="31"/>
  <c r="J16" i="31"/>
  <c r="F17" i="31"/>
  <c r="L17" i="31"/>
  <c r="H18" i="31"/>
  <c r="J19" i="31"/>
  <c r="F20" i="31"/>
  <c r="L20" i="31"/>
  <c r="H21" i="31"/>
  <c r="N34" i="33"/>
  <c r="AL9" i="35"/>
  <c r="AK9" i="35"/>
  <c r="AJ9" i="35"/>
  <c r="N12" i="35"/>
  <c r="N18" i="35"/>
  <c r="AK40" i="35"/>
  <c r="AL40" i="35"/>
  <c r="I36" i="35"/>
  <c r="H36" i="35"/>
  <c r="Q40" i="36"/>
  <c r="P40" i="36"/>
  <c r="Q25" i="36"/>
  <c r="P25" i="36"/>
  <c r="AL10" i="35"/>
  <c r="AK10" i="35"/>
  <c r="AJ10" i="35"/>
  <c r="AB11" i="35"/>
  <c r="Q19" i="36"/>
  <c r="P19" i="36"/>
  <c r="W38" i="35"/>
  <c r="V38" i="35"/>
  <c r="AK38" i="35"/>
  <c r="AL38" i="35"/>
  <c r="AL30" i="35"/>
  <c r="AK30" i="35"/>
  <c r="J24" i="37"/>
  <c r="I24" i="37"/>
  <c r="H38" i="35"/>
  <c r="I38" i="35"/>
  <c r="AL32" i="35"/>
  <c r="AK32" i="35"/>
  <c r="AK34" i="35"/>
  <c r="AL34" i="35"/>
  <c r="Q37" i="36"/>
  <c r="P37" i="36"/>
  <c r="H30" i="35"/>
  <c r="I30" i="35"/>
  <c r="H32" i="35"/>
  <c r="I32" i="35"/>
  <c r="AK36" i="35"/>
  <c r="AL36" i="35"/>
  <c r="I45" i="36"/>
  <c r="J45" i="36"/>
  <c r="Q14" i="37"/>
  <c r="P14" i="37"/>
  <c r="J36" i="37"/>
  <c r="I36" i="37"/>
  <c r="W30" i="35"/>
  <c r="V30" i="35"/>
  <c r="W32" i="35"/>
  <c r="V32" i="35"/>
  <c r="W36" i="35"/>
  <c r="V36" i="35"/>
  <c r="V39" i="35"/>
  <c r="W39" i="35"/>
  <c r="Q7" i="36"/>
  <c r="P7" i="36"/>
  <c r="Q20" i="36"/>
  <c r="P20" i="36"/>
  <c r="Q26" i="36"/>
  <c r="P26" i="36"/>
  <c r="J42" i="36"/>
  <c r="I42" i="36"/>
  <c r="Q8" i="37"/>
  <c r="P8" i="37"/>
  <c r="J30" i="37"/>
  <c r="I30" i="37"/>
  <c r="J40" i="36"/>
  <c r="I40" i="36"/>
  <c r="J48" i="37"/>
  <c r="I48" i="37"/>
  <c r="L8" i="40"/>
  <c r="N8" i="40"/>
  <c r="I6" i="36"/>
  <c r="J6" i="36"/>
  <c r="I49" i="36"/>
  <c r="J49" i="36"/>
  <c r="J42" i="37"/>
  <c r="I42" i="37"/>
  <c r="I8" i="36"/>
  <c r="J8" i="36"/>
  <c r="I10" i="36"/>
  <c r="J10" i="36"/>
  <c r="I12" i="36"/>
  <c r="J12" i="36"/>
  <c r="I14" i="36"/>
  <c r="J14" i="36"/>
  <c r="Q10" i="37"/>
  <c r="P10" i="37"/>
  <c r="J26" i="37"/>
  <c r="I26" i="37"/>
  <c r="J32" i="37"/>
  <c r="I32" i="37"/>
  <c r="J38" i="37"/>
  <c r="I38" i="37"/>
  <c r="J44" i="37"/>
  <c r="I44" i="37"/>
  <c r="J50" i="37"/>
  <c r="I50" i="37"/>
  <c r="M6" i="40"/>
  <c r="L6" i="40"/>
  <c r="N6" i="40"/>
  <c r="P21" i="37"/>
  <c r="Q21" i="37"/>
  <c r="P27" i="37"/>
  <c r="Q27" i="37"/>
  <c r="P33" i="37"/>
  <c r="Q33" i="37"/>
  <c r="P39" i="37"/>
  <c r="Q39" i="37"/>
  <c r="P45" i="37"/>
  <c r="Q45" i="37"/>
  <c r="M7" i="40"/>
  <c r="L7" i="40"/>
  <c r="N7" i="40"/>
  <c r="P25" i="37"/>
  <c r="Q25" i="37"/>
  <c r="P31" i="37"/>
  <c r="Q31" i="37"/>
  <c r="P37" i="37"/>
  <c r="Q37" i="37"/>
  <c r="P43" i="37"/>
  <c r="Q43" i="37"/>
  <c r="P49" i="37"/>
  <c r="Q49" i="37"/>
  <c r="O126" i="39"/>
  <c r="N126" i="39"/>
  <c r="L126" i="39"/>
  <c r="K126" i="39"/>
  <c r="M126" i="39"/>
  <c r="P10" i="40"/>
  <c r="S10" i="40"/>
  <c r="R10" i="40"/>
  <c r="T10" i="40"/>
  <c r="AA20" i="40" s="1"/>
  <c r="Q10" i="40"/>
  <c r="L9" i="40"/>
  <c r="N9" i="40"/>
  <c r="J17" i="36"/>
  <c r="I17" i="36"/>
  <c r="J19" i="36"/>
  <c r="I19" i="36"/>
  <c r="J51" i="37"/>
  <c r="I51" i="37"/>
  <c r="Q51" i="37"/>
  <c r="P51" i="37"/>
  <c r="Q6" i="37"/>
  <c r="P6" i="37"/>
  <c r="Q12" i="37"/>
  <c r="P12" i="37"/>
  <c r="J22" i="37"/>
  <c r="I22" i="37"/>
  <c r="J28" i="37"/>
  <c r="I28" i="37"/>
  <c r="J34" i="37"/>
  <c r="I34" i="37"/>
  <c r="J40" i="37"/>
  <c r="I40" i="37"/>
  <c r="J46" i="37"/>
  <c r="I46" i="37"/>
  <c r="M10" i="40"/>
  <c r="L10" i="40"/>
  <c r="N10" i="40"/>
  <c r="I138" i="40"/>
  <c r="H138" i="40"/>
  <c r="G138" i="40"/>
  <c r="I47" i="36"/>
  <c r="J47" i="36"/>
  <c r="P23" i="37"/>
  <c r="Q23" i="37"/>
  <c r="P29" i="37"/>
  <c r="Q29" i="37"/>
  <c r="P35" i="37"/>
  <c r="Q35" i="37"/>
  <c r="P41" i="37"/>
  <c r="Q41" i="37"/>
  <c r="P47" i="37"/>
  <c r="Q47" i="37"/>
  <c r="H10" i="39"/>
  <c r="G10" i="39"/>
  <c r="I10" i="39"/>
  <c r="M11" i="40"/>
  <c r="L11" i="40"/>
  <c r="N11" i="40"/>
  <c r="F11" i="40"/>
  <c r="M7" i="39"/>
  <c r="L7" i="39"/>
  <c r="K7" i="39"/>
  <c r="G8" i="39"/>
  <c r="I8" i="39"/>
  <c r="H8" i="39"/>
  <c r="Q6" i="39"/>
  <c r="P6" i="39"/>
  <c r="O6" i="39"/>
  <c r="R6" i="39"/>
  <c r="C11" i="39"/>
  <c r="M135" i="40"/>
  <c r="L135" i="40"/>
  <c r="K135" i="40"/>
  <c r="O135" i="40"/>
  <c r="N135" i="40"/>
  <c r="G6" i="39"/>
  <c r="H6" i="39"/>
  <c r="G7" i="39"/>
  <c r="H7" i="39"/>
  <c r="I7" i="39"/>
  <c r="S7" i="39"/>
  <c r="O7" i="39"/>
  <c r="T7" i="39"/>
  <c r="Q7" i="39"/>
  <c r="R7" i="39"/>
  <c r="P7" i="39"/>
  <c r="E11" i="39"/>
  <c r="I125" i="39"/>
  <c r="G125" i="39"/>
  <c r="H125" i="39"/>
  <c r="C129" i="39"/>
  <c r="I137" i="41"/>
  <c r="H137" i="41"/>
  <c r="G137" i="41"/>
  <c r="H9" i="39"/>
  <c r="G9" i="39"/>
  <c r="F11" i="39"/>
  <c r="I9" i="39"/>
  <c r="F129" i="39"/>
  <c r="H127" i="39"/>
  <c r="G127" i="39"/>
  <c r="I127" i="39"/>
  <c r="K6" i="39"/>
  <c r="L6" i="39"/>
  <c r="I137" i="40"/>
  <c r="G137" i="40"/>
  <c r="H137" i="40"/>
  <c r="P8" i="39"/>
  <c r="T8" i="39"/>
  <c r="S8" i="39"/>
  <c r="Q8" i="39"/>
  <c r="R8" i="39"/>
  <c r="O8" i="39"/>
  <c r="P9" i="39"/>
  <c r="N11" i="39"/>
  <c r="T9" i="39"/>
  <c r="S9" i="39"/>
  <c r="R9" i="39"/>
  <c r="Q9" i="39"/>
  <c r="O9" i="39"/>
  <c r="P10" i="39"/>
  <c r="T10" i="39"/>
  <c r="S10" i="39"/>
  <c r="Q10" i="39"/>
  <c r="R10" i="39"/>
  <c r="O10" i="39"/>
  <c r="H124" i="39"/>
  <c r="G124" i="39"/>
  <c r="I126" i="39"/>
  <c r="H126" i="39"/>
  <c r="G126" i="39"/>
  <c r="J11" i="40"/>
  <c r="I11" i="40"/>
  <c r="H11" i="40"/>
  <c r="J12" i="40"/>
  <c r="I12" i="40"/>
  <c r="H12" i="40"/>
  <c r="N134" i="40"/>
  <c r="M134" i="40"/>
  <c r="L134" i="40"/>
  <c r="O134" i="40"/>
  <c r="K134" i="40"/>
  <c r="R11" i="42"/>
  <c r="Q11" i="42"/>
  <c r="P11" i="42"/>
  <c r="T11" i="42"/>
  <c r="S11" i="42"/>
  <c r="M8" i="39"/>
  <c r="L8" i="39"/>
  <c r="K8" i="39"/>
  <c r="D11" i="39"/>
  <c r="J11" i="39"/>
  <c r="M9" i="39"/>
  <c r="K9" i="39"/>
  <c r="L9" i="39"/>
  <c r="M10" i="39"/>
  <c r="L10" i="39"/>
  <c r="K10" i="39"/>
  <c r="G128" i="39"/>
  <c r="I128" i="39"/>
  <c r="H128" i="39"/>
  <c r="P11" i="40"/>
  <c r="S11" i="40"/>
  <c r="R11" i="40"/>
  <c r="T11" i="40"/>
  <c r="Q11" i="40"/>
  <c r="Q12" i="40"/>
  <c r="P12" i="40"/>
  <c r="S12" i="40"/>
  <c r="R12" i="40"/>
  <c r="T12" i="40"/>
  <c r="L136" i="40"/>
  <c r="K136" i="40"/>
  <c r="N136" i="40"/>
  <c r="M136" i="40"/>
  <c r="O136" i="40"/>
  <c r="M136" i="42"/>
  <c r="L136" i="42"/>
  <c r="K136" i="42"/>
  <c r="O136" i="42"/>
  <c r="N136" i="42"/>
  <c r="F15" i="43"/>
  <c r="G135" i="40"/>
  <c r="I135" i="40"/>
  <c r="H135" i="40"/>
  <c r="T10" i="41"/>
  <c r="AA20" i="41" s="1"/>
  <c r="S10" i="41"/>
  <c r="Q10" i="41"/>
  <c r="P10" i="41"/>
  <c r="R10" i="41"/>
  <c r="H134" i="41"/>
  <c r="G134" i="41"/>
  <c r="I134" i="41"/>
  <c r="R6" i="42"/>
  <c r="Q6" i="42"/>
  <c r="P6" i="42"/>
  <c r="T6" i="42"/>
  <c r="S6" i="42"/>
  <c r="R8" i="42"/>
  <c r="Q8" i="42"/>
  <c r="P8" i="42"/>
  <c r="T8" i="42"/>
  <c r="S8" i="42"/>
  <c r="R10" i="42"/>
  <c r="Q10" i="42"/>
  <c r="AA20" i="42"/>
  <c r="P10" i="42"/>
  <c r="T10" i="42"/>
  <c r="S10" i="42"/>
  <c r="R12" i="42"/>
  <c r="Q12" i="42"/>
  <c r="P12" i="42"/>
  <c r="T12" i="42"/>
  <c r="S12" i="42"/>
  <c r="I134" i="42"/>
  <c r="H134" i="42"/>
  <c r="G134" i="42"/>
  <c r="F12" i="40"/>
  <c r="M12" i="40"/>
  <c r="L12" i="40"/>
  <c r="N12" i="40"/>
  <c r="H136" i="40"/>
  <c r="G136" i="40"/>
  <c r="I136" i="40"/>
  <c r="I135" i="41"/>
  <c r="G135" i="41"/>
  <c r="H135" i="41"/>
  <c r="O137" i="41"/>
  <c r="N137" i="41"/>
  <c r="M137" i="41"/>
  <c r="K137" i="41"/>
  <c r="L137" i="41"/>
  <c r="J11" i="42"/>
  <c r="H11" i="42"/>
  <c r="I11" i="42"/>
  <c r="J12" i="42"/>
  <c r="H12" i="42"/>
  <c r="I12" i="42"/>
  <c r="O134" i="42"/>
  <c r="N134" i="42"/>
  <c r="M134" i="42"/>
  <c r="K134" i="42"/>
  <c r="L134" i="42"/>
  <c r="J6" i="43"/>
  <c r="I6" i="43"/>
  <c r="H6" i="43"/>
  <c r="G16" i="43"/>
  <c r="J7" i="43"/>
  <c r="I7" i="43"/>
  <c r="H7" i="43"/>
  <c r="J8" i="43"/>
  <c r="I8" i="43"/>
  <c r="H8" i="43"/>
  <c r="J9" i="43"/>
  <c r="I9" i="43"/>
  <c r="H9" i="43"/>
  <c r="J10" i="43"/>
  <c r="I10" i="43"/>
  <c r="H10" i="43"/>
  <c r="M137" i="44"/>
  <c r="L137" i="44"/>
  <c r="O137" i="44"/>
  <c r="N137" i="44"/>
  <c r="F11" i="41"/>
  <c r="N11" i="41"/>
  <c r="M11" i="41"/>
  <c r="L11" i="41"/>
  <c r="F12" i="41"/>
  <c r="N12" i="41"/>
  <c r="M12" i="41"/>
  <c r="L12" i="41"/>
  <c r="I136" i="41"/>
  <c r="H136" i="41"/>
  <c r="G136" i="41"/>
  <c r="N138" i="41"/>
  <c r="M138" i="41"/>
  <c r="L138" i="41"/>
  <c r="O138" i="41"/>
  <c r="K138" i="41"/>
  <c r="N135" i="42"/>
  <c r="M135" i="42"/>
  <c r="L135" i="42"/>
  <c r="O135" i="42"/>
  <c r="K135" i="42"/>
  <c r="L137" i="40"/>
  <c r="M137" i="40"/>
  <c r="K137" i="40"/>
  <c r="O137" i="40"/>
  <c r="N137" i="40"/>
  <c r="I11" i="41"/>
  <c r="H11" i="41"/>
  <c r="J11" i="41"/>
  <c r="I12" i="41"/>
  <c r="H12" i="41"/>
  <c r="J12" i="41"/>
  <c r="H138" i="41"/>
  <c r="G138" i="41"/>
  <c r="I138" i="41"/>
  <c r="H135" i="42"/>
  <c r="G135" i="42"/>
  <c r="I135" i="42"/>
  <c r="E146" i="43"/>
  <c r="O16" i="44"/>
  <c r="T6" i="44"/>
  <c r="P6" i="44"/>
  <c r="S6" i="44"/>
  <c r="R6" i="44"/>
  <c r="Q6" i="44"/>
  <c r="K138" i="40"/>
  <c r="O138" i="40"/>
  <c r="M138" i="40"/>
  <c r="L138" i="40"/>
  <c r="N138" i="40"/>
  <c r="K135" i="41"/>
  <c r="O135" i="41"/>
  <c r="M135" i="41"/>
  <c r="L135" i="41"/>
  <c r="N135" i="41"/>
  <c r="F11" i="42"/>
  <c r="L11" i="42"/>
  <c r="N11" i="42"/>
  <c r="M11" i="42"/>
  <c r="F12" i="42"/>
  <c r="L12" i="42"/>
  <c r="N12" i="42"/>
  <c r="M12" i="42"/>
  <c r="G136" i="42"/>
  <c r="I136" i="42"/>
  <c r="H136" i="42"/>
  <c r="O140" i="43"/>
  <c r="M140" i="43"/>
  <c r="L140" i="43"/>
  <c r="N140" i="43"/>
  <c r="T11" i="41"/>
  <c r="S11" i="41"/>
  <c r="Q11" i="41"/>
  <c r="P11" i="41"/>
  <c r="R11" i="41"/>
  <c r="T12" i="41"/>
  <c r="S12" i="41"/>
  <c r="Q12" i="41"/>
  <c r="P12" i="41"/>
  <c r="R12" i="41"/>
  <c r="O136" i="41"/>
  <c r="N136" i="41"/>
  <c r="L136" i="41"/>
  <c r="K136" i="41"/>
  <c r="M136" i="41"/>
  <c r="H137" i="42"/>
  <c r="G137" i="42"/>
  <c r="I137" i="42"/>
  <c r="M138" i="43"/>
  <c r="L138" i="43"/>
  <c r="O138" i="43"/>
  <c r="N138" i="43"/>
  <c r="T7" i="44"/>
  <c r="P7" i="44"/>
  <c r="S7" i="44"/>
  <c r="R7" i="44"/>
  <c r="Q7" i="44"/>
  <c r="I138" i="42"/>
  <c r="H138" i="42"/>
  <c r="G138" i="42"/>
  <c r="C16" i="44"/>
  <c r="H9" i="44"/>
  <c r="J9" i="44"/>
  <c r="I9" i="44"/>
  <c r="H11" i="44"/>
  <c r="J11" i="44"/>
  <c r="I11" i="44"/>
  <c r="N142" i="44"/>
  <c r="M142" i="44"/>
  <c r="L142" i="44"/>
  <c r="O142" i="44"/>
  <c r="N137" i="43"/>
  <c r="M137" i="43"/>
  <c r="L137" i="43"/>
  <c r="O137" i="43"/>
  <c r="N143" i="43"/>
  <c r="M143" i="43"/>
  <c r="L143" i="43"/>
  <c r="O143" i="43"/>
  <c r="O144" i="43"/>
  <c r="N144" i="43"/>
  <c r="M144" i="43"/>
  <c r="L144" i="43"/>
  <c r="E16" i="44"/>
  <c r="F16" i="44" s="1"/>
  <c r="F6" i="44"/>
  <c r="F7" i="44"/>
  <c r="F8" i="44"/>
  <c r="T8" i="44"/>
  <c r="Q8" i="44"/>
  <c r="P8" i="44"/>
  <c r="S8" i="44"/>
  <c r="R8" i="44"/>
  <c r="T10" i="44"/>
  <c r="Q10" i="44"/>
  <c r="P10" i="44"/>
  <c r="S10" i="44"/>
  <c r="R10" i="44"/>
  <c r="T12" i="44"/>
  <c r="Q12" i="44"/>
  <c r="P12" i="44"/>
  <c r="S12" i="44"/>
  <c r="R12" i="44"/>
  <c r="L137" i="42"/>
  <c r="N137" i="42"/>
  <c r="M137" i="42"/>
  <c r="K137" i="42"/>
  <c r="O137" i="42"/>
  <c r="L139" i="43"/>
  <c r="N139" i="43"/>
  <c r="M139" i="43"/>
  <c r="O139" i="43"/>
  <c r="H6" i="44"/>
  <c r="G16" i="44"/>
  <c r="J6" i="44"/>
  <c r="I6" i="44"/>
  <c r="H7" i="44"/>
  <c r="J7" i="44"/>
  <c r="I7" i="44"/>
  <c r="H8" i="44"/>
  <c r="J8" i="44"/>
  <c r="I8" i="44"/>
  <c r="H10" i="44"/>
  <c r="J10" i="44"/>
  <c r="I10" i="44"/>
  <c r="H12" i="44"/>
  <c r="J12" i="44"/>
  <c r="I12" i="44"/>
  <c r="K138" i="42"/>
  <c r="O138" i="42"/>
  <c r="L138" i="42"/>
  <c r="N138" i="42"/>
  <c r="M138" i="42"/>
  <c r="T9" i="44"/>
  <c r="Q9" i="44"/>
  <c r="P9" i="44"/>
  <c r="R9" i="44"/>
  <c r="S9" i="44"/>
  <c r="T11" i="44"/>
  <c r="Q11" i="44"/>
  <c r="P11" i="44"/>
  <c r="R11" i="44"/>
  <c r="S11" i="44"/>
  <c r="O144" i="45"/>
  <c r="M144" i="45"/>
  <c r="L144" i="45"/>
  <c r="N144" i="45"/>
  <c r="M142" i="45"/>
  <c r="L142" i="45"/>
  <c r="O142" i="45"/>
  <c r="N142" i="45"/>
  <c r="O145" i="43"/>
  <c r="N145" i="43"/>
  <c r="L145" i="43"/>
  <c r="M145" i="43"/>
  <c r="N6" i="44"/>
  <c r="K16" i="44"/>
  <c r="M6" i="44"/>
  <c r="L6" i="44"/>
  <c r="N7" i="44"/>
  <c r="M7" i="44"/>
  <c r="L7" i="44"/>
  <c r="I13" i="44"/>
  <c r="H13" i="44"/>
  <c r="J13" i="44"/>
  <c r="I14" i="44"/>
  <c r="H14" i="44"/>
  <c r="J14" i="44"/>
  <c r="E146" i="44"/>
  <c r="D16" i="44"/>
  <c r="O143" i="44"/>
  <c r="N143" i="44"/>
  <c r="M143" i="44"/>
  <c r="L143" i="44"/>
  <c r="G142" i="45"/>
  <c r="I142" i="45"/>
  <c r="H142" i="45"/>
  <c r="N8" i="44"/>
  <c r="L8" i="44"/>
  <c r="M8" i="44"/>
  <c r="F9" i="44"/>
  <c r="N9" i="44"/>
  <c r="M9" i="44"/>
  <c r="L9" i="44"/>
  <c r="F10" i="44"/>
  <c r="N10" i="44"/>
  <c r="L10" i="44"/>
  <c r="M10" i="44"/>
  <c r="F11" i="44"/>
  <c r="N11" i="44"/>
  <c r="M11" i="44"/>
  <c r="L11" i="44"/>
  <c r="F12" i="44"/>
  <c r="N12" i="44"/>
  <c r="L12" i="44"/>
  <c r="M12" i="44"/>
  <c r="F13" i="44"/>
  <c r="N13" i="44"/>
  <c r="M13" i="44"/>
  <c r="L13" i="44"/>
  <c r="F14" i="44"/>
  <c r="N14" i="44"/>
  <c r="M14" i="44"/>
  <c r="L14" i="44"/>
  <c r="F15" i="44"/>
  <c r="N15" i="44"/>
  <c r="M15" i="44"/>
  <c r="L15" i="44"/>
  <c r="M8" i="45"/>
  <c r="L8" i="45"/>
  <c r="N8" i="45"/>
  <c r="F9" i="45"/>
  <c r="L136" i="45"/>
  <c r="O136" i="45"/>
  <c r="J146" i="45"/>
  <c r="N136" i="45"/>
  <c r="M136" i="45"/>
  <c r="I15" i="44"/>
  <c r="H15" i="44"/>
  <c r="J15" i="44"/>
  <c r="L138" i="44"/>
  <c r="N138" i="44"/>
  <c r="M138" i="44"/>
  <c r="O138" i="44"/>
  <c r="L141" i="44"/>
  <c r="M141" i="44"/>
  <c r="O141" i="44"/>
  <c r="N141" i="44"/>
  <c r="C16" i="45"/>
  <c r="M6" i="45"/>
  <c r="L6" i="45"/>
  <c r="K16" i="45"/>
  <c r="N6" i="45"/>
  <c r="M7" i="45"/>
  <c r="L7" i="45"/>
  <c r="N7" i="45"/>
  <c r="F10" i="45"/>
  <c r="F11" i="45"/>
  <c r="F12" i="45"/>
  <c r="F13" i="45"/>
  <c r="F14" i="45"/>
  <c r="F15" i="45"/>
  <c r="I140" i="45"/>
  <c r="H140" i="45"/>
  <c r="G140" i="45"/>
  <c r="O139" i="44"/>
  <c r="M139" i="44"/>
  <c r="L139" i="44"/>
  <c r="N139" i="44"/>
  <c r="M140" i="44"/>
  <c r="N140" i="44"/>
  <c r="L140" i="44"/>
  <c r="O140" i="44"/>
  <c r="N145" i="44"/>
  <c r="M145" i="44"/>
  <c r="L145" i="44"/>
  <c r="O145" i="44"/>
  <c r="D16" i="45"/>
  <c r="F8" i="45"/>
  <c r="M9" i="45"/>
  <c r="L9" i="45"/>
  <c r="N9" i="45"/>
  <c r="H137" i="45"/>
  <c r="G137" i="45"/>
  <c r="I137" i="45"/>
  <c r="T13" i="44"/>
  <c r="Q13" i="44"/>
  <c r="P13" i="44"/>
  <c r="S13" i="44"/>
  <c r="R13" i="44"/>
  <c r="T14" i="44"/>
  <c r="Q14" i="44"/>
  <c r="P14" i="44"/>
  <c r="S14" i="44"/>
  <c r="R14" i="44"/>
  <c r="T15" i="44"/>
  <c r="S15" i="44"/>
  <c r="Q15" i="44"/>
  <c r="P15" i="44"/>
  <c r="R15" i="44"/>
  <c r="O144" i="44"/>
  <c r="N144" i="44"/>
  <c r="L144" i="44"/>
  <c r="M144" i="44"/>
  <c r="F6" i="45"/>
  <c r="E16" i="45"/>
  <c r="F16" i="45" s="1"/>
  <c r="S6" i="45"/>
  <c r="R6" i="45"/>
  <c r="O16" i="45"/>
  <c r="Q6" i="45"/>
  <c r="P6" i="45"/>
  <c r="T6" i="45"/>
  <c r="F7" i="45"/>
  <c r="S7" i="45"/>
  <c r="R7" i="45"/>
  <c r="Q7" i="45"/>
  <c r="P7" i="45"/>
  <c r="T7" i="45"/>
  <c r="M10" i="45"/>
  <c r="L10" i="45"/>
  <c r="N10" i="45"/>
  <c r="M11" i="45"/>
  <c r="L11" i="45"/>
  <c r="N11" i="45"/>
  <c r="M12" i="45"/>
  <c r="L12" i="45"/>
  <c r="N12" i="45"/>
  <c r="M13" i="45"/>
  <c r="L13" i="45"/>
  <c r="N13" i="45"/>
  <c r="M14" i="45"/>
  <c r="L14" i="45"/>
  <c r="N14" i="45"/>
  <c r="M15" i="45"/>
  <c r="L15" i="45"/>
  <c r="N15" i="45"/>
  <c r="D146" i="45"/>
  <c r="S8" i="45"/>
  <c r="R8" i="45"/>
  <c r="T8" i="45"/>
  <c r="Q8" i="45"/>
  <c r="P8" i="45"/>
  <c r="S9" i="45"/>
  <c r="R9" i="45"/>
  <c r="Q9" i="45"/>
  <c r="P9" i="45"/>
  <c r="T9" i="45"/>
  <c r="S10" i="45"/>
  <c r="R10" i="45"/>
  <c r="P10" i="45"/>
  <c r="Q10" i="45"/>
  <c r="T10" i="45"/>
  <c r="S11" i="45"/>
  <c r="R11" i="45"/>
  <c r="P11" i="45"/>
  <c r="Q11" i="45"/>
  <c r="T11" i="45"/>
  <c r="S12" i="45"/>
  <c r="R12" i="45"/>
  <c r="P12" i="45"/>
  <c r="Q12" i="45"/>
  <c r="T12" i="45"/>
  <c r="S13" i="45"/>
  <c r="R13" i="45"/>
  <c r="P13" i="45"/>
  <c r="Q13" i="45"/>
  <c r="T13" i="45"/>
  <c r="S14" i="45"/>
  <c r="R14" i="45"/>
  <c r="P14" i="45"/>
  <c r="Q14" i="45"/>
  <c r="T14" i="45"/>
  <c r="S15" i="45"/>
  <c r="R15" i="45"/>
  <c r="P15" i="45"/>
  <c r="Q15" i="45"/>
  <c r="T15" i="45"/>
  <c r="C146" i="45"/>
  <c r="D8" i="46"/>
  <c r="D11" i="46"/>
  <c r="D14" i="46"/>
  <c r="D17" i="46"/>
  <c r="D20" i="46"/>
  <c r="D8" i="47"/>
  <c r="D11" i="47"/>
  <c r="D14" i="47"/>
  <c r="D17" i="47"/>
  <c r="D20" i="47"/>
  <c r="D8" i="48"/>
  <c r="D11" i="48"/>
  <c r="D14" i="48"/>
  <c r="D17" i="48"/>
  <c r="D20" i="48"/>
  <c r="D9" i="46"/>
  <c r="D12" i="46"/>
  <c r="D15" i="46"/>
  <c r="D18" i="46"/>
  <c r="D21" i="46"/>
  <c r="D9" i="47"/>
  <c r="D12" i="47"/>
  <c r="D15" i="47"/>
  <c r="D18" i="47"/>
  <c r="D21" i="47"/>
  <c r="D9" i="48"/>
  <c r="D12" i="48"/>
  <c r="D15" i="48"/>
  <c r="D18" i="48"/>
  <c r="D21" i="48"/>
  <c r="G16" i="45"/>
  <c r="I6" i="45"/>
  <c r="H6" i="45"/>
  <c r="J6" i="45"/>
  <c r="I7" i="45"/>
  <c r="H7" i="45"/>
  <c r="J7" i="45"/>
  <c r="I8" i="45"/>
  <c r="H8" i="45"/>
  <c r="J8" i="45"/>
  <c r="I9" i="45"/>
  <c r="J9" i="45"/>
  <c r="H9" i="45"/>
  <c r="J10" i="45"/>
  <c r="I10" i="45"/>
  <c r="H10" i="45"/>
  <c r="J11" i="45"/>
  <c r="I11" i="45"/>
  <c r="H11" i="45"/>
  <c r="J12" i="45"/>
  <c r="I12" i="45"/>
  <c r="H12" i="45"/>
  <c r="J13" i="45"/>
  <c r="I13" i="45"/>
  <c r="H13" i="45"/>
  <c r="J14" i="45"/>
  <c r="I14" i="45"/>
  <c r="H14" i="45"/>
  <c r="J15" i="45"/>
  <c r="I15" i="45"/>
  <c r="H15" i="45"/>
  <c r="O139" i="45"/>
  <c r="N139" i="45"/>
  <c r="L139" i="45"/>
  <c r="M139" i="45"/>
  <c r="H143" i="45"/>
  <c r="G143" i="45"/>
  <c r="I143" i="45"/>
  <c r="O145" i="45"/>
  <c r="N145" i="45"/>
  <c r="L145" i="45"/>
  <c r="M145" i="45"/>
  <c r="D10" i="46"/>
  <c r="D13" i="46"/>
  <c r="D16" i="46"/>
  <c r="D19" i="46"/>
  <c r="D10" i="47"/>
  <c r="D13" i="47"/>
  <c r="D16" i="47"/>
  <c r="D19" i="47"/>
  <c r="D10" i="48"/>
  <c r="D13" i="48"/>
  <c r="D16" i="48"/>
  <c r="D19" i="48"/>
  <c r="J85" i="10"/>
  <c r="J82" i="10"/>
  <c r="J81" i="10"/>
  <c r="J80" i="10"/>
  <c r="J79" i="10"/>
  <c r="J78" i="10"/>
  <c r="J77" i="10"/>
  <c r="J76" i="10"/>
  <c r="J75" i="10"/>
  <c r="J86" i="10"/>
  <c r="J83" i="10"/>
  <c r="K6" i="2"/>
  <c r="F17" i="2"/>
  <c r="K152" i="3"/>
  <c r="J6" i="5"/>
  <c r="V6" i="5"/>
  <c r="N8" i="10"/>
  <c r="K95" i="10"/>
  <c r="A11" i="12"/>
  <c r="P20" i="13"/>
  <c r="G119" i="15"/>
  <c r="G35" i="15"/>
  <c r="G133" i="15"/>
  <c r="G49" i="15"/>
  <c r="G147" i="15"/>
  <c r="G63" i="15"/>
  <c r="G161" i="15"/>
  <c r="G77" i="15"/>
  <c r="G91" i="15"/>
  <c r="G21" i="15"/>
  <c r="K7" i="15"/>
  <c r="G105" i="15"/>
  <c r="J58" i="2"/>
  <c r="J79" i="3"/>
  <c r="L152" i="3"/>
  <c r="L85" i="8"/>
  <c r="L82" i="8"/>
  <c r="L81" i="8"/>
  <c r="L80" i="8"/>
  <c r="L79" i="8"/>
  <c r="L78" i="8"/>
  <c r="L77" i="8"/>
  <c r="L76" i="8"/>
  <c r="L75" i="8"/>
  <c r="L86" i="8"/>
  <c r="L83" i="8"/>
  <c r="N75" i="8"/>
  <c r="N78" i="8"/>
  <c r="L281" i="8"/>
  <c r="J43" i="10"/>
  <c r="N52" i="10"/>
  <c r="F161" i="16"/>
  <c r="F135" i="16"/>
  <c r="F133" i="16"/>
  <c r="F107" i="16"/>
  <c r="F105" i="16"/>
  <c r="F79" i="16"/>
  <c r="F77" i="16"/>
  <c r="F51" i="16"/>
  <c r="F49" i="16"/>
  <c r="F23" i="16"/>
  <c r="F149" i="16"/>
  <c r="F147" i="16"/>
  <c r="F121" i="16"/>
  <c r="F119" i="16"/>
  <c r="F93" i="16"/>
  <c r="F91" i="16"/>
  <c r="F65" i="16"/>
  <c r="F63" i="16"/>
  <c r="F37" i="16"/>
  <c r="F35" i="16"/>
  <c r="F21" i="16"/>
  <c r="F9" i="16"/>
  <c r="L6" i="2"/>
  <c r="K79" i="3"/>
  <c r="L6" i="5"/>
  <c r="J30" i="10"/>
  <c r="J87" i="10"/>
  <c r="A14" i="12"/>
  <c r="A12" i="12"/>
  <c r="G54" i="12"/>
  <c r="G56" i="12"/>
  <c r="G53" i="12"/>
  <c r="G57" i="12" s="1"/>
  <c r="A13" i="12"/>
  <c r="R20" i="13"/>
  <c r="N59" i="10"/>
  <c r="N58" i="10"/>
  <c r="N57" i="10"/>
  <c r="N56" i="10"/>
  <c r="N55" i="10"/>
  <c r="N54" i="10"/>
  <c r="K51" i="10"/>
  <c r="F18" i="2"/>
  <c r="K58" i="2"/>
  <c r="G18" i="2"/>
  <c r="J31" i="2"/>
  <c r="J6" i="3"/>
  <c r="M6" i="5"/>
  <c r="S6" i="5"/>
  <c r="N279" i="8"/>
  <c r="L74" i="8"/>
  <c r="N77" i="8"/>
  <c r="N80" i="8"/>
  <c r="G29" i="10"/>
  <c r="J74" i="10"/>
  <c r="L5" i="12"/>
  <c r="K5" i="12"/>
  <c r="J5" i="12"/>
  <c r="I5" i="12"/>
  <c r="G55" i="12"/>
  <c r="Y7" i="15"/>
  <c r="X7" i="15"/>
  <c r="W7" i="15"/>
  <c r="T6" i="5"/>
  <c r="K6" i="6"/>
  <c r="I6" i="6"/>
  <c r="R6" i="6"/>
  <c r="Q6" i="6"/>
  <c r="N74" i="8"/>
  <c r="N15" i="10"/>
  <c r="N14" i="10"/>
  <c r="N13" i="10"/>
  <c r="N12" i="10"/>
  <c r="N11" i="10"/>
  <c r="N10" i="10"/>
  <c r="N9" i="10"/>
  <c r="K7" i="10"/>
  <c r="J41" i="10"/>
  <c r="J38" i="10"/>
  <c r="J37" i="10"/>
  <c r="J36" i="10"/>
  <c r="J35" i="10"/>
  <c r="J34" i="10"/>
  <c r="J33" i="10"/>
  <c r="J32" i="10"/>
  <c r="J31" i="10"/>
  <c r="J42" i="10"/>
  <c r="J39" i="10"/>
  <c r="G73" i="10"/>
  <c r="J84" i="10"/>
  <c r="A15" i="12"/>
  <c r="C160" i="13"/>
  <c r="C132" i="13"/>
  <c r="C104" i="13"/>
  <c r="C76" i="13"/>
  <c r="C48" i="13"/>
  <c r="C146" i="13"/>
  <c r="C118" i="13"/>
  <c r="C90" i="13"/>
  <c r="C62" i="13"/>
  <c r="C34" i="13"/>
  <c r="C20" i="13"/>
  <c r="O23" i="14"/>
  <c r="P23" i="14"/>
  <c r="Q23" i="14"/>
  <c r="R21" i="17"/>
  <c r="R9" i="17"/>
  <c r="I7" i="8"/>
  <c r="M117" i="8"/>
  <c r="N118" i="8" s="1"/>
  <c r="M183" i="8"/>
  <c r="N184" i="8" s="1"/>
  <c r="M249" i="8"/>
  <c r="N250" i="8" s="1"/>
  <c r="L30" i="10"/>
  <c r="L40" i="10"/>
  <c r="L43" i="10"/>
  <c r="N75" i="10"/>
  <c r="L84" i="10"/>
  <c r="L87" i="10"/>
  <c r="E54" i="12"/>
  <c r="E57" i="12" s="1"/>
  <c r="C55" i="12"/>
  <c r="U17" i="12"/>
  <c r="U20" i="12"/>
  <c r="U23" i="12"/>
  <c r="U26" i="12"/>
  <c r="U29" i="12"/>
  <c r="U32" i="12"/>
  <c r="U35" i="12"/>
  <c r="U38" i="12"/>
  <c r="U41" i="12"/>
  <c r="U44" i="12"/>
  <c r="U47" i="12"/>
  <c r="U50" i="12"/>
  <c r="U53" i="12"/>
  <c r="U56" i="12"/>
  <c r="J6" i="13"/>
  <c r="F48" i="13"/>
  <c r="F76" i="13"/>
  <c r="F104" i="13"/>
  <c r="F132" i="13"/>
  <c r="F160" i="13"/>
  <c r="R21" i="15"/>
  <c r="C161" i="17"/>
  <c r="C135" i="17"/>
  <c r="C133" i="17"/>
  <c r="C107" i="17"/>
  <c r="C105" i="17"/>
  <c r="C79" i="17"/>
  <c r="C77" i="17"/>
  <c r="C149" i="17"/>
  <c r="C147" i="17"/>
  <c r="C121" i="17"/>
  <c r="C119" i="17"/>
  <c r="C93" i="17"/>
  <c r="C91" i="17"/>
  <c r="C65" i="17"/>
  <c r="C63" i="17"/>
  <c r="C51" i="17"/>
  <c r="C49" i="17"/>
  <c r="C23" i="17"/>
  <c r="C37" i="17"/>
  <c r="C35" i="17"/>
  <c r="C21" i="17"/>
  <c r="C9" i="17"/>
  <c r="L8" i="8"/>
  <c r="K51" i="8"/>
  <c r="K95" i="8"/>
  <c r="L96" i="8" s="1"/>
  <c r="N97" i="8"/>
  <c r="N98" i="8"/>
  <c r="N99" i="8"/>
  <c r="N100" i="8"/>
  <c r="N101" i="8"/>
  <c r="N102" i="8"/>
  <c r="N103" i="8"/>
  <c r="L106" i="8"/>
  <c r="L109" i="8"/>
  <c r="L127" i="8"/>
  <c r="L130" i="8"/>
  <c r="L141" i="8"/>
  <c r="L142" i="8"/>
  <c r="L143" i="8"/>
  <c r="L144" i="8"/>
  <c r="L145" i="8"/>
  <c r="L146" i="8"/>
  <c r="L147" i="8"/>
  <c r="L148" i="8"/>
  <c r="L151" i="8"/>
  <c r="K161" i="8"/>
  <c r="L162" i="8" s="1"/>
  <c r="N163" i="8"/>
  <c r="N164" i="8"/>
  <c r="N165" i="8"/>
  <c r="N166" i="8"/>
  <c r="N167" i="8"/>
  <c r="N168" i="8"/>
  <c r="N169" i="8"/>
  <c r="L172" i="8"/>
  <c r="L175" i="8"/>
  <c r="L193" i="8"/>
  <c r="L196" i="8"/>
  <c r="L207" i="8"/>
  <c r="L208" i="8"/>
  <c r="L209" i="8"/>
  <c r="L210" i="8"/>
  <c r="L211" i="8"/>
  <c r="L212" i="8"/>
  <c r="L213" i="8"/>
  <c r="L214" i="8"/>
  <c r="L217" i="8"/>
  <c r="K227" i="8"/>
  <c r="L228" i="8" s="1"/>
  <c r="N229" i="8"/>
  <c r="N230" i="8"/>
  <c r="N231" i="8"/>
  <c r="N232" i="8"/>
  <c r="N233" i="8"/>
  <c r="N234" i="8"/>
  <c r="N235" i="8"/>
  <c r="L238" i="8"/>
  <c r="L241" i="8"/>
  <c r="L259" i="8"/>
  <c r="L262" i="8"/>
  <c r="L273" i="8"/>
  <c r="L274" i="8"/>
  <c r="L275" i="8"/>
  <c r="L276" i="8"/>
  <c r="L277" i="8"/>
  <c r="L278" i="8"/>
  <c r="L279" i="8"/>
  <c r="L280" i="8"/>
  <c r="L283" i="8"/>
  <c r="N30" i="10"/>
  <c r="L53" i="10"/>
  <c r="L54" i="10"/>
  <c r="L55" i="10"/>
  <c r="L56" i="10"/>
  <c r="L57" i="10"/>
  <c r="L58" i="10"/>
  <c r="L59" i="10"/>
  <c r="L60" i="10"/>
  <c r="L63" i="10"/>
  <c r="N74" i="10"/>
  <c r="L97" i="10"/>
  <c r="L98" i="10"/>
  <c r="L99" i="10"/>
  <c r="L100" i="10"/>
  <c r="L101" i="10"/>
  <c r="L102" i="10"/>
  <c r="L103" i="10"/>
  <c r="L104" i="10"/>
  <c r="L107" i="10"/>
  <c r="V5" i="12"/>
  <c r="F54" i="12"/>
  <c r="F57" i="12" s="1"/>
  <c r="D55" i="12"/>
  <c r="U8" i="12"/>
  <c r="K6" i="13"/>
  <c r="D20" i="13"/>
  <c r="S20" i="13"/>
  <c r="D34" i="13"/>
  <c r="G48" i="13"/>
  <c r="D62" i="13"/>
  <c r="G76" i="13"/>
  <c r="D90" i="13"/>
  <c r="G104" i="13"/>
  <c r="D118" i="13"/>
  <c r="G132" i="13"/>
  <c r="D146" i="13"/>
  <c r="G160" i="13"/>
  <c r="C51" i="14"/>
  <c r="C93" i="14"/>
  <c r="C135" i="14"/>
  <c r="C147" i="15"/>
  <c r="C63" i="15"/>
  <c r="C161" i="15"/>
  <c r="C77" i="15"/>
  <c r="C91" i="15"/>
  <c r="C105" i="15"/>
  <c r="C119" i="15"/>
  <c r="C35" i="15"/>
  <c r="I7" i="15"/>
  <c r="S21" i="15"/>
  <c r="C133" i="15"/>
  <c r="E161" i="15"/>
  <c r="N8" i="8"/>
  <c r="M51" i="8"/>
  <c r="M95" i="8"/>
  <c r="N96" i="8" s="1"/>
  <c r="M161" i="8"/>
  <c r="N162" i="8" s="1"/>
  <c r="M227" i="8"/>
  <c r="N228" i="8" s="1"/>
  <c r="L39" i="10"/>
  <c r="L42" i="10"/>
  <c r="L83" i="10"/>
  <c r="L86" i="10"/>
  <c r="C53" i="12"/>
  <c r="C57" i="12" s="1"/>
  <c r="E55" i="12"/>
  <c r="C56" i="12"/>
  <c r="U11" i="12"/>
  <c r="U13" i="12"/>
  <c r="U15" i="12"/>
  <c r="U18" i="12"/>
  <c r="U21" i="12"/>
  <c r="U24" i="12"/>
  <c r="U27" i="12"/>
  <c r="U30" i="12"/>
  <c r="U33" i="12"/>
  <c r="U36" i="12"/>
  <c r="U39" i="12"/>
  <c r="U42" i="12"/>
  <c r="U45" i="12"/>
  <c r="U48" i="12"/>
  <c r="U51" i="12"/>
  <c r="U54" i="12"/>
  <c r="U57" i="12"/>
  <c r="U6" i="13"/>
  <c r="E20" i="13"/>
  <c r="E34" i="13"/>
  <c r="E62" i="13"/>
  <c r="E90" i="13"/>
  <c r="E118" i="13"/>
  <c r="E146" i="13"/>
  <c r="N23" i="14"/>
  <c r="D161" i="15"/>
  <c r="D77" i="15"/>
  <c r="D91" i="15"/>
  <c r="D105" i="15"/>
  <c r="D119" i="15"/>
  <c r="D35" i="15"/>
  <c r="D133" i="15"/>
  <c r="D49" i="15"/>
  <c r="J7" i="15"/>
  <c r="E21" i="15"/>
  <c r="C49" i="15"/>
  <c r="D63" i="15"/>
  <c r="E77" i="15"/>
  <c r="F91" i="15"/>
  <c r="O21" i="16"/>
  <c r="O9" i="16"/>
  <c r="S21" i="17"/>
  <c r="S9" i="17"/>
  <c r="L105" i="8"/>
  <c r="L108" i="8"/>
  <c r="L119" i="8"/>
  <c r="L120" i="8"/>
  <c r="L121" i="8"/>
  <c r="L122" i="8"/>
  <c r="L123" i="8"/>
  <c r="L124" i="8"/>
  <c r="L125" i="8"/>
  <c r="L126" i="8"/>
  <c r="L129" i="8"/>
  <c r="K139" i="8"/>
  <c r="L140" i="8" s="1"/>
  <c r="N141" i="8"/>
  <c r="N142" i="8"/>
  <c r="N143" i="8"/>
  <c r="N144" i="8"/>
  <c r="N145" i="8"/>
  <c r="N146" i="8"/>
  <c r="N147" i="8"/>
  <c r="L150" i="8"/>
  <c r="L153" i="8"/>
  <c r="L171" i="8"/>
  <c r="L174" i="8"/>
  <c r="L185" i="8"/>
  <c r="L186" i="8"/>
  <c r="L187" i="8"/>
  <c r="L188" i="8"/>
  <c r="L189" i="8"/>
  <c r="L190" i="8"/>
  <c r="L191" i="8"/>
  <c r="L192" i="8"/>
  <c r="L195" i="8"/>
  <c r="K205" i="8"/>
  <c r="L206" i="8" s="1"/>
  <c r="N207" i="8"/>
  <c r="N208" i="8"/>
  <c r="N209" i="8"/>
  <c r="N210" i="8"/>
  <c r="N211" i="8"/>
  <c r="N212" i="8"/>
  <c r="N213" i="8"/>
  <c r="L216" i="8"/>
  <c r="L219" i="8"/>
  <c r="L237" i="8"/>
  <c r="L240" i="8"/>
  <c r="L251" i="8"/>
  <c r="L252" i="8"/>
  <c r="L253" i="8"/>
  <c r="L254" i="8"/>
  <c r="L255" i="8"/>
  <c r="L256" i="8"/>
  <c r="L257" i="8"/>
  <c r="L258" i="8"/>
  <c r="L261" i="8"/>
  <c r="K271" i="8"/>
  <c r="L272" i="8" s="1"/>
  <c r="N273" i="8"/>
  <c r="N274" i="8"/>
  <c r="N275" i="8"/>
  <c r="N276" i="8"/>
  <c r="N277" i="8"/>
  <c r="N278" i="8"/>
  <c r="L282" i="8"/>
  <c r="N53" i="10"/>
  <c r="L62" i="10"/>
  <c r="L65" i="10"/>
  <c r="N97" i="10"/>
  <c r="N98" i="10"/>
  <c r="N99" i="10"/>
  <c r="N100" i="10"/>
  <c r="N101" i="10"/>
  <c r="N102" i="10"/>
  <c r="L106" i="10"/>
  <c r="D53" i="12"/>
  <c r="D57" i="12" s="1"/>
  <c r="U6" i="12"/>
  <c r="F20" i="13"/>
  <c r="O20" i="13"/>
  <c r="F34" i="13"/>
  <c r="F62" i="13"/>
  <c r="F90" i="13"/>
  <c r="F118" i="13"/>
  <c r="F146" i="13"/>
  <c r="C65" i="14"/>
  <c r="C107" i="14"/>
  <c r="C149" i="14"/>
  <c r="E91" i="15"/>
  <c r="E105" i="15"/>
  <c r="E119" i="15"/>
  <c r="E35" i="15"/>
  <c r="E133" i="15"/>
  <c r="E49" i="15"/>
  <c r="E147" i="15"/>
  <c r="E63" i="15"/>
  <c r="F21" i="15"/>
  <c r="F105" i="15"/>
  <c r="F119" i="15"/>
  <c r="F35" i="15"/>
  <c r="F133" i="15"/>
  <c r="F49" i="15"/>
  <c r="F147" i="15"/>
  <c r="F63" i="15"/>
  <c r="F161" i="15"/>
  <c r="F77" i="15"/>
  <c r="F148" i="18"/>
  <c r="F132" i="18"/>
  <c r="F146" i="18"/>
  <c r="F160" i="18"/>
  <c r="F78" i="18"/>
  <c r="F48" i="18"/>
  <c r="F92" i="18"/>
  <c r="F62" i="18"/>
  <c r="F8" i="18"/>
  <c r="F106" i="18"/>
  <c r="F76" i="18"/>
  <c r="F22" i="18"/>
  <c r="F90" i="18"/>
  <c r="F36" i="18"/>
  <c r="F120" i="18"/>
  <c r="F104" i="18"/>
  <c r="F50" i="18"/>
  <c r="F20" i="18"/>
  <c r="F64" i="18"/>
  <c r="F34" i="18"/>
  <c r="F134" i="18"/>
  <c r="F118" i="18"/>
  <c r="V7" i="16"/>
  <c r="C23" i="16"/>
  <c r="C49" i="16"/>
  <c r="C51" i="16"/>
  <c r="C77" i="16"/>
  <c r="C79" i="16"/>
  <c r="C105" i="16"/>
  <c r="C107" i="16"/>
  <c r="C133" i="16"/>
  <c r="C135" i="16"/>
  <c r="C161" i="16"/>
  <c r="D149" i="17"/>
  <c r="D147" i="17"/>
  <c r="D121" i="17"/>
  <c r="D119" i="17"/>
  <c r="D93" i="17"/>
  <c r="D91" i="17"/>
  <c r="D65" i="17"/>
  <c r="D63" i="17"/>
  <c r="J7" i="17"/>
  <c r="F23" i="17"/>
  <c r="F49" i="17"/>
  <c r="G9" i="16"/>
  <c r="P9" i="16"/>
  <c r="G21" i="16"/>
  <c r="P21" i="16"/>
  <c r="D23" i="16"/>
  <c r="G35" i="16"/>
  <c r="G37" i="16"/>
  <c r="D49" i="16"/>
  <c r="D51" i="16"/>
  <c r="G63" i="16"/>
  <c r="G65" i="16"/>
  <c r="D77" i="16"/>
  <c r="D79" i="16"/>
  <c r="G91" i="16"/>
  <c r="G93" i="16"/>
  <c r="D105" i="16"/>
  <c r="D107" i="16"/>
  <c r="G119" i="16"/>
  <c r="G121" i="16"/>
  <c r="D133" i="16"/>
  <c r="D135" i="16"/>
  <c r="G147" i="16"/>
  <c r="G149" i="16"/>
  <c r="D161" i="16"/>
  <c r="E149" i="17"/>
  <c r="E147" i="17"/>
  <c r="E121" i="17"/>
  <c r="E119" i="17"/>
  <c r="E93" i="17"/>
  <c r="E91" i="17"/>
  <c r="E65" i="17"/>
  <c r="E63" i="17"/>
  <c r="E161" i="17"/>
  <c r="E135" i="17"/>
  <c r="E133" i="17"/>
  <c r="E107" i="17"/>
  <c r="E105" i="17"/>
  <c r="E79" i="17"/>
  <c r="E77" i="17"/>
  <c r="E51" i="17"/>
  <c r="G23" i="17"/>
  <c r="D35" i="17"/>
  <c r="D37" i="17"/>
  <c r="G49" i="17"/>
  <c r="G63" i="17"/>
  <c r="G93" i="17"/>
  <c r="G119" i="17"/>
  <c r="G149" i="17"/>
  <c r="I7" i="16"/>
  <c r="Q9" i="16"/>
  <c r="Q21" i="16"/>
  <c r="E23" i="16"/>
  <c r="E49" i="16"/>
  <c r="E51" i="16"/>
  <c r="E77" i="16"/>
  <c r="E79" i="16"/>
  <c r="E105" i="16"/>
  <c r="E107" i="16"/>
  <c r="E133" i="16"/>
  <c r="E135" i="16"/>
  <c r="E161" i="16"/>
  <c r="F149" i="17"/>
  <c r="F147" i="17"/>
  <c r="F121" i="17"/>
  <c r="F119" i="17"/>
  <c r="F93" i="17"/>
  <c r="F91" i="17"/>
  <c r="F65" i="17"/>
  <c r="F63" i="17"/>
  <c r="F161" i="17"/>
  <c r="F135" i="17"/>
  <c r="F133" i="17"/>
  <c r="F107" i="17"/>
  <c r="F105" i="17"/>
  <c r="F79" i="17"/>
  <c r="F77" i="17"/>
  <c r="U7" i="17"/>
  <c r="E9" i="17"/>
  <c r="E21" i="17"/>
  <c r="E35" i="17"/>
  <c r="E37" i="17"/>
  <c r="D77" i="17"/>
  <c r="D107" i="17"/>
  <c r="D133" i="17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M7" i="19"/>
  <c r="N161" i="19"/>
  <c r="J7" i="16"/>
  <c r="C9" i="16"/>
  <c r="R9" i="16"/>
  <c r="C21" i="16"/>
  <c r="R21" i="16"/>
  <c r="C35" i="16"/>
  <c r="C37" i="16"/>
  <c r="C63" i="16"/>
  <c r="C65" i="16"/>
  <c r="C91" i="16"/>
  <c r="C93" i="16"/>
  <c r="C119" i="16"/>
  <c r="C121" i="16"/>
  <c r="C147" i="16"/>
  <c r="C149" i="16"/>
  <c r="G161" i="17"/>
  <c r="G135" i="17"/>
  <c r="G133" i="17"/>
  <c r="G107" i="17"/>
  <c r="G105" i="17"/>
  <c r="G79" i="17"/>
  <c r="G77" i="17"/>
  <c r="G51" i="17"/>
  <c r="V7" i="17"/>
  <c r="F9" i="17"/>
  <c r="O9" i="17"/>
  <c r="F21" i="17"/>
  <c r="O21" i="17"/>
  <c r="F35" i="17"/>
  <c r="F37" i="17"/>
  <c r="L148" i="18"/>
  <c r="L132" i="18"/>
  <c r="L146" i="18"/>
  <c r="L160" i="18"/>
  <c r="L78" i="18"/>
  <c r="L48" i="18"/>
  <c r="L120" i="18"/>
  <c r="L92" i="18"/>
  <c r="L62" i="18"/>
  <c r="L8" i="18"/>
  <c r="L106" i="18"/>
  <c r="L76" i="18"/>
  <c r="L22" i="18"/>
  <c r="L134" i="18"/>
  <c r="L90" i="18"/>
  <c r="L36" i="18"/>
  <c r="L104" i="18"/>
  <c r="L50" i="18"/>
  <c r="L20" i="18"/>
  <c r="L34" i="18"/>
  <c r="L64" i="18"/>
  <c r="D9" i="16"/>
  <c r="S9" i="16"/>
  <c r="D21" i="16"/>
  <c r="S21" i="16"/>
  <c r="G23" i="16"/>
  <c r="D35" i="16"/>
  <c r="D37" i="16"/>
  <c r="G49" i="16"/>
  <c r="G51" i="16"/>
  <c r="D63" i="16"/>
  <c r="D65" i="16"/>
  <c r="G77" i="16"/>
  <c r="G79" i="16"/>
  <c r="D91" i="16"/>
  <c r="D93" i="16"/>
  <c r="G105" i="16"/>
  <c r="G107" i="16"/>
  <c r="D119" i="16"/>
  <c r="D121" i="16"/>
  <c r="G133" i="16"/>
  <c r="G135" i="16"/>
  <c r="D147" i="16"/>
  <c r="D149" i="16"/>
  <c r="G161" i="16"/>
  <c r="G9" i="17"/>
  <c r="P9" i="17"/>
  <c r="G21" i="17"/>
  <c r="P21" i="17"/>
  <c r="D23" i="17"/>
  <c r="G35" i="17"/>
  <c r="G37" i="17"/>
  <c r="D49" i="17"/>
  <c r="G65" i="17"/>
  <c r="G91" i="17"/>
  <c r="G121" i="17"/>
  <c r="G147" i="17"/>
  <c r="G148" i="18"/>
  <c r="G132" i="18"/>
  <c r="G146" i="18"/>
  <c r="G160" i="18"/>
  <c r="G120" i="18"/>
  <c r="M148" i="18"/>
  <c r="M132" i="18"/>
  <c r="M146" i="18"/>
  <c r="M160" i="18"/>
  <c r="M120" i="18"/>
  <c r="S148" i="18"/>
  <c r="S132" i="18"/>
  <c r="S146" i="18"/>
  <c r="S160" i="18"/>
  <c r="S120" i="18"/>
  <c r="Y6" i="18"/>
  <c r="C8" i="18"/>
  <c r="O8" i="18"/>
  <c r="U8" i="18"/>
  <c r="D22" i="18"/>
  <c r="V22" i="18"/>
  <c r="G34" i="18"/>
  <c r="M34" i="18"/>
  <c r="S34" i="18"/>
  <c r="E36" i="18"/>
  <c r="K36" i="18"/>
  <c r="N48" i="18"/>
  <c r="T48" i="18"/>
  <c r="C62" i="18"/>
  <c r="O62" i="18"/>
  <c r="U62" i="18"/>
  <c r="G64" i="18"/>
  <c r="M64" i="18"/>
  <c r="S64" i="18"/>
  <c r="D76" i="18"/>
  <c r="V76" i="18"/>
  <c r="N78" i="18"/>
  <c r="T78" i="18"/>
  <c r="E90" i="18"/>
  <c r="K90" i="18"/>
  <c r="C92" i="18"/>
  <c r="O92" i="18"/>
  <c r="U92" i="18"/>
  <c r="D106" i="18"/>
  <c r="V106" i="18"/>
  <c r="G118" i="18"/>
  <c r="M118" i="18"/>
  <c r="S118" i="18"/>
  <c r="C132" i="18"/>
  <c r="U132" i="18"/>
  <c r="G134" i="18"/>
  <c r="N22" i="21"/>
  <c r="N146" i="18"/>
  <c r="N160" i="18"/>
  <c r="N134" i="18"/>
  <c r="T146" i="18"/>
  <c r="T160" i="18"/>
  <c r="T120" i="18"/>
  <c r="T134" i="18"/>
  <c r="D8" i="18"/>
  <c r="V8" i="18"/>
  <c r="G20" i="18"/>
  <c r="M20" i="18"/>
  <c r="S20" i="18"/>
  <c r="E22" i="18"/>
  <c r="K22" i="18"/>
  <c r="N34" i="18"/>
  <c r="T34" i="18"/>
  <c r="C48" i="18"/>
  <c r="O48" i="18"/>
  <c r="U48" i="18"/>
  <c r="G50" i="18"/>
  <c r="M50" i="18"/>
  <c r="S50" i="18"/>
  <c r="D62" i="18"/>
  <c r="V62" i="18"/>
  <c r="N64" i="18"/>
  <c r="T64" i="18"/>
  <c r="E76" i="18"/>
  <c r="K76" i="18"/>
  <c r="C78" i="18"/>
  <c r="O78" i="18"/>
  <c r="U78" i="18"/>
  <c r="D92" i="18"/>
  <c r="V92" i="18"/>
  <c r="G104" i="18"/>
  <c r="M104" i="18"/>
  <c r="S104" i="18"/>
  <c r="E106" i="18"/>
  <c r="K106" i="18"/>
  <c r="N118" i="18"/>
  <c r="T118" i="18"/>
  <c r="D146" i="18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U7" i="19"/>
  <c r="C146" i="18"/>
  <c r="C160" i="18"/>
  <c r="C120" i="18"/>
  <c r="C134" i="18"/>
  <c r="C148" i="18"/>
  <c r="I6" i="18"/>
  <c r="O146" i="18"/>
  <c r="O160" i="18"/>
  <c r="O120" i="18"/>
  <c r="O134" i="18"/>
  <c r="O148" i="18"/>
  <c r="U146" i="18"/>
  <c r="U160" i="18"/>
  <c r="U120" i="18"/>
  <c r="U134" i="18"/>
  <c r="U148" i="18"/>
  <c r="E8" i="18"/>
  <c r="K8" i="18"/>
  <c r="N20" i="18"/>
  <c r="T20" i="18"/>
  <c r="C34" i="18"/>
  <c r="O34" i="18"/>
  <c r="U34" i="18"/>
  <c r="G36" i="18"/>
  <c r="M36" i="18"/>
  <c r="S36" i="18"/>
  <c r="D48" i="18"/>
  <c r="V48" i="18"/>
  <c r="N50" i="18"/>
  <c r="T50" i="18"/>
  <c r="E62" i="18"/>
  <c r="K62" i="18"/>
  <c r="C64" i="18"/>
  <c r="O64" i="18"/>
  <c r="U64" i="18"/>
  <c r="D78" i="18"/>
  <c r="V78" i="18"/>
  <c r="G90" i="18"/>
  <c r="M90" i="18"/>
  <c r="S90" i="18"/>
  <c r="E92" i="18"/>
  <c r="K92" i="18"/>
  <c r="N104" i="18"/>
  <c r="T104" i="18"/>
  <c r="C118" i="18"/>
  <c r="O118" i="18"/>
  <c r="U118" i="18"/>
  <c r="K120" i="18"/>
  <c r="M134" i="18"/>
  <c r="D160" i="18"/>
  <c r="D120" i="18"/>
  <c r="D134" i="18"/>
  <c r="D148" i="18"/>
  <c r="D132" i="18"/>
  <c r="J6" i="18"/>
  <c r="V160" i="18"/>
  <c r="V120" i="18"/>
  <c r="V134" i="18"/>
  <c r="V148" i="18"/>
  <c r="V132" i="18"/>
  <c r="C20" i="18"/>
  <c r="O20" i="18"/>
  <c r="U20" i="18"/>
  <c r="G22" i="18"/>
  <c r="M22" i="18"/>
  <c r="S22" i="18"/>
  <c r="D34" i="18"/>
  <c r="V34" i="18"/>
  <c r="N36" i="18"/>
  <c r="T36" i="18"/>
  <c r="E48" i="18"/>
  <c r="K48" i="18"/>
  <c r="C50" i="18"/>
  <c r="O50" i="18"/>
  <c r="U50" i="18"/>
  <c r="D64" i="18"/>
  <c r="V64" i="18"/>
  <c r="G76" i="18"/>
  <c r="M76" i="18"/>
  <c r="S76" i="18"/>
  <c r="E78" i="18"/>
  <c r="K78" i="18"/>
  <c r="N90" i="18"/>
  <c r="T90" i="18"/>
  <c r="C104" i="18"/>
  <c r="O104" i="18"/>
  <c r="U104" i="18"/>
  <c r="G106" i="18"/>
  <c r="M106" i="18"/>
  <c r="S106" i="18"/>
  <c r="D118" i="18"/>
  <c r="V118" i="18"/>
  <c r="N132" i="18"/>
  <c r="F7" i="19"/>
  <c r="J7" i="19"/>
  <c r="H7" i="19"/>
  <c r="E134" i="18"/>
  <c r="E148" i="18"/>
  <c r="E132" i="18"/>
  <c r="E146" i="18"/>
  <c r="K134" i="18"/>
  <c r="K148" i="18"/>
  <c r="K132" i="18"/>
  <c r="K146" i="18"/>
  <c r="Q6" i="18"/>
  <c r="G8" i="18"/>
  <c r="M8" i="18"/>
  <c r="S8" i="18"/>
  <c r="D20" i="18"/>
  <c r="V20" i="18"/>
  <c r="N22" i="18"/>
  <c r="T22" i="18"/>
  <c r="E34" i="18"/>
  <c r="K34" i="18"/>
  <c r="C36" i="18"/>
  <c r="O36" i="18"/>
  <c r="U36" i="18"/>
  <c r="D50" i="18"/>
  <c r="V50" i="18"/>
  <c r="G62" i="18"/>
  <c r="M62" i="18"/>
  <c r="S62" i="18"/>
  <c r="E64" i="18"/>
  <c r="K64" i="18"/>
  <c r="N76" i="18"/>
  <c r="T76" i="18"/>
  <c r="C90" i="18"/>
  <c r="O90" i="18"/>
  <c r="U90" i="18"/>
  <c r="G92" i="18"/>
  <c r="M92" i="18"/>
  <c r="S92" i="18"/>
  <c r="D104" i="18"/>
  <c r="V104" i="18"/>
  <c r="N106" i="18"/>
  <c r="T106" i="18"/>
  <c r="E118" i="18"/>
  <c r="K118" i="18"/>
  <c r="N120" i="18"/>
  <c r="O132" i="18"/>
  <c r="S134" i="18"/>
  <c r="V146" i="18"/>
  <c r="K160" i="18"/>
  <c r="E162" i="21"/>
  <c r="E78" i="21"/>
  <c r="E148" i="21"/>
  <c r="E64" i="21"/>
  <c r="E22" i="21"/>
  <c r="E134" i="21"/>
  <c r="E50" i="21"/>
  <c r="E120" i="21"/>
  <c r="E36" i="21"/>
  <c r="E106" i="21"/>
  <c r="P21" i="22"/>
  <c r="F148" i="21"/>
  <c r="F64" i="21"/>
  <c r="F134" i="21"/>
  <c r="F50" i="21"/>
  <c r="F120" i="21"/>
  <c r="F36" i="21"/>
  <c r="F106" i="21"/>
  <c r="F92" i="21"/>
  <c r="P7" i="19"/>
  <c r="R7" i="19"/>
  <c r="X7" i="19"/>
  <c r="M22" i="21"/>
  <c r="F22" i="21"/>
  <c r="G147" i="22"/>
  <c r="G161" i="22"/>
  <c r="G133" i="22"/>
  <c r="G91" i="22"/>
  <c r="G49" i="22"/>
  <c r="G105" i="22"/>
  <c r="G63" i="22"/>
  <c r="G119" i="22"/>
  <c r="G77" i="22"/>
  <c r="G35" i="22"/>
  <c r="D36" i="21"/>
  <c r="C50" i="21"/>
  <c r="D120" i="21"/>
  <c r="C134" i="21"/>
  <c r="W7" i="22"/>
  <c r="H21" i="22"/>
  <c r="Q21" i="22"/>
  <c r="C49" i="22"/>
  <c r="E63" i="22"/>
  <c r="C91" i="22"/>
  <c r="E105" i="22"/>
  <c r="C133" i="22"/>
  <c r="K95" i="24"/>
  <c r="H8" i="21"/>
  <c r="C22" i="21"/>
  <c r="D50" i="21"/>
  <c r="C64" i="21"/>
  <c r="D134" i="21"/>
  <c r="C148" i="21"/>
  <c r="C161" i="22"/>
  <c r="C147" i="22"/>
  <c r="X7" i="22"/>
  <c r="C21" i="22"/>
  <c r="R21" i="22"/>
  <c r="H35" i="22"/>
  <c r="D49" i="22"/>
  <c r="F63" i="22"/>
  <c r="H77" i="22"/>
  <c r="D91" i="22"/>
  <c r="F105" i="22"/>
  <c r="H119" i="22"/>
  <c r="D133" i="22"/>
  <c r="I8" i="21"/>
  <c r="Q8" i="21"/>
  <c r="D22" i="21"/>
  <c r="L22" i="21"/>
  <c r="D64" i="21"/>
  <c r="C78" i="21"/>
  <c r="D148" i="21"/>
  <c r="C162" i="21"/>
  <c r="J7" i="22"/>
  <c r="D21" i="22"/>
  <c r="S21" i="22"/>
  <c r="C35" i="22"/>
  <c r="E49" i="22"/>
  <c r="C77" i="22"/>
  <c r="E91" i="22"/>
  <c r="C119" i="22"/>
  <c r="E133" i="22"/>
  <c r="D161" i="22"/>
  <c r="K227" i="24"/>
  <c r="K253" i="24"/>
  <c r="K161" i="24"/>
  <c r="I7" i="24"/>
  <c r="K183" i="24"/>
  <c r="K117" i="24"/>
  <c r="K73" i="24"/>
  <c r="K29" i="24"/>
  <c r="N81" i="24"/>
  <c r="N80" i="24"/>
  <c r="N79" i="24"/>
  <c r="N78" i="24"/>
  <c r="N77" i="24"/>
  <c r="N76" i="24"/>
  <c r="N75" i="24"/>
  <c r="D78" i="21"/>
  <c r="C92" i="21"/>
  <c r="D162" i="21"/>
  <c r="E147" i="22"/>
  <c r="E161" i="22"/>
  <c r="K7" i="22"/>
  <c r="E21" i="22"/>
  <c r="T21" i="22"/>
  <c r="D35" i="22"/>
  <c r="F49" i="22"/>
  <c r="H63" i="22"/>
  <c r="D77" i="22"/>
  <c r="F91" i="22"/>
  <c r="H105" i="22"/>
  <c r="D119" i="22"/>
  <c r="F133" i="22"/>
  <c r="D147" i="22"/>
  <c r="F161" i="22"/>
  <c r="K51" i="24"/>
  <c r="D92" i="21"/>
  <c r="C106" i="21"/>
  <c r="F21" i="22"/>
  <c r="E35" i="22"/>
  <c r="C63" i="22"/>
  <c r="E77" i="22"/>
  <c r="C105" i="22"/>
  <c r="E119" i="22"/>
  <c r="F147" i="22"/>
  <c r="H161" i="22"/>
  <c r="M139" i="24"/>
  <c r="J219" i="24"/>
  <c r="H218" i="24"/>
  <c r="L217" i="24"/>
  <c r="J216" i="24"/>
  <c r="H215" i="24"/>
  <c r="L214" i="24"/>
  <c r="L213" i="24"/>
  <c r="M205" i="24"/>
  <c r="J212" i="24"/>
  <c r="H238" i="24"/>
  <c r="I7" i="25"/>
  <c r="K73" i="25"/>
  <c r="K29" i="25"/>
  <c r="D62" i="26"/>
  <c r="H185" i="24"/>
  <c r="N185" i="24"/>
  <c r="H186" i="24"/>
  <c r="N186" i="24"/>
  <c r="H187" i="24"/>
  <c r="N187" i="24"/>
  <c r="H188" i="24"/>
  <c r="N188" i="24"/>
  <c r="H189" i="24"/>
  <c r="N189" i="24"/>
  <c r="H190" i="24"/>
  <c r="N190" i="24"/>
  <c r="H191" i="24"/>
  <c r="N191" i="24"/>
  <c r="H192" i="24"/>
  <c r="J193" i="24"/>
  <c r="L194" i="24"/>
  <c r="H195" i="24"/>
  <c r="J196" i="24"/>
  <c r="L197" i="24"/>
  <c r="J207" i="24"/>
  <c r="J208" i="24"/>
  <c r="J209" i="24"/>
  <c r="J210" i="24"/>
  <c r="N211" i="24"/>
  <c r="L212" i="24"/>
  <c r="H213" i="24"/>
  <c r="H214" i="24"/>
  <c r="J215" i="24"/>
  <c r="L216" i="24"/>
  <c r="L241" i="24"/>
  <c r="J240" i="24"/>
  <c r="H239" i="24"/>
  <c r="L238" i="24"/>
  <c r="J237" i="24"/>
  <c r="H236" i="24"/>
  <c r="N235" i="24"/>
  <c r="H235" i="24"/>
  <c r="N234" i="24"/>
  <c r="H234" i="24"/>
  <c r="N233" i="24"/>
  <c r="H233" i="24"/>
  <c r="N232" i="24"/>
  <c r="H232" i="24"/>
  <c r="N231" i="24"/>
  <c r="H231" i="24"/>
  <c r="N230" i="24"/>
  <c r="H230" i="24"/>
  <c r="N229" i="24"/>
  <c r="H229" i="24"/>
  <c r="J241" i="24"/>
  <c r="H240" i="24"/>
  <c r="L239" i="24"/>
  <c r="J238" i="24"/>
  <c r="H237" i="24"/>
  <c r="L236" i="24"/>
  <c r="L235" i="24"/>
  <c r="L234" i="24"/>
  <c r="L233" i="24"/>
  <c r="L232" i="24"/>
  <c r="N74" i="25"/>
  <c r="D160" i="26"/>
  <c r="D132" i="26"/>
  <c r="D104" i="26"/>
  <c r="D76" i="26"/>
  <c r="D90" i="26"/>
  <c r="D118" i="26"/>
  <c r="D48" i="26"/>
  <c r="D20" i="26"/>
  <c r="D146" i="26"/>
  <c r="M117" i="24"/>
  <c r="M183" i="24"/>
  <c r="H169" i="24"/>
  <c r="N169" i="24"/>
  <c r="H170" i="24"/>
  <c r="J171" i="24"/>
  <c r="L172" i="24"/>
  <c r="H173" i="24"/>
  <c r="J174" i="24"/>
  <c r="J185" i="24"/>
  <c r="J186" i="24"/>
  <c r="J187" i="24"/>
  <c r="J188" i="24"/>
  <c r="J189" i="24"/>
  <c r="J190" i="24"/>
  <c r="J191" i="24"/>
  <c r="J192" i="24"/>
  <c r="L193" i="24"/>
  <c r="H194" i="24"/>
  <c r="J195" i="24"/>
  <c r="L196" i="24"/>
  <c r="H197" i="24"/>
  <c r="L207" i="24"/>
  <c r="L208" i="24"/>
  <c r="L209" i="24"/>
  <c r="L210" i="24"/>
  <c r="H211" i="24"/>
  <c r="N212" i="24"/>
  <c r="L229" i="24"/>
  <c r="L230" i="24"/>
  <c r="L231" i="24"/>
  <c r="K95" i="25"/>
  <c r="D34" i="26"/>
  <c r="N8" i="24"/>
  <c r="M51" i="24"/>
  <c r="M95" i="24"/>
  <c r="M161" i="24"/>
  <c r="J211" i="24"/>
  <c r="N213" i="24"/>
  <c r="H217" i="24"/>
  <c r="J218" i="24"/>
  <c r="L219" i="24"/>
  <c r="M227" i="24"/>
  <c r="J234" i="24"/>
  <c r="L237" i="24"/>
  <c r="J239" i="24"/>
  <c r="H241" i="24"/>
  <c r="L261" i="24"/>
  <c r="L262" i="24"/>
  <c r="H263" i="24"/>
  <c r="J264" i="24"/>
  <c r="L265" i="24"/>
  <c r="H266" i="24"/>
  <c r="J267" i="24"/>
  <c r="N8" i="25"/>
  <c r="M51" i="25"/>
  <c r="N52" i="25" s="1"/>
  <c r="M95" i="25"/>
  <c r="N96" i="25" s="1"/>
  <c r="E160" i="26"/>
  <c r="E132" i="26"/>
  <c r="E104" i="26"/>
  <c r="E76" i="26"/>
  <c r="E146" i="26"/>
  <c r="E34" i="26"/>
  <c r="E62" i="26"/>
  <c r="C76" i="26"/>
  <c r="F90" i="26"/>
  <c r="F160" i="26"/>
  <c r="F132" i="26"/>
  <c r="F104" i="26"/>
  <c r="F76" i="26"/>
  <c r="F146" i="26"/>
  <c r="F118" i="26"/>
  <c r="F34" i="26"/>
  <c r="C48" i="26"/>
  <c r="F62" i="26"/>
  <c r="G76" i="26"/>
  <c r="G104" i="26"/>
  <c r="G132" i="26"/>
  <c r="H255" i="24"/>
  <c r="N255" i="24"/>
  <c r="H256" i="24"/>
  <c r="N256" i="24"/>
  <c r="H257" i="24"/>
  <c r="N257" i="24"/>
  <c r="H258" i="24"/>
  <c r="N258" i="24"/>
  <c r="H259" i="24"/>
  <c r="N259" i="24"/>
  <c r="H260" i="24"/>
  <c r="N260" i="24"/>
  <c r="H261" i="24"/>
  <c r="N261" i="24"/>
  <c r="H262" i="24"/>
  <c r="J263" i="24"/>
  <c r="L264" i="24"/>
  <c r="H265" i="24"/>
  <c r="J266" i="24"/>
  <c r="L267" i="24"/>
  <c r="G146" i="26"/>
  <c r="G118" i="26"/>
  <c r="G90" i="26"/>
  <c r="G34" i="26"/>
  <c r="G62" i="26"/>
  <c r="G160" i="26"/>
  <c r="M29" i="25"/>
  <c r="E20" i="26"/>
  <c r="E48" i="26"/>
  <c r="J255" i="24"/>
  <c r="J256" i="24"/>
  <c r="J257" i="24"/>
  <c r="J258" i="24"/>
  <c r="J259" i="24"/>
  <c r="J260" i="24"/>
  <c r="J261" i="24"/>
  <c r="J262" i="24"/>
  <c r="L263" i="24"/>
  <c r="H264" i="24"/>
  <c r="J265" i="24"/>
  <c r="L266" i="24"/>
  <c r="H267" i="24"/>
  <c r="C146" i="26"/>
  <c r="C118" i="26"/>
  <c r="C90" i="26"/>
  <c r="C160" i="26"/>
  <c r="C132" i="26"/>
  <c r="C104" i="26"/>
  <c r="I6" i="26"/>
  <c r="F20" i="26"/>
  <c r="C34" i="26"/>
  <c r="F48" i="26"/>
  <c r="C62" i="26"/>
  <c r="E118" i="26"/>
  <c r="C160" i="27"/>
  <c r="C132" i="27"/>
  <c r="C104" i="27"/>
  <c r="C146" i="27"/>
  <c r="C90" i="27"/>
  <c r="C76" i="27"/>
  <c r="C48" i="27"/>
  <c r="C20" i="27"/>
  <c r="C118" i="27"/>
  <c r="C62" i="27"/>
  <c r="D160" i="27"/>
  <c r="D132" i="27"/>
  <c r="D104" i="27"/>
  <c r="D146" i="27"/>
  <c r="J6" i="27"/>
  <c r="G20" i="27"/>
  <c r="D34" i="27"/>
  <c r="G48" i="27"/>
  <c r="D62" i="27"/>
  <c r="G76" i="27"/>
  <c r="E132" i="27"/>
  <c r="E160" i="27"/>
  <c r="E146" i="27"/>
  <c r="E118" i="27"/>
  <c r="E90" i="27"/>
  <c r="E34" i="27"/>
  <c r="E62" i="27"/>
  <c r="D118" i="27"/>
  <c r="F132" i="27"/>
  <c r="F160" i="27"/>
  <c r="G104" i="28"/>
  <c r="F146" i="27"/>
  <c r="F118" i="27"/>
  <c r="F90" i="27"/>
  <c r="F34" i="27"/>
  <c r="F62" i="27"/>
  <c r="E104" i="27"/>
  <c r="G132" i="28"/>
  <c r="G160" i="28"/>
  <c r="G76" i="28"/>
  <c r="G146" i="28"/>
  <c r="G48" i="28"/>
  <c r="G62" i="28"/>
  <c r="G90" i="28"/>
  <c r="G34" i="28"/>
  <c r="G118" i="28"/>
  <c r="G146" i="27"/>
  <c r="G118" i="27"/>
  <c r="G90" i="27"/>
  <c r="G160" i="27"/>
  <c r="G132" i="27"/>
  <c r="D20" i="27"/>
  <c r="G34" i="27"/>
  <c r="D48" i="27"/>
  <c r="G62" i="27"/>
  <c r="D76" i="27"/>
  <c r="F104" i="27"/>
  <c r="L6" i="28"/>
  <c r="K6" i="28"/>
  <c r="J6" i="28"/>
  <c r="I6" i="28"/>
  <c r="G20" i="28"/>
  <c r="E20" i="27"/>
  <c r="E48" i="27"/>
  <c r="E76" i="27"/>
  <c r="D90" i="27"/>
  <c r="G104" i="27"/>
  <c r="D52" i="30"/>
  <c r="C160" i="28"/>
  <c r="C76" i="28"/>
  <c r="C104" i="28"/>
  <c r="C34" i="28"/>
  <c r="D48" i="28"/>
  <c r="F76" i="28"/>
  <c r="C146" i="28"/>
  <c r="N8" i="30"/>
  <c r="H162" i="30"/>
  <c r="D90" i="28"/>
  <c r="D118" i="28"/>
  <c r="C20" i="28"/>
  <c r="D34" i="28"/>
  <c r="E48" i="28"/>
  <c r="C132" i="28"/>
  <c r="D146" i="28"/>
  <c r="E104" i="28"/>
  <c r="E132" i="28"/>
  <c r="D20" i="28"/>
  <c r="E34" i="28"/>
  <c r="F48" i="28"/>
  <c r="C118" i="28"/>
  <c r="D132" i="28"/>
  <c r="E146" i="28"/>
  <c r="F118" i="28"/>
  <c r="F146" i="28"/>
  <c r="F62" i="28"/>
  <c r="F160" i="28"/>
  <c r="F34" i="28"/>
  <c r="C90" i="28"/>
  <c r="D104" i="28"/>
  <c r="E118" i="28"/>
  <c r="F132" i="28"/>
  <c r="D160" i="28"/>
  <c r="N74" i="30"/>
  <c r="F85" i="30"/>
  <c r="F82" i="30"/>
  <c r="F81" i="30"/>
  <c r="F80" i="30"/>
  <c r="F79" i="30"/>
  <c r="F78" i="30"/>
  <c r="F77" i="30"/>
  <c r="F76" i="30"/>
  <c r="F75" i="30"/>
  <c r="F86" i="30"/>
  <c r="F83" i="30"/>
  <c r="F52" i="30"/>
  <c r="J140" i="30"/>
  <c r="N184" i="30"/>
  <c r="N272" i="30"/>
  <c r="H86" i="30"/>
  <c r="H83" i="30"/>
  <c r="H87" i="30"/>
  <c r="H84" i="30"/>
  <c r="H52" i="30"/>
  <c r="F54" i="30"/>
  <c r="L55" i="30"/>
  <c r="F57" i="30"/>
  <c r="L58" i="30"/>
  <c r="F60" i="30"/>
  <c r="F61" i="30"/>
  <c r="L63" i="30"/>
  <c r="L64" i="30"/>
  <c r="J74" i="30"/>
  <c r="N118" i="30"/>
  <c r="H143" i="30"/>
  <c r="N144" i="30"/>
  <c r="J145" i="30"/>
  <c r="H146" i="30"/>
  <c r="N147" i="30"/>
  <c r="J148" i="30"/>
  <c r="J149" i="30"/>
  <c r="H150" i="30"/>
  <c r="H151" i="30"/>
  <c r="F152" i="30"/>
  <c r="F153" i="30"/>
  <c r="J162" i="30"/>
  <c r="F228" i="30"/>
  <c r="J250" i="30"/>
  <c r="J43" i="33"/>
  <c r="L52" i="30"/>
  <c r="H54" i="30"/>
  <c r="H57" i="30"/>
  <c r="H60" i="30"/>
  <c r="F62" i="30"/>
  <c r="L65" i="30"/>
  <c r="H74" i="30"/>
  <c r="H76" i="30"/>
  <c r="H79" i="30"/>
  <c r="H82" i="30"/>
  <c r="F84" i="30"/>
  <c r="F141" i="30"/>
  <c r="L142" i="30"/>
  <c r="F144" i="30"/>
  <c r="L145" i="30"/>
  <c r="F147" i="30"/>
  <c r="L148" i="30"/>
  <c r="J150" i="30"/>
  <c r="H152" i="30"/>
  <c r="N206" i="30"/>
  <c r="L85" i="30"/>
  <c r="L82" i="30"/>
  <c r="L81" i="30"/>
  <c r="L80" i="30"/>
  <c r="L79" i="30"/>
  <c r="L78" i="30"/>
  <c r="L77" i="30"/>
  <c r="L76" i="30"/>
  <c r="L75" i="30"/>
  <c r="L86" i="30"/>
  <c r="L83" i="30"/>
  <c r="L53" i="30"/>
  <c r="F55" i="30"/>
  <c r="L56" i="30"/>
  <c r="F58" i="30"/>
  <c r="L59" i="30"/>
  <c r="F63" i="30"/>
  <c r="F64" i="30"/>
  <c r="L150" i="30"/>
  <c r="J151" i="30"/>
  <c r="J152" i="30"/>
  <c r="H153" i="30"/>
  <c r="N52" i="30"/>
  <c r="H55" i="30"/>
  <c r="H58" i="30"/>
  <c r="H63" i="30"/>
  <c r="F65" i="30"/>
  <c r="H77" i="30"/>
  <c r="H80" i="30"/>
  <c r="H85" i="30"/>
  <c r="F87" i="30"/>
  <c r="F140" i="30"/>
  <c r="F142" i="30"/>
  <c r="L143" i="30"/>
  <c r="F145" i="30"/>
  <c r="L146" i="30"/>
  <c r="F148" i="30"/>
  <c r="L151" i="30"/>
  <c r="J153" i="30"/>
  <c r="J184" i="30"/>
  <c r="L84" i="31"/>
  <c r="J207" i="30"/>
  <c r="J208" i="30"/>
  <c r="J209" i="30"/>
  <c r="J210" i="30"/>
  <c r="J211" i="30"/>
  <c r="J212" i="30"/>
  <c r="J213" i="30"/>
  <c r="J214" i="30"/>
  <c r="F215" i="30"/>
  <c r="L215" i="30"/>
  <c r="H216" i="30"/>
  <c r="J217" i="30"/>
  <c r="F218" i="30"/>
  <c r="L218" i="30"/>
  <c r="H219" i="30"/>
  <c r="H258" i="30"/>
  <c r="J259" i="30"/>
  <c r="F260" i="30"/>
  <c r="L260" i="30"/>
  <c r="H261" i="30"/>
  <c r="J262" i="30"/>
  <c r="F263" i="30"/>
  <c r="L263" i="30"/>
  <c r="J273" i="30"/>
  <c r="J274" i="30"/>
  <c r="J275" i="30"/>
  <c r="J276" i="30"/>
  <c r="J277" i="30"/>
  <c r="J278" i="30"/>
  <c r="J279" i="30"/>
  <c r="J280" i="30"/>
  <c r="F281" i="30"/>
  <c r="L281" i="30"/>
  <c r="H282" i="30"/>
  <c r="J283" i="30"/>
  <c r="F284" i="30"/>
  <c r="L284" i="30"/>
  <c r="H285" i="30"/>
  <c r="L108" i="33"/>
  <c r="L106" i="33"/>
  <c r="L104" i="33"/>
  <c r="L98" i="33"/>
  <c r="L99" i="33"/>
  <c r="L100" i="33"/>
  <c r="L102" i="33"/>
  <c r="L85" i="33"/>
  <c r="L83" i="33"/>
  <c r="L79" i="33"/>
  <c r="L63" i="33"/>
  <c r="L61" i="33"/>
  <c r="L57" i="33"/>
  <c r="L41" i="33"/>
  <c r="L39" i="33"/>
  <c r="L35" i="33"/>
  <c r="L103" i="33"/>
  <c r="L80" i="33"/>
  <c r="L58" i="33"/>
  <c r="L36" i="33"/>
  <c r="L105" i="33"/>
  <c r="L81" i="33"/>
  <c r="L59" i="33"/>
  <c r="L53" i="33"/>
  <c r="L37" i="33"/>
  <c r="L86" i="33"/>
  <c r="L84" i="33"/>
  <c r="L82" i="33"/>
  <c r="L76" i="33"/>
  <c r="L64" i="33"/>
  <c r="L62" i="33"/>
  <c r="L60" i="33"/>
  <c r="L77" i="33"/>
  <c r="L55" i="33"/>
  <c r="L54" i="33"/>
  <c r="L33" i="33"/>
  <c r="L31" i="33"/>
  <c r="L19" i="33"/>
  <c r="L16" i="33"/>
  <c r="L15" i="33"/>
  <c r="L14" i="33"/>
  <c r="L13" i="33"/>
  <c r="L12" i="33"/>
  <c r="L11" i="33"/>
  <c r="L10" i="33"/>
  <c r="L9" i="33"/>
  <c r="L34" i="33"/>
  <c r="L32" i="33"/>
  <c r="L101" i="33"/>
  <c r="L78" i="33"/>
  <c r="K51" i="33"/>
  <c r="L42" i="33"/>
  <c r="L40" i="33"/>
  <c r="L38" i="33"/>
  <c r="L20" i="33"/>
  <c r="L17" i="33"/>
  <c r="L107" i="33"/>
  <c r="K95" i="33"/>
  <c r="K29" i="33"/>
  <c r="N30" i="33" s="1"/>
  <c r="J52" i="30"/>
  <c r="J75" i="30"/>
  <c r="J76" i="30"/>
  <c r="J77" i="30"/>
  <c r="J78" i="30"/>
  <c r="J79" i="30"/>
  <c r="J80" i="30"/>
  <c r="J81" i="30"/>
  <c r="J82" i="30"/>
  <c r="J85" i="30"/>
  <c r="L108" i="31"/>
  <c r="L105" i="31"/>
  <c r="L64" i="31"/>
  <c r="L61" i="31"/>
  <c r="L85" i="31"/>
  <c r="L82" i="31"/>
  <c r="L81" i="31"/>
  <c r="L80" i="31"/>
  <c r="L79" i="31"/>
  <c r="L78" i="31"/>
  <c r="L77" i="31"/>
  <c r="L76" i="31"/>
  <c r="L75" i="31"/>
  <c r="L41" i="31"/>
  <c r="L38" i="31"/>
  <c r="L37" i="31"/>
  <c r="L36" i="31"/>
  <c r="L35" i="31"/>
  <c r="L34" i="31"/>
  <c r="L33" i="31"/>
  <c r="L32" i="31"/>
  <c r="L31" i="31"/>
  <c r="L109" i="31"/>
  <c r="L106" i="31"/>
  <c r="L65" i="31"/>
  <c r="L62" i="31"/>
  <c r="L86" i="31"/>
  <c r="L83" i="31"/>
  <c r="L107" i="31"/>
  <c r="L104" i="31"/>
  <c r="L103" i="31"/>
  <c r="L102" i="31"/>
  <c r="L101" i="31"/>
  <c r="L100" i="31"/>
  <c r="L99" i="31"/>
  <c r="L98" i="31"/>
  <c r="L97" i="31"/>
  <c r="L63" i="31"/>
  <c r="L60" i="31"/>
  <c r="L59" i="31"/>
  <c r="L58" i="31"/>
  <c r="L57" i="31"/>
  <c r="L56" i="31"/>
  <c r="L55" i="31"/>
  <c r="L54" i="31"/>
  <c r="L53" i="31"/>
  <c r="K73" i="33"/>
  <c r="F207" i="30"/>
  <c r="L207" i="30"/>
  <c r="F208" i="30"/>
  <c r="L208" i="30"/>
  <c r="F209" i="30"/>
  <c r="L209" i="30"/>
  <c r="F210" i="30"/>
  <c r="L210" i="30"/>
  <c r="F211" i="30"/>
  <c r="L211" i="30"/>
  <c r="F212" i="30"/>
  <c r="L212" i="30"/>
  <c r="F213" i="30"/>
  <c r="L213" i="30"/>
  <c r="F214" i="30"/>
  <c r="L214" i="30"/>
  <c r="H215" i="30"/>
  <c r="J216" i="30"/>
  <c r="F217" i="30"/>
  <c r="L217" i="30"/>
  <c r="H218" i="30"/>
  <c r="J219" i="30"/>
  <c r="J252" i="30"/>
  <c r="J253" i="30"/>
  <c r="J254" i="30"/>
  <c r="J255" i="30"/>
  <c r="J256" i="30"/>
  <c r="J257" i="30"/>
  <c r="J258" i="30"/>
  <c r="F259" i="30"/>
  <c r="L259" i="30"/>
  <c r="H260" i="30"/>
  <c r="J261" i="30"/>
  <c r="F262" i="30"/>
  <c r="L262" i="30"/>
  <c r="H263" i="30"/>
  <c r="F273" i="30"/>
  <c r="L273" i="30"/>
  <c r="F274" i="30"/>
  <c r="L274" i="30"/>
  <c r="F275" i="30"/>
  <c r="L275" i="30"/>
  <c r="F276" i="30"/>
  <c r="L276" i="30"/>
  <c r="F277" i="30"/>
  <c r="L277" i="30"/>
  <c r="F278" i="30"/>
  <c r="L278" i="30"/>
  <c r="F279" i="30"/>
  <c r="L279" i="30"/>
  <c r="F280" i="30"/>
  <c r="L280" i="30"/>
  <c r="H281" i="30"/>
  <c r="J282" i="30"/>
  <c r="F283" i="30"/>
  <c r="L283" i="30"/>
  <c r="H284" i="30"/>
  <c r="J285" i="30"/>
  <c r="M95" i="31"/>
  <c r="N96" i="31" s="1"/>
  <c r="M51" i="31"/>
  <c r="N52" i="31" s="1"/>
  <c r="M73" i="31"/>
  <c r="N74" i="31" s="1"/>
  <c r="M29" i="31"/>
  <c r="N8" i="31"/>
  <c r="D30" i="31"/>
  <c r="L39" i="31"/>
  <c r="H52" i="31"/>
  <c r="H96" i="31"/>
  <c r="D52" i="33"/>
  <c r="L8" i="33"/>
  <c r="L21" i="33"/>
  <c r="L56" i="33"/>
  <c r="J84" i="30"/>
  <c r="L30" i="31"/>
  <c r="L43" i="31"/>
  <c r="L18" i="33"/>
  <c r="F53" i="31"/>
  <c r="F54" i="31"/>
  <c r="F55" i="31"/>
  <c r="F56" i="31"/>
  <c r="F57" i="31"/>
  <c r="F58" i="31"/>
  <c r="F59" i="31"/>
  <c r="F60" i="31"/>
  <c r="H61" i="31"/>
  <c r="J62" i="31"/>
  <c r="F63" i="31"/>
  <c r="H64" i="31"/>
  <c r="J65" i="31"/>
  <c r="F97" i="31"/>
  <c r="F98" i="31"/>
  <c r="F99" i="31"/>
  <c r="F100" i="31"/>
  <c r="F101" i="31"/>
  <c r="F102" i="31"/>
  <c r="F103" i="31"/>
  <c r="F104" i="31"/>
  <c r="H105" i="31"/>
  <c r="J106" i="31"/>
  <c r="F107" i="31"/>
  <c r="H108" i="31"/>
  <c r="J109" i="31"/>
  <c r="N100" i="33"/>
  <c r="N101" i="33"/>
  <c r="N102" i="33"/>
  <c r="N97" i="33"/>
  <c r="N98" i="33"/>
  <c r="N99" i="33"/>
  <c r="M95" i="33"/>
  <c r="N96" i="33" s="1"/>
  <c r="M73" i="33"/>
  <c r="M51" i="33"/>
  <c r="N8" i="33"/>
  <c r="J32" i="33"/>
  <c r="F33" i="33"/>
  <c r="H35" i="33"/>
  <c r="J38" i="33"/>
  <c r="J40" i="33"/>
  <c r="J42" i="33"/>
  <c r="J58" i="33"/>
  <c r="F60" i="33"/>
  <c r="H84" i="31"/>
  <c r="F86" i="31"/>
  <c r="H87" i="31"/>
  <c r="C109" i="33"/>
  <c r="C95" i="33"/>
  <c r="D96" i="33" s="1"/>
  <c r="C87" i="33"/>
  <c r="C73" i="33"/>
  <c r="D74" i="33" s="1"/>
  <c r="D8" i="33"/>
  <c r="H21" i="33"/>
  <c r="N37" i="33"/>
  <c r="N32" i="33"/>
  <c r="N33" i="33"/>
  <c r="N35" i="33"/>
  <c r="J31" i="33"/>
  <c r="J60" i="33"/>
  <c r="J64" i="33"/>
  <c r="F30" i="31"/>
  <c r="H53" i="31"/>
  <c r="H54" i="31"/>
  <c r="H55" i="31"/>
  <c r="H56" i="31"/>
  <c r="H57" i="31"/>
  <c r="H58" i="31"/>
  <c r="H59" i="31"/>
  <c r="H60" i="31"/>
  <c r="J61" i="31"/>
  <c r="F62" i="31"/>
  <c r="H63" i="31"/>
  <c r="J64" i="31"/>
  <c r="F65" i="31"/>
  <c r="H97" i="31"/>
  <c r="H98" i="31"/>
  <c r="H99" i="31"/>
  <c r="H100" i="31"/>
  <c r="H101" i="31"/>
  <c r="H102" i="31"/>
  <c r="H103" i="31"/>
  <c r="H104" i="31"/>
  <c r="J105" i="31"/>
  <c r="F106" i="31"/>
  <c r="H107" i="31"/>
  <c r="J108" i="31"/>
  <c r="F109" i="31"/>
  <c r="F108" i="33"/>
  <c r="F106" i="33"/>
  <c r="F104" i="33"/>
  <c r="F98" i="33"/>
  <c r="F99" i="33"/>
  <c r="F100" i="33"/>
  <c r="F85" i="33"/>
  <c r="F83" i="33"/>
  <c r="F79" i="33"/>
  <c r="F63" i="33"/>
  <c r="F61" i="33"/>
  <c r="F57" i="33"/>
  <c r="F41" i="33"/>
  <c r="F39" i="33"/>
  <c r="F35" i="33"/>
  <c r="F80" i="33"/>
  <c r="F58" i="33"/>
  <c r="F36" i="33"/>
  <c r="F107" i="33"/>
  <c r="F101" i="33"/>
  <c r="E95" i="33"/>
  <c r="F96" i="33" s="1"/>
  <c r="F81" i="33"/>
  <c r="E73" i="33"/>
  <c r="F74" i="33" s="1"/>
  <c r="F59" i="33"/>
  <c r="F53" i="33"/>
  <c r="E51" i="33"/>
  <c r="F37" i="33"/>
  <c r="F102" i="33"/>
  <c r="F86" i="33"/>
  <c r="F84" i="33"/>
  <c r="F82" i="33"/>
  <c r="F76" i="33"/>
  <c r="F64" i="33"/>
  <c r="F62" i="33"/>
  <c r="F103" i="33"/>
  <c r="F77" i="33"/>
  <c r="F55" i="33"/>
  <c r="F8" i="33"/>
  <c r="C29" i="33"/>
  <c r="F32" i="33"/>
  <c r="F54" i="33"/>
  <c r="J82" i="33"/>
  <c r="J86" i="33"/>
  <c r="V11" i="35"/>
  <c r="H30" i="31"/>
  <c r="H39" i="31"/>
  <c r="J40" i="31"/>
  <c r="F41" i="31"/>
  <c r="H42" i="31"/>
  <c r="J43" i="31"/>
  <c r="F75" i="31"/>
  <c r="F76" i="31"/>
  <c r="F77" i="31"/>
  <c r="F78" i="31"/>
  <c r="F79" i="31"/>
  <c r="F80" i="31"/>
  <c r="F81" i="31"/>
  <c r="F82" i="31"/>
  <c r="H83" i="31"/>
  <c r="J84" i="31"/>
  <c r="F85" i="31"/>
  <c r="H86" i="31"/>
  <c r="J87" i="31"/>
  <c r="H100" i="33"/>
  <c r="H107" i="33"/>
  <c r="H105" i="33"/>
  <c r="H101" i="33"/>
  <c r="H102" i="33"/>
  <c r="H106" i="33"/>
  <c r="H81" i="33"/>
  <c r="H59" i="33"/>
  <c r="H53" i="33"/>
  <c r="H37" i="33"/>
  <c r="H99" i="33"/>
  <c r="G95" i="33"/>
  <c r="H96" i="33" s="1"/>
  <c r="H86" i="33"/>
  <c r="H84" i="33"/>
  <c r="H82" i="33"/>
  <c r="H76" i="33"/>
  <c r="G73" i="33"/>
  <c r="H74" i="33" s="1"/>
  <c r="H64" i="33"/>
  <c r="H62" i="33"/>
  <c r="H60" i="33"/>
  <c r="H54" i="33"/>
  <c r="G51" i="33"/>
  <c r="H42" i="33"/>
  <c r="H40" i="33"/>
  <c r="H38" i="33"/>
  <c r="H103" i="33"/>
  <c r="H98" i="33"/>
  <c r="H77" i="33"/>
  <c r="H55" i="33"/>
  <c r="H33" i="33"/>
  <c r="H108" i="33"/>
  <c r="H104" i="33"/>
  <c r="H78" i="33"/>
  <c r="H85" i="33"/>
  <c r="H83" i="33"/>
  <c r="H79" i="33"/>
  <c r="H63" i="33"/>
  <c r="H61" i="33"/>
  <c r="H57" i="33"/>
  <c r="H41" i="33"/>
  <c r="H39" i="33"/>
  <c r="H8" i="33"/>
  <c r="F11" i="33"/>
  <c r="F12" i="33"/>
  <c r="F13" i="33"/>
  <c r="F14" i="33"/>
  <c r="F15" i="33"/>
  <c r="F16" i="33"/>
  <c r="H17" i="33"/>
  <c r="J18" i="33"/>
  <c r="F19" i="33"/>
  <c r="H20" i="33"/>
  <c r="J21" i="33"/>
  <c r="E29" i="33"/>
  <c r="F31" i="33"/>
  <c r="J54" i="33"/>
  <c r="F56" i="33"/>
  <c r="N103" i="33"/>
  <c r="V14" i="35"/>
  <c r="J30" i="31"/>
  <c r="J53" i="31"/>
  <c r="J54" i="31"/>
  <c r="J55" i="31"/>
  <c r="J56" i="31"/>
  <c r="J57" i="31"/>
  <c r="J58" i="31"/>
  <c r="J59" i="31"/>
  <c r="J60" i="31"/>
  <c r="F61" i="31"/>
  <c r="H62" i="31"/>
  <c r="J63" i="31"/>
  <c r="F64" i="31"/>
  <c r="H65" i="31"/>
  <c r="J97" i="31"/>
  <c r="J98" i="31"/>
  <c r="J99" i="31"/>
  <c r="J100" i="31"/>
  <c r="J101" i="31"/>
  <c r="J102" i="31"/>
  <c r="J103" i="31"/>
  <c r="J104" i="31"/>
  <c r="F105" i="31"/>
  <c r="H106" i="31"/>
  <c r="J102" i="33"/>
  <c r="J103" i="33"/>
  <c r="J108" i="33"/>
  <c r="J106" i="33"/>
  <c r="J104" i="33"/>
  <c r="J100" i="33"/>
  <c r="J98" i="33"/>
  <c r="I95" i="33"/>
  <c r="J96" i="33" s="1"/>
  <c r="J77" i="33"/>
  <c r="I73" i="33"/>
  <c r="J55" i="33"/>
  <c r="I51" i="33"/>
  <c r="J33" i="33"/>
  <c r="J107" i="33"/>
  <c r="J101" i="33"/>
  <c r="J78" i="33"/>
  <c r="J56" i="33"/>
  <c r="J34" i="33"/>
  <c r="J85" i="33"/>
  <c r="J83" i="33"/>
  <c r="J79" i="33"/>
  <c r="J63" i="33"/>
  <c r="J61" i="33"/>
  <c r="J57" i="33"/>
  <c r="J41" i="33"/>
  <c r="J39" i="33"/>
  <c r="J35" i="33"/>
  <c r="J80" i="33"/>
  <c r="J105" i="33"/>
  <c r="J81" i="33"/>
  <c r="J59" i="33"/>
  <c r="J53" i="33"/>
  <c r="J37" i="33"/>
  <c r="J8" i="33"/>
  <c r="G29" i="33"/>
  <c r="J30" i="33" s="1"/>
  <c r="H32" i="33"/>
  <c r="H36" i="33"/>
  <c r="H56" i="33"/>
  <c r="J62" i="33"/>
  <c r="H80" i="33"/>
  <c r="F105" i="33"/>
  <c r="V7" i="35"/>
  <c r="V16" i="35"/>
  <c r="V13" i="35"/>
  <c r="V10" i="35"/>
  <c r="V8" i="35"/>
  <c r="V15" i="35"/>
  <c r="V12" i="35"/>
  <c r="V18" i="35"/>
  <c r="V9" i="35"/>
  <c r="N7" i="35"/>
  <c r="N8" i="35"/>
  <c r="AB8" i="35"/>
  <c r="H9" i="35"/>
  <c r="AB17" i="35"/>
  <c r="N10" i="35"/>
  <c r="H11" i="35"/>
  <c r="N13" i="35"/>
  <c r="H14" i="35"/>
  <c r="AB14" i="35"/>
  <c r="N16" i="35"/>
  <c r="AB18" i="35"/>
  <c r="AL7" i="35"/>
  <c r="AK7" i="35"/>
  <c r="AJ7" i="35"/>
  <c r="H8" i="35"/>
  <c r="N9" i="35"/>
  <c r="AB9" i="35"/>
  <c r="N11" i="35"/>
  <c r="H12" i="35"/>
  <c r="AB12" i="35"/>
  <c r="N14" i="35"/>
  <c r="H15" i="35"/>
  <c r="H17" i="35"/>
  <c r="AB7" i="35"/>
  <c r="AT7" i="35"/>
  <c r="N17" i="35"/>
  <c r="H18" i="35"/>
  <c r="H29" i="35"/>
  <c r="I29" i="35"/>
  <c r="V29" i="35"/>
  <c r="I5" i="36"/>
  <c r="D129" i="39"/>
  <c r="N123" i="39"/>
  <c r="O5" i="39"/>
  <c r="R5" i="39"/>
  <c r="Q5" i="39"/>
  <c r="P5" i="39"/>
  <c r="T5" i="39"/>
  <c r="F5" i="40"/>
  <c r="H5" i="40"/>
  <c r="F10" i="40"/>
  <c r="F9" i="40"/>
  <c r="F8" i="40"/>
  <c r="F7" i="40"/>
  <c r="F6" i="40"/>
  <c r="P5" i="40"/>
  <c r="M5" i="40"/>
  <c r="L5" i="40"/>
  <c r="I133" i="40"/>
  <c r="H133" i="40"/>
  <c r="M133" i="40"/>
  <c r="G133" i="40"/>
  <c r="Q5" i="37"/>
  <c r="M5" i="39"/>
  <c r="O123" i="39"/>
  <c r="M123" i="39"/>
  <c r="L123" i="39"/>
  <c r="N5" i="40"/>
  <c r="E129" i="39"/>
  <c r="G123" i="39"/>
  <c r="I5" i="40"/>
  <c r="Q5" i="40"/>
  <c r="L133" i="40"/>
  <c r="I5" i="37"/>
  <c r="H123" i="39"/>
  <c r="R5" i="40"/>
  <c r="M133" i="41"/>
  <c r="L133" i="41"/>
  <c r="K133" i="41"/>
  <c r="O133" i="41"/>
  <c r="N133" i="41"/>
  <c r="R5" i="42"/>
  <c r="Q5" i="42"/>
  <c r="P5" i="42"/>
  <c r="T5" i="42"/>
  <c r="S5" i="42"/>
  <c r="I135" i="43"/>
  <c r="H135" i="43"/>
  <c r="G135" i="43"/>
  <c r="M135" i="43"/>
  <c r="L135" i="43"/>
  <c r="M5" i="42"/>
  <c r="Q5" i="41"/>
  <c r="F6" i="41"/>
  <c r="F7" i="41"/>
  <c r="F8" i="41"/>
  <c r="F9" i="41"/>
  <c r="F10" i="41"/>
  <c r="I133" i="41"/>
  <c r="H5" i="42"/>
  <c r="N5" i="42"/>
  <c r="L133" i="42"/>
  <c r="M5" i="41"/>
  <c r="S5" i="41"/>
  <c r="T5" i="41"/>
  <c r="F6" i="42"/>
  <c r="F7" i="42"/>
  <c r="F8" i="42"/>
  <c r="F9" i="42"/>
  <c r="F10" i="42"/>
  <c r="J5" i="43"/>
  <c r="I5" i="43"/>
  <c r="H5" i="43"/>
  <c r="G133" i="41"/>
  <c r="Q5" i="43"/>
  <c r="F7" i="43"/>
  <c r="F8" i="43"/>
  <c r="F9" i="43"/>
  <c r="F10" i="43"/>
  <c r="F11" i="43"/>
  <c r="F12" i="43"/>
  <c r="F13" i="43"/>
  <c r="F14" i="43"/>
  <c r="D146" i="43"/>
  <c r="M5" i="44"/>
  <c r="I135" i="44"/>
  <c r="H135" i="44"/>
  <c r="M135" i="44"/>
  <c r="G135" i="44"/>
  <c r="T5" i="43"/>
  <c r="J5" i="44"/>
  <c r="Q5" i="44"/>
  <c r="C16" i="43"/>
  <c r="O135" i="43"/>
  <c r="R5" i="44"/>
  <c r="D16" i="43"/>
  <c r="C146" i="43"/>
  <c r="L5" i="44"/>
  <c r="S5" i="44"/>
  <c r="C146" i="44"/>
  <c r="H5" i="45"/>
  <c r="P5" i="45"/>
  <c r="K135" i="44"/>
  <c r="D146" i="44"/>
  <c r="I5" i="45"/>
  <c r="M5" i="45"/>
  <c r="L5" i="45"/>
  <c r="N5" i="45"/>
  <c r="O135" i="44"/>
  <c r="S5" i="45"/>
  <c r="R5" i="45"/>
  <c r="E146" i="45"/>
  <c r="I135" i="45"/>
  <c r="O135" i="45"/>
  <c r="L135" i="45"/>
  <c r="G135" i="45"/>
  <c r="M135" i="45"/>
  <c r="K142" i="45" l="1"/>
  <c r="J17" i="19"/>
  <c r="J101" i="19"/>
  <c r="J72" i="19"/>
  <c r="J53" i="19"/>
  <c r="J33" i="19"/>
  <c r="J60" i="18"/>
  <c r="J20" i="19"/>
  <c r="W17" i="16"/>
  <c r="J108" i="19"/>
  <c r="J13" i="19"/>
  <c r="J114" i="19"/>
  <c r="J95" i="19"/>
  <c r="J75" i="19"/>
  <c r="J14" i="19"/>
  <c r="J88" i="19"/>
  <c r="J69" i="19"/>
  <c r="J59" i="19"/>
  <c r="K27" i="17"/>
  <c r="K18" i="17"/>
  <c r="K14" i="17"/>
  <c r="W13" i="16"/>
  <c r="J56" i="19"/>
  <c r="J40" i="19"/>
  <c r="W18" i="16"/>
  <c r="W14" i="16"/>
  <c r="K10" i="17"/>
  <c r="L96" i="33"/>
  <c r="J111" i="19"/>
  <c r="J82" i="19"/>
  <c r="J62" i="19"/>
  <c r="J43" i="19"/>
  <c r="W19" i="16"/>
  <c r="W15" i="16"/>
  <c r="J74" i="33"/>
  <c r="K137" i="45"/>
  <c r="J104" i="19"/>
  <c r="J85" i="19"/>
  <c r="J24" i="19"/>
  <c r="J113" i="19"/>
  <c r="J30" i="19"/>
  <c r="J11" i="19"/>
  <c r="W11" i="16"/>
  <c r="L74" i="33"/>
  <c r="J10" i="19"/>
  <c r="J66" i="19"/>
  <c r="J46" i="19"/>
  <c r="W20" i="16"/>
  <c r="W16" i="16"/>
  <c r="O138" i="45"/>
  <c r="M138" i="45"/>
  <c r="L138" i="45"/>
  <c r="N138" i="45"/>
  <c r="I136" i="45"/>
  <c r="H136" i="45"/>
  <c r="K136" i="45" s="1"/>
  <c r="F146" i="45"/>
  <c r="G136" i="45"/>
  <c r="L143" i="45"/>
  <c r="N143" i="45"/>
  <c r="M143" i="45"/>
  <c r="O143" i="45"/>
  <c r="H141" i="45"/>
  <c r="G141" i="45"/>
  <c r="I141" i="45"/>
  <c r="N137" i="45"/>
  <c r="M137" i="45"/>
  <c r="O137" i="45"/>
  <c r="L137" i="45"/>
  <c r="I145" i="45"/>
  <c r="H145" i="45"/>
  <c r="K145" i="45" s="1"/>
  <c r="G145" i="45"/>
  <c r="N141" i="45"/>
  <c r="M141" i="45"/>
  <c r="L141" i="45"/>
  <c r="O141" i="45"/>
  <c r="I139" i="45"/>
  <c r="H139" i="45"/>
  <c r="K139" i="45" s="1"/>
  <c r="G139" i="45"/>
  <c r="I144" i="45"/>
  <c r="G144" i="45"/>
  <c r="H144" i="45"/>
  <c r="K144" i="45" s="1"/>
  <c r="O140" i="45"/>
  <c r="N140" i="45"/>
  <c r="M140" i="45"/>
  <c r="L140" i="45"/>
  <c r="I138" i="45"/>
  <c r="G138" i="45"/>
  <c r="H138" i="45"/>
  <c r="K138" i="45" s="1"/>
  <c r="N136" i="44"/>
  <c r="M136" i="44"/>
  <c r="J146" i="44"/>
  <c r="L136" i="44"/>
  <c r="O136" i="44"/>
  <c r="O141" i="43"/>
  <c r="N141" i="43"/>
  <c r="L141" i="43"/>
  <c r="M141" i="43"/>
  <c r="P15" i="43"/>
  <c r="T15" i="43"/>
  <c r="Q15" i="43"/>
  <c r="S15" i="43"/>
  <c r="R15" i="43"/>
  <c r="P14" i="43"/>
  <c r="T14" i="43"/>
  <c r="Q14" i="43"/>
  <c r="S14" i="43"/>
  <c r="R14" i="43"/>
  <c r="P13" i="43"/>
  <c r="T13" i="43"/>
  <c r="Q13" i="43"/>
  <c r="S13" i="43"/>
  <c r="R13" i="43"/>
  <c r="P12" i="43"/>
  <c r="T12" i="43"/>
  <c r="Q12" i="43"/>
  <c r="S12" i="43"/>
  <c r="R12" i="43"/>
  <c r="P11" i="43"/>
  <c r="T11" i="43"/>
  <c r="Q11" i="43"/>
  <c r="S11" i="43"/>
  <c r="R11" i="43"/>
  <c r="P10" i="43"/>
  <c r="T10" i="43"/>
  <c r="Q10" i="43"/>
  <c r="S10" i="43"/>
  <c r="R10" i="43"/>
  <c r="P9" i="43"/>
  <c r="T9" i="43"/>
  <c r="Q9" i="43"/>
  <c r="S9" i="43"/>
  <c r="R9" i="43"/>
  <c r="P8" i="43"/>
  <c r="T8" i="43"/>
  <c r="Q8" i="43"/>
  <c r="S8" i="43"/>
  <c r="R8" i="43"/>
  <c r="P7" i="43"/>
  <c r="T7" i="43"/>
  <c r="Q7" i="43"/>
  <c r="S7" i="43"/>
  <c r="R7" i="43"/>
  <c r="P6" i="43"/>
  <c r="O16" i="43"/>
  <c r="T6" i="43"/>
  <c r="Q6" i="43"/>
  <c r="S6" i="43"/>
  <c r="R6" i="43"/>
  <c r="I144" i="44"/>
  <c r="H144" i="44"/>
  <c r="K144" i="44" s="1"/>
  <c r="G144" i="44"/>
  <c r="I139" i="44"/>
  <c r="G139" i="44"/>
  <c r="H139" i="44"/>
  <c r="G140" i="44"/>
  <c r="I140" i="44"/>
  <c r="H140" i="44"/>
  <c r="H145" i="44"/>
  <c r="I145" i="44"/>
  <c r="G145" i="44"/>
  <c r="H136" i="44"/>
  <c r="K136" i="44" s="1"/>
  <c r="G136" i="44"/>
  <c r="F146" i="44"/>
  <c r="I136" i="44"/>
  <c r="H143" i="44"/>
  <c r="G143" i="44"/>
  <c r="I143" i="44"/>
  <c r="G137" i="44"/>
  <c r="I137" i="44"/>
  <c r="H137" i="44"/>
  <c r="G142" i="44"/>
  <c r="I142" i="44"/>
  <c r="H142" i="44"/>
  <c r="K142" i="44" s="1"/>
  <c r="H138" i="44"/>
  <c r="K138" i="44" s="1"/>
  <c r="G138" i="44"/>
  <c r="I138" i="44"/>
  <c r="H141" i="44"/>
  <c r="G141" i="44"/>
  <c r="I141" i="44"/>
  <c r="O142" i="43"/>
  <c r="N142" i="43"/>
  <c r="M142" i="43"/>
  <c r="L142" i="43"/>
  <c r="O136" i="43"/>
  <c r="J146" i="43"/>
  <c r="N136" i="43"/>
  <c r="M136" i="43"/>
  <c r="L136" i="43"/>
  <c r="N15" i="43"/>
  <c r="L15" i="43"/>
  <c r="M15" i="43"/>
  <c r="N14" i="43"/>
  <c r="L14" i="43"/>
  <c r="M14" i="43"/>
  <c r="N13" i="43"/>
  <c r="L13" i="43"/>
  <c r="M13" i="43"/>
  <c r="N12" i="43"/>
  <c r="L12" i="43"/>
  <c r="M12" i="43"/>
  <c r="N11" i="43"/>
  <c r="L11" i="43"/>
  <c r="M11" i="43"/>
  <c r="N10" i="43"/>
  <c r="L10" i="43"/>
  <c r="M10" i="43"/>
  <c r="N9" i="43"/>
  <c r="L9" i="43"/>
  <c r="M9" i="43"/>
  <c r="N8" i="43"/>
  <c r="L8" i="43"/>
  <c r="M8" i="43"/>
  <c r="N7" i="43"/>
  <c r="L7" i="43"/>
  <c r="M7" i="43"/>
  <c r="N6" i="43"/>
  <c r="K16" i="43"/>
  <c r="L6" i="43"/>
  <c r="M6" i="43"/>
  <c r="E16" i="43"/>
  <c r="F16" i="43" s="1"/>
  <c r="F6" i="43"/>
  <c r="T9" i="41"/>
  <c r="S9" i="41"/>
  <c r="Q9" i="41"/>
  <c r="P9" i="41"/>
  <c r="R9" i="41"/>
  <c r="T8" i="41"/>
  <c r="S8" i="41"/>
  <c r="Q8" i="41"/>
  <c r="P8" i="41"/>
  <c r="R8" i="41"/>
  <c r="T7" i="41"/>
  <c r="AA19" i="41" s="1"/>
  <c r="S7" i="41"/>
  <c r="Q7" i="41"/>
  <c r="P7" i="41"/>
  <c r="R7" i="41"/>
  <c r="T6" i="41"/>
  <c r="S6" i="41"/>
  <c r="Q6" i="41"/>
  <c r="P6" i="41"/>
  <c r="R6" i="41"/>
  <c r="L10" i="42"/>
  <c r="N10" i="42"/>
  <c r="M10" i="42"/>
  <c r="L9" i="42"/>
  <c r="N9" i="42"/>
  <c r="L8" i="42"/>
  <c r="N8" i="42"/>
  <c r="L7" i="42"/>
  <c r="N7" i="42"/>
  <c r="M7" i="42"/>
  <c r="L6" i="42"/>
  <c r="N6" i="42"/>
  <c r="M6" i="42"/>
  <c r="I10" i="41"/>
  <c r="H10" i="41"/>
  <c r="J10" i="41"/>
  <c r="I9" i="41"/>
  <c r="H9" i="41"/>
  <c r="M9" i="41"/>
  <c r="J9" i="41"/>
  <c r="I8" i="41"/>
  <c r="H8" i="41"/>
  <c r="M8" i="41"/>
  <c r="J8" i="41"/>
  <c r="I7" i="41"/>
  <c r="H7" i="41"/>
  <c r="J7" i="41"/>
  <c r="I6" i="41"/>
  <c r="H6" i="41"/>
  <c r="J6" i="41"/>
  <c r="N10" i="41"/>
  <c r="M10" i="41"/>
  <c r="L10" i="41"/>
  <c r="N9" i="41"/>
  <c r="L9" i="41"/>
  <c r="N8" i="41"/>
  <c r="L8" i="41"/>
  <c r="N7" i="41"/>
  <c r="M7" i="41"/>
  <c r="L7" i="41"/>
  <c r="N6" i="41"/>
  <c r="M6" i="41"/>
  <c r="L6" i="41"/>
  <c r="J15" i="43"/>
  <c r="I15" i="43"/>
  <c r="H15" i="43"/>
  <c r="J14" i="43"/>
  <c r="I14" i="43"/>
  <c r="H14" i="43"/>
  <c r="J13" i="43"/>
  <c r="I13" i="43"/>
  <c r="H13" i="43"/>
  <c r="J12" i="43"/>
  <c r="I12" i="43"/>
  <c r="H12" i="43"/>
  <c r="J11" i="43"/>
  <c r="I11" i="43"/>
  <c r="H11" i="43"/>
  <c r="J10" i="42"/>
  <c r="H10" i="42"/>
  <c r="I10" i="42"/>
  <c r="J9" i="42"/>
  <c r="H9" i="42"/>
  <c r="M9" i="42"/>
  <c r="I9" i="42"/>
  <c r="J8" i="42"/>
  <c r="H8" i="42"/>
  <c r="M8" i="42"/>
  <c r="I8" i="42"/>
  <c r="J7" i="42"/>
  <c r="H7" i="42"/>
  <c r="I7" i="42"/>
  <c r="J6" i="42"/>
  <c r="H6" i="42"/>
  <c r="I6" i="42"/>
  <c r="P9" i="40"/>
  <c r="S9" i="40"/>
  <c r="R9" i="40"/>
  <c r="T9" i="40"/>
  <c r="Q9" i="40"/>
  <c r="P8" i="40"/>
  <c r="S8" i="40"/>
  <c r="R8" i="40"/>
  <c r="T8" i="40"/>
  <c r="Q8" i="40"/>
  <c r="P7" i="40"/>
  <c r="AA19" i="40"/>
  <c r="S7" i="40"/>
  <c r="R7" i="40"/>
  <c r="T7" i="40"/>
  <c r="Q7" i="40"/>
  <c r="P6" i="40"/>
  <c r="S6" i="40"/>
  <c r="R6" i="40"/>
  <c r="T6" i="40"/>
  <c r="Q6" i="40"/>
  <c r="I142" i="43"/>
  <c r="H142" i="43"/>
  <c r="G142" i="43"/>
  <c r="I145" i="43"/>
  <c r="H145" i="43"/>
  <c r="G145" i="43"/>
  <c r="I136" i="43"/>
  <c r="H136" i="43"/>
  <c r="K136" i="43" s="1"/>
  <c r="G136" i="43"/>
  <c r="F146" i="43"/>
  <c r="I140" i="43"/>
  <c r="G140" i="43"/>
  <c r="H140" i="43"/>
  <c r="I141" i="43"/>
  <c r="H141" i="43"/>
  <c r="K141" i="43" s="1"/>
  <c r="G141" i="43"/>
  <c r="H137" i="43"/>
  <c r="G137" i="43"/>
  <c r="I137" i="43"/>
  <c r="H143" i="43"/>
  <c r="K143" i="43" s="1"/>
  <c r="G143" i="43"/>
  <c r="I143" i="43"/>
  <c r="H144" i="43"/>
  <c r="G144" i="43"/>
  <c r="I144" i="43"/>
  <c r="G138" i="43"/>
  <c r="I138" i="43"/>
  <c r="H138" i="43"/>
  <c r="K138" i="43" s="1"/>
  <c r="H139" i="43"/>
  <c r="G139" i="43"/>
  <c r="I139" i="43"/>
  <c r="R9" i="42"/>
  <c r="Q9" i="42"/>
  <c r="P9" i="42"/>
  <c r="T9" i="42"/>
  <c r="S9" i="42"/>
  <c r="R7" i="42"/>
  <c r="Q7" i="42"/>
  <c r="P7" i="42"/>
  <c r="T7" i="42"/>
  <c r="AA19" i="42" s="1"/>
  <c r="S7" i="42"/>
  <c r="J10" i="40"/>
  <c r="I10" i="40"/>
  <c r="H10" i="40"/>
  <c r="J9" i="40"/>
  <c r="I9" i="40"/>
  <c r="M9" i="40"/>
  <c r="H9" i="40"/>
  <c r="J8" i="40"/>
  <c r="I8" i="40"/>
  <c r="M8" i="40"/>
  <c r="H8" i="40"/>
  <c r="J7" i="40"/>
  <c r="I7" i="40"/>
  <c r="H7" i="40"/>
  <c r="J6" i="40"/>
  <c r="I6" i="40"/>
  <c r="H6" i="40"/>
  <c r="L134" i="41"/>
  <c r="K134" i="41"/>
  <c r="N134" i="41"/>
  <c r="M134" i="41"/>
  <c r="O134" i="41"/>
  <c r="J49" i="37"/>
  <c r="I49" i="37"/>
  <c r="J47" i="37"/>
  <c r="I47" i="37"/>
  <c r="J45" i="37"/>
  <c r="I45" i="37"/>
  <c r="J43" i="37"/>
  <c r="I43" i="37"/>
  <c r="J41" i="37"/>
  <c r="I41" i="37"/>
  <c r="J39" i="37"/>
  <c r="I39" i="37"/>
  <c r="J37" i="37"/>
  <c r="I37" i="37"/>
  <c r="J35" i="37"/>
  <c r="I35" i="37"/>
  <c r="J33" i="37"/>
  <c r="I33" i="37"/>
  <c r="J31" i="37"/>
  <c r="I31" i="37"/>
  <c r="J29" i="37"/>
  <c r="I29" i="37"/>
  <c r="J27" i="37"/>
  <c r="I27" i="37"/>
  <c r="J25" i="37"/>
  <c r="I25" i="37"/>
  <c r="J23" i="37"/>
  <c r="I23" i="37"/>
  <c r="J21" i="37"/>
  <c r="I21" i="37"/>
  <c r="J19" i="37"/>
  <c r="I19" i="37"/>
  <c r="J17" i="37"/>
  <c r="I17" i="37"/>
  <c r="Q15" i="37"/>
  <c r="P15" i="37"/>
  <c r="Q13" i="37"/>
  <c r="P13" i="37"/>
  <c r="Q11" i="37"/>
  <c r="P11" i="37"/>
  <c r="Q9" i="37"/>
  <c r="P9" i="37"/>
  <c r="Q7" i="37"/>
  <c r="P7" i="37"/>
  <c r="I15" i="37"/>
  <c r="J15" i="37"/>
  <c r="I13" i="37"/>
  <c r="J13" i="37"/>
  <c r="I11" i="37"/>
  <c r="J11" i="37"/>
  <c r="I9" i="37"/>
  <c r="J9" i="37"/>
  <c r="I7" i="37"/>
  <c r="J7" i="37"/>
  <c r="Q50" i="37"/>
  <c r="P50" i="37"/>
  <c r="Q48" i="37"/>
  <c r="P48" i="37"/>
  <c r="Q46" i="37"/>
  <c r="P46" i="37"/>
  <c r="Q44" i="37"/>
  <c r="P44" i="37"/>
  <c r="Q42" i="37"/>
  <c r="P42" i="37"/>
  <c r="Q40" i="37"/>
  <c r="P40" i="37"/>
  <c r="Q38" i="37"/>
  <c r="P38" i="37"/>
  <c r="Q36" i="37"/>
  <c r="P36" i="37"/>
  <c r="Q34" i="37"/>
  <c r="P34" i="37"/>
  <c r="Q32" i="37"/>
  <c r="P32" i="37"/>
  <c r="Q30" i="37"/>
  <c r="P30" i="37"/>
  <c r="Q28" i="37"/>
  <c r="P28" i="37"/>
  <c r="Q26" i="37"/>
  <c r="P26" i="37"/>
  <c r="Q24" i="37"/>
  <c r="P24" i="37"/>
  <c r="Q22" i="37"/>
  <c r="P22" i="37"/>
  <c r="Q20" i="37"/>
  <c r="P20" i="37"/>
  <c r="Q18" i="37"/>
  <c r="P18" i="37"/>
  <c r="Q16" i="37"/>
  <c r="P16" i="37"/>
  <c r="N127" i="39"/>
  <c r="M127" i="39"/>
  <c r="K127" i="39"/>
  <c r="J129" i="39"/>
  <c r="L127" i="39"/>
  <c r="O127" i="39"/>
  <c r="M128" i="39"/>
  <c r="L128" i="39"/>
  <c r="O128" i="39"/>
  <c r="K128" i="39"/>
  <c r="N128" i="39"/>
  <c r="N124" i="39"/>
  <c r="M124" i="39"/>
  <c r="O124" i="39"/>
  <c r="L124" i="39"/>
  <c r="O125" i="39"/>
  <c r="M125" i="39"/>
  <c r="L125" i="39"/>
  <c r="N125" i="39"/>
  <c r="K125" i="39"/>
  <c r="J14" i="37"/>
  <c r="I14" i="37"/>
  <c r="J12" i="37"/>
  <c r="I12" i="37"/>
  <c r="J10" i="37"/>
  <c r="I10" i="37"/>
  <c r="J8" i="37"/>
  <c r="I8" i="37"/>
  <c r="J6" i="37"/>
  <c r="I6" i="37"/>
  <c r="H134" i="40"/>
  <c r="G134" i="40"/>
  <c r="I134" i="40"/>
  <c r="I51" i="36"/>
  <c r="J51" i="36"/>
  <c r="J44" i="36"/>
  <c r="I44" i="36"/>
  <c r="I39" i="36"/>
  <c r="J39" i="36"/>
  <c r="J37" i="36"/>
  <c r="I37" i="36"/>
  <c r="J35" i="36"/>
  <c r="I35" i="36"/>
  <c r="J33" i="36"/>
  <c r="I33" i="36"/>
  <c r="J31" i="36"/>
  <c r="I31" i="36"/>
  <c r="J29" i="36"/>
  <c r="I29" i="36"/>
  <c r="J27" i="36"/>
  <c r="I27" i="36"/>
  <c r="J25" i="36"/>
  <c r="I25" i="36"/>
  <c r="J23" i="36"/>
  <c r="I23" i="36"/>
  <c r="J21" i="36"/>
  <c r="I21" i="36"/>
  <c r="J41" i="36"/>
  <c r="I41" i="36"/>
  <c r="I15" i="36"/>
  <c r="J15" i="36"/>
  <c r="I13" i="36"/>
  <c r="J13" i="36"/>
  <c r="I11" i="36"/>
  <c r="J11" i="36"/>
  <c r="J9" i="36"/>
  <c r="I9" i="36"/>
  <c r="J7" i="36"/>
  <c r="I7" i="36"/>
  <c r="J46" i="36"/>
  <c r="I46" i="36"/>
  <c r="J48" i="36"/>
  <c r="I48" i="36"/>
  <c r="J50" i="36"/>
  <c r="I50" i="36"/>
  <c r="J38" i="36"/>
  <c r="I38" i="36"/>
  <c r="J36" i="36"/>
  <c r="I36" i="36"/>
  <c r="J34" i="36"/>
  <c r="I34" i="36"/>
  <c r="J32" i="36"/>
  <c r="I32" i="36"/>
  <c r="J30" i="36"/>
  <c r="I30" i="36"/>
  <c r="J28" i="36"/>
  <c r="I28" i="36"/>
  <c r="J26" i="36"/>
  <c r="I26" i="36"/>
  <c r="J24" i="36"/>
  <c r="I24" i="36"/>
  <c r="J22" i="36"/>
  <c r="I22" i="36"/>
  <c r="J20" i="36"/>
  <c r="I20" i="36"/>
  <c r="J18" i="36"/>
  <c r="I18" i="36"/>
  <c r="J16" i="36"/>
  <c r="I16" i="36"/>
  <c r="I43" i="36"/>
  <c r="J43" i="36"/>
  <c r="Q38" i="36"/>
  <c r="P38" i="36"/>
  <c r="Q34" i="36"/>
  <c r="P34" i="36"/>
  <c r="Q28" i="36"/>
  <c r="P28" i="36"/>
  <c r="Q22" i="36"/>
  <c r="P22" i="36"/>
  <c r="Q16" i="36"/>
  <c r="P16" i="36"/>
  <c r="Q9" i="36"/>
  <c r="P9" i="36"/>
  <c r="Q6" i="36"/>
  <c r="P6" i="36"/>
  <c r="Q8" i="36"/>
  <c r="P8" i="36"/>
  <c r="Q10" i="36"/>
  <c r="P10" i="36"/>
  <c r="Q12" i="36"/>
  <c r="P12" i="36"/>
  <c r="Q14" i="36"/>
  <c r="P14" i="36"/>
  <c r="P42" i="36"/>
  <c r="Q42" i="36"/>
  <c r="P46" i="36"/>
  <c r="Q46" i="36"/>
  <c r="P50" i="36"/>
  <c r="Q50" i="36"/>
  <c r="P44" i="36"/>
  <c r="Q44" i="36"/>
  <c r="Q13" i="36"/>
  <c r="P13" i="36"/>
  <c r="Q15" i="36"/>
  <c r="P15" i="36"/>
  <c r="P48" i="36"/>
  <c r="Q48" i="36"/>
  <c r="Q39" i="36"/>
  <c r="P39" i="36"/>
  <c r="Q41" i="36"/>
  <c r="P41" i="36"/>
  <c r="P43" i="36"/>
  <c r="Q43" i="36"/>
  <c r="Q45" i="36"/>
  <c r="P45" i="36"/>
  <c r="Q47" i="36"/>
  <c r="P47" i="36"/>
  <c r="Q49" i="36"/>
  <c r="P49" i="36"/>
  <c r="Q51" i="36"/>
  <c r="P51" i="36"/>
  <c r="V35" i="35"/>
  <c r="W35" i="35"/>
  <c r="AL33" i="35"/>
  <c r="AK33" i="35"/>
  <c r="AL31" i="35"/>
  <c r="AK31" i="35"/>
  <c r="AL35" i="35"/>
  <c r="AK35" i="35"/>
  <c r="AL37" i="35"/>
  <c r="AK37" i="35"/>
  <c r="AL39" i="35"/>
  <c r="AK39" i="35"/>
  <c r="Q35" i="36"/>
  <c r="P35" i="36"/>
  <c r="Q29" i="36"/>
  <c r="P29" i="36"/>
  <c r="Q23" i="36"/>
  <c r="P23" i="36"/>
  <c r="Q17" i="36"/>
  <c r="P17" i="36"/>
  <c r="H40" i="35"/>
  <c r="I40" i="35"/>
  <c r="H34" i="35"/>
  <c r="I34" i="35"/>
  <c r="V33" i="35"/>
  <c r="W33" i="35"/>
  <c r="V31" i="35"/>
  <c r="W31" i="35"/>
  <c r="AR18" i="35"/>
  <c r="AV18" i="35"/>
  <c r="AT18" i="35"/>
  <c r="AS18" i="35"/>
  <c r="AU18" i="35"/>
  <c r="AR17" i="35"/>
  <c r="AV17" i="35"/>
  <c r="AT17" i="35"/>
  <c r="AS17" i="35"/>
  <c r="AU17" i="35"/>
  <c r="AR16" i="35"/>
  <c r="AV16" i="35"/>
  <c r="AT16" i="35"/>
  <c r="AS16" i="35"/>
  <c r="AU16" i="35"/>
  <c r="AR15" i="35"/>
  <c r="AV15" i="35"/>
  <c r="AS15" i="35"/>
  <c r="AU15" i="35"/>
  <c r="AT15" i="35"/>
  <c r="AR14" i="35"/>
  <c r="AV14" i="35"/>
  <c r="AS14" i="35"/>
  <c r="AU14" i="35"/>
  <c r="AT14" i="35"/>
  <c r="AR13" i="35"/>
  <c r="AV13" i="35"/>
  <c r="AS13" i="35"/>
  <c r="AT13" i="35"/>
  <c r="AU13" i="35"/>
  <c r="AR12" i="35"/>
  <c r="AV12" i="35"/>
  <c r="AS12" i="35"/>
  <c r="AU12" i="35"/>
  <c r="AT12" i="35"/>
  <c r="AR11" i="35"/>
  <c r="AQ22" i="35"/>
  <c r="AV11" i="35"/>
  <c r="AS11" i="35"/>
  <c r="AU11" i="35"/>
  <c r="AT11" i="35"/>
  <c r="AR10" i="35"/>
  <c r="AV10" i="35"/>
  <c r="AS10" i="35"/>
  <c r="AT10" i="35"/>
  <c r="AU10" i="35"/>
  <c r="AR9" i="35"/>
  <c r="AV9" i="35"/>
  <c r="AS9" i="35"/>
  <c r="AU9" i="35"/>
  <c r="AT9" i="35"/>
  <c r="AR8" i="35"/>
  <c r="AV8" i="35"/>
  <c r="AU8" i="35"/>
  <c r="AT8" i="35"/>
  <c r="AS8" i="35"/>
  <c r="J18" i="37"/>
  <c r="I18" i="37"/>
  <c r="Q36" i="36"/>
  <c r="P36" i="36"/>
  <c r="Q30" i="36"/>
  <c r="P30" i="36"/>
  <c r="Q24" i="36"/>
  <c r="P24" i="36"/>
  <c r="Q18" i="36"/>
  <c r="P18" i="36"/>
  <c r="W40" i="35"/>
  <c r="V40" i="35"/>
  <c r="V37" i="35"/>
  <c r="W37" i="35"/>
  <c r="W34" i="35"/>
  <c r="V34" i="35"/>
  <c r="I33" i="35"/>
  <c r="H33" i="35"/>
  <c r="I31" i="35"/>
  <c r="H31" i="35"/>
  <c r="I35" i="35"/>
  <c r="H35" i="35"/>
  <c r="I37" i="35"/>
  <c r="H37" i="35"/>
  <c r="I39" i="35"/>
  <c r="H39" i="35"/>
  <c r="J20" i="37"/>
  <c r="I20" i="37"/>
  <c r="P19" i="37"/>
  <c r="Q19" i="37"/>
  <c r="J16" i="37"/>
  <c r="I16" i="37"/>
  <c r="P17" i="37"/>
  <c r="Q17" i="37"/>
  <c r="Q32" i="36"/>
  <c r="P32" i="36"/>
  <c r="Q33" i="36"/>
  <c r="P33" i="36"/>
  <c r="Q27" i="36"/>
  <c r="P27" i="36"/>
  <c r="Q21" i="36"/>
  <c r="P21" i="36"/>
  <c r="AL14" i="35"/>
  <c r="AK14" i="35"/>
  <c r="AJ14" i="35"/>
  <c r="AL11" i="35"/>
  <c r="AK11" i="35"/>
  <c r="AJ11" i="35"/>
  <c r="AL8" i="35"/>
  <c r="AK8" i="35"/>
  <c r="AJ8" i="35"/>
  <c r="AL17" i="35"/>
  <c r="AK17" i="35"/>
  <c r="AJ17" i="35"/>
  <c r="AL13" i="35"/>
  <c r="AK13" i="35"/>
  <c r="AJ13" i="35"/>
  <c r="AL16" i="35"/>
  <c r="AK16" i="35"/>
  <c r="AJ16" i="35"/>
  <c r="H43" i="33"/>
  <c r="H30" i="33"/>
  <c r="I87" i="33"/>
  <c r="J87" i="33" s="1"/>
  <c r="J75" i="33"/>
  <c r="J97" i="33"/>
  <c r="I109" i="33"/>
  <c r="J52" i="33"/>
  <c r="J65" i="33"/>
  <c r="F43" i="33"/>
  <c r="F30" i="33"/>
  <c r="H52" i="33"/>
  <c r="H65" i="33"/>
  <c r="G87" i="33"/>
  <c r="H75" i="33"/>
  <c r="G109" i="33"/>
  <c r="H97" i="33"/>
  <c r="D30" i="33"/>
  <c r="F65" i="33"/>
  <c r="F52" i="33"/>
  <c r="E87" i="33"/>
  <c r="F87" i="33" s="1"/>
  <c r="F75" i="33"/>
  <c r="F97" i="33"/>
  <c r="E109" i="33"/>
  <c r="F109" i="33" s="1"/>
  <c r="N59" i="33"/>
  <c r="N53" i="33"/>
  <c r="N54" i="33"/>
  <c r="N55" i="33"/>
  <c r="N57" i="33"/>
  <c r="N52" i="33"/>
  <c r="N58" i="33"/>
  <c r="N56" i="33"/>
  <c r="N81" i="33"/>
  <c r="N75" i="33"/>
  <c r="N76" i="33"/>
  <c r="N77" i="33"/>
  <c r="N78" i="33"/>
  <c r="N79" i="33"/>
  <c r="N74" i="33"/>
  <c r="N80" i="33"/>
  <c r="N103" i="31"/>
  <c r="N102" i="31"/>
  <c r="N101" i="31"/>
  <c r="N100" i="31"/>
  <c r="N99" i="31"/>
  <c r="N98" i="31"/>
  <c r="N97" i="31"/>
  <c r="N59" i="31"/>
  <c r="N58" i="31"/>
  <c r="N57" i="31"/>
  <c r="N56" i="31"/>
  <c r="N55" i="31"/>
  <c r="N54" i="31"/>
  <c r="N53" i="31"/>
  <c r="N30" i="31"/>
  <c r="N36" i="31"/>
  <c r="N33" i="31"/>
  <c r="N79" i="31"/>
  <c r="N76" i="31"/>
  <c r="N37" i="31"/>
  <c r="N34" i="31"/>
  <c r="N31" i="31"/>
  <c r="N81" i="31"/>
  <c r="N78" i="31"/>
  <c r="N75" i="31"/>
  <c r="N35" i="31"/>
  <c r="N32" i="31"/>
  <c r="N77" i="31"/>
  <c r="N80" i="31"/>
  <c r="L43" i="33"/>
  <c r="L30" i="33"/>
  <c r="L65" i="33"/>
  <c r="L52" i="33"/>
  <c r="K87" i="33"/>
  <c r="L75" i="33"/>
  <c r="L97" i="33"/>
  <c r="K109" i="33"/>
  <c r="L109" i="33" s="1"/>
  <c r="M124" i="28"/>
  <c r="K124" i="28"/>
  <c r="H132" i="28"/>
  <c r="L124" i="28"/>
  <c r="J124" i="28"/>
  <c r="I124" i="28"/>
  <c r="K89" i="28"/>
  <c r="I89" i="28"/>
  <c r="M89" i="28"/>
  <c r="L89" i="28"/>
  <c r="J89" i="28"/>
  <c r="M66" i="28"/>
  <c r="K66" i="28"/>
  <c r="L66" i="28"/>
  <c r="J66" i="28"/>
  <c r="I66" i="28"/>
  <c r="M53" i="28"/>
  <c r="L53" i="28"/>
  <c r="K53" i="28"/>
  <c r="J53" i="28"/>
  <c r="I53" i="28"/>
  <c r="M33" i="28"/>
  <c r="L33" i="28"/>
  <c r="K33" i="28"/>
  <c r="J33" i="28"/>
  <c r="I33" i="28"/>
  <c r="M14" i="28"/>
  <c r="L14" i="28"/>
  <c r="K14" i="28"/>
  <c r="J14" i="28"/>
  <c r="I14" i="28"/>
  <c r="K159" i="27"/>
  <c r="J159" i="27"/>
  <c r="I159" i="27"/>
  <c r="K157" i="27"/>
  <c r="J157" i="27"/>
  <c r="I157" i="27"/>
  <c r="K155" i="27"/>
  <c r="J155" i="27"/>
  <c r="I155" i="27"/>
  <c r="K153" i="27"/>
  <c r="J153" i="27"/>
  <c r="I153" i="27"/>
  <c r="K151" i="27"/>
  <c r="J151" i="27"/>
  <c r="I151" i="27"/>
  <c r="K149" i="27"/>
  <c r="J149" i="27"/>
  <c r="I149" i="27"/>
  <c r="K144" i="27"/>
  <c r="J144" i="27"/>
  <c r="I144" i="27"/>
  <c r="K142" i="27"/>
  <c r="J142" i="27"/>
  <c r="I142" i="27"/>
  <c r="K140" i="27"/>
  <c r="J140" i="27"/>
  <c r="I140" i="27"/>
  <c r="K138" i="27"/>
  <c r="J138" i="27"/>
  <c r="H146" i="27"/>
  <c r="I138" i="27"/>
  <c r="K136" i="27"/>
  <c r="J136" i="27"/>
  <c r="I136" i="27"/>
  <c r="K134" i="27"/>
  <c r="J134" i="27"/>
  <c r="I134" i="27"/>
  <c r="K131" i="27"/>
  <c r="J131" i="27"/>
  <c r="I131" i="27"/>
  <c r="K129" i="27"/>
  <c r="J129" i="27"/>
  <c r="I129" i="27"/>
  <c r="K127" i="27"/>
  <c r="J127" i="27"/>
  <c r="I127" i="27"/>
  <c r="K125" i="27"/>
  <c r="J125" i="27"/>
  <c r="I125" i="27"/>
  <c r="K123" i="27"/>
  <c r="J123" i="27"/>
  <c r="I123" i="27"/>
  <c r="K121" i="27"/>
  <c r="J121" i="27"/>
  <c r="I121" i="27"/>
  <c r="K116" i="27"/>
  <c r="J116" i="27"/>
  <c r="I116" i="27"/>
  <c r="K114" i="27"/>
  <c r="J114" i="27"/>
  <c r="I114" i="27"/>
  <c r="K112" i="27"/>
  <c r="J112" i="27"/>
  <c r="I112" i="27"/>
  <c r="K75" i="27"/>
  <c r="J75" i="27"/>
  <c r="I75" i="27"/>
  <c r="K73" i="27"/>
  <c r="J73" i="27"/>
  <c r="I73" i="27"/>
  <c r="K71" i="27"/>
  <c r="J71" i="27"/>
  <c r="I71" i="27"/>
  <c r="K69" i="27"/>
  <c r="J69" i="27"/>
  <c r="I69" i="27"/>
  <c r="K67" i="27"/>
  <c r="J67" i="27"/>
  <c r="I67" i="27"/>
  <c r="K65" i="27"/>
  <c r="J65" i="27"/>
  <c r="I65" i="27"/>
  <c r="K60" i="27"/>
  <c r="J60" i="27"/>
  <c r="I60" i="27"/>
  <c r="K58" i="27"/>
  <c r="J58" i="27"/>
  <c r="I58" i="27"/>
  <c r="K56" i="27"/>
  <c r="J56" i="27"/>
  <c r="I56" i="27"/>
  <c r="H62" i="27"/>
  <c r="K54" i="27"/>
  <c r="J54" i="27"/>
  <c r="I54" i="27"/>
  <c r="K52" i="27"/>
  <c r="J52" i="27"/>
  <c r="I52" i="27"/>
  <c r="K50" i="27"/>
  <c r="J50" i="27"/>
  <c r="I50" i="27"/>
  <c r="K47" i="27"/>
  <c r="J47" i="27"/>
  <c r="I47" i="27"/>
  <c r="K45" i="27"/>
  <c r="J45" i="27"/>
  <c r="I45" i="27"/>
  <c r="K43" i="27"/>
  <c r="J43" i="27"/>
  <c r="I43" i="27"/>
  <c r="K41" i="27"/>
  <c r="J41" i="27"/>
  <c r="I41" i="27"/>
  <c r="K39" i="27"/>
  <c r="J39" i="27"/>
  <c r="I39" i="27"/>
  <c r="K37" i="27"/>
  <c r="J37" i="27"/>
  <c r="I37" i="27"/>
  <c r="K32" i="27"/>
  <c r="J32" i="27"/>
  <c r="I32" i="27"/>
  <c r="K30" i="27"/>
  <c r="J30" i="27"/>
  <c r="I30" i="27"/>
  <c r="K28" i="27"/>
  <c r="J28" i="27"/>
  <c r="I28" i="27"/>
  <c r="H34" i="27"/>
  <c r="K26" i="27"/>
  <c r="J26" i="27"/>
  <c r="I26" i="27"/>
  <c r="K24" i="27"/>
  <c r="J24" i="27"/>
  <c r="I24" i="27"/>
  <c r="K22" i="27"/>
  <c r="J22" i="27"/>
  <c r="I22" i="27"/>
  <c r="K19" i="27"/>
  <c r="J19" i="27"/>
  <c r="I19" i="27"/>
  <c r="K17" i="27"/>
  <c r="J17" i="27"/>
  <c r="I17" i="27"/>
  <c r="K15" i="27"/>
  <c r="J15" i="27"/>
  <c r="I15" i="27"/>
  <c r="K13" i="27"/>
  <c r="J13" i="27"/>
  <c r="I13" i="27"/>
  <c r="K11" i="27"/>
  <c r="J11" i="27"/>
  <c r="I11" i="27"/>
  <c r="K9" i="27"/>
  <c r="J9" i="27"/>
  <c r="I9" i="27"/>
  <c r="J79" i="27"/>
  <c r="I79" i="27"/>
  <c r="K79" i="27"/>
  <c r="J81" i="27"/>
  <c r="I81" i="27"/>
  <c r="K81" i="27"/>
  <c r="J83" i="27"/>
  <c r="I83" i="27"/>
  <c r="K83" i="27"/>
  <c r="J85" i="27"/>
  <c r="I85" i="27"/>
  <c r="K85" i="27"/>
  <c r="J87" i="27"/>
  <c r="I87" i="27"/>
  <c r="K87" i="27"/>
  <c r="J89" i="27"/>
  <c r="I89" i="27"/>
  <c r="K89" i="27"/>
  <c r="J92" i="27"/>
  <c r="I92" i="27"/>
  <c r="K92" i="27"/>
  <c r="J94" i="27"/>
  <c r="I94" i="27"/>
  <c r="K94" i="27"/>
  <c r="J96" i="27"/>
  <c r="I96" i="27"/>
  <c r="H104" i="27"/>
  <c r="K96" i="27"/>
  <c r="J98" i="27"/>
  <c r="I98" i="27"/>
  <c r="K98" i="27"/>
  <c r="J100" i="27"/>
  <c r="I100" i="27"/>
  <c r="K100" i="27"/>
  <c r="J102" i="27"/>
  <c r="I102" i="27"/>
  <c r="K102" i="27"/>
  <c r="J107" i="27"/>
  <c r="I107" i="27"/>
  <c r="K107" i="27"/>
  <c r="J109" i="27"/>
  <c r="I109" i="27"/>
  <c r="K109" i="27"/>
  <c r="J111" i="27"/>
  <c r="I111" i="27"/>
  <c r="K111" i="27"/>
  <c r="J113" i="27"/>
  <c r="I113" i="27"/>
  <c r="K113" i="27"/>
  <c r="J115" i="27"/>
  <c r="I115" i="27"/>
  <c r="K115" i="27"/>
  <c r="J117" i="27"/>
  <c r="I117" i="27"/>
  <c r="K117" i="27"/>
  <c r="J120" i="27"/>
  <c r="I120" i="27"/>
  <c r="K120" i="27"/>
  <c r="J122" i="27"/>
  <c r="I122" i="27"/>
  <c r="K122" i="27"/>
  <c r="J124" i="27"/>
  <c r="I124" i="27"/>
  <c r="H132" i="27"/>
  <c r="K124" i="27"/>
  <c r="J126" i="27"/>
  <c r="I126" i="27"/>
  <c r="K126" i="27"/>
  <c r="J128" i="27"/>
  <c r="I128" i="27"/>
  <c r="K128" i="27"/>
  <c r="J130" i="27"/>
  <c r="I130" i="27"/>
  <c r="K130" i="27"/>
  <c r="J135" i="27"/>
  <c r="I135" i="27"/>
  <c r="K135" i="27"/>
  <c r="J137" i="27"/>
  <c r="I137" i="27"/>
  <c r="K137" i="27"/>
  <c r="J139" i="27"/>
  <c r="I139" i="27"/>
  <c r="K139" i="27"/>
  <c r="J141" i="27"/>
  <c r="I141" i="27"/>
  <c r="K141" i="27"/>
  <c r="J143" i="27"/>
  <c r="I143" i="27"/>
  <c r="K143" i="27"/>
  <c r="J145" i="27"/>
  <c r="I145" i="27"/>
  <c r="K145" i="27"/>
  <c r="J148" i="27"/>
  <c r="I148" i="27"/>
  <c r="K148" i="27"/>
  <c r="J150" i="27"/>
  <c r="I150" i="27"/>
  <c r="K150" i="27"/>
  <c r="J152" i="27"/>
  <c r="I152" i="27"/>
  <c r="H160" i="27"/>
  <c r="K152" i="27"/>
  <c r="J154" i="27"/>
  <c r="I154" i="27"/>
  <c r="K154" i="27"/>
  <c r="J156" i="27"/>
  <c r="I156" i="27"/>
  <c r="K156" i="27"/>
  <c r="J158" i="27"/>
  <c r="I158" i="27"/>
  <c r="K158" i="27"/>
  <c r="I152" i="28"/>
  <c r="M152" i="28"/>
  <c r="H160" i="28"/>
  <c r="L152" i="28"/>
  <c r="K152" i="28"/>
  <c r="J152" i="28"/>
  <c r="I139" i="28"/>
  <c r="M139" i="28"/>
  <c r="L139" i="28"/>
  <c r="K139" i="28"/>
  <c r="J139" i="28"/>
  <c r="H118" i="28"/>
  <c r="L110" i="28"/>
  <c r="J110" i="28"/>
  <c r="M110" i="28"/>
  <c r="K110" i="28"/>
  <c r="I110" i="28"/>
  <c r="I81" i="28"/>
  <c r="M81" i="28"/>
  <c r="L81" i="28"/>
  <c r="K81" i="28"/>
  <c r="J81" i="28"/>
  <c r="L45" i="28"/>
  <c r="K45" i="28"/>
  <c r="J45" i="28"/>
  <c r="I45" i="28"/>
  <c r="M45" i="28"/>
  <c r="H34" i="28"/>
  <c r="L26" i="28"/>
  <c r="K26" i="28"/>
  <c r="J26" i="28"/>
  <c r="I26" i="28"/>
  <c r="M26" i="28"/>
  <c r="K12" i="28"/>
  <c r="J12" i="28"/>
  <c r="I12" i="28"/>
  <c r="L12" i="28"/>
  <c r="H20" i="28"/>
  <c r="M12" i="28"/>
  <c r="K18" i="28"/>
  <c r="J18" i="28"/>
  <c r="I18" i="28"/>
  <c r="M18" i="28"/>
  <c r="L18" i="28"/>
  <c r="K25" i="28"/>
  <c r="J25" i="28"/>
  <c r="I25" i="28"/>
  <c r="M25" i="28"/>
  <c r="L25" i="28"/>
  <c r="K31" i="28"/>
  <c r="J31" i="28"/>
  <c r="I31" i="28"/>
  <c r="L31" i="28"/>
  <c r="M31" i="28"/>
  <c r="K38" i="28"/>
  <c r="J38" i="28"/>
  <c r="I38" i="28"/>
  <c r="M38" i="28"/>
  <c r="L38" i="28"/>
  <c r="K44" i="28"/>
  <c r="J44" i="28"/>
  <c r="I44" i="28"/>
  <c r="M44" i="28"/>
  <c r="L44" i="28"/>
  <c r="K51" i="28"/>
  <c r="J51" i="28"/>
  <c r="I51" i="28"/>
  <c r="L51" i="28"/>
  <c r="M51" i="28"/>
  <c r="K57" i="28"/>
  <c r="I57" i="28"/>
  <c r="M57" i="28"/>
  <c r="L57" i="28"/>
  <c r="J57" i="28"/>
  <c r="M72" i="28"/>
  <c r="K72" i="28"/>
  <c r="L72" i="28"/>
  <c r="J72" i="28"/>
  <c r="I72" i="28"/>
  <c r="M92" i="28"/>
  <c r="K92" i="28"/>
  <c r="L92" i="28"/>
  <c r="J92" i="28"/>
  <c r="I92" i="28"/>
  <c r="K96" i="28"/>
  <c r="I96" i="28"/>
  <c r="M96" i="28"/>
  <c r="L96" i="28"/>
  <c r="J96" i="28"/>
  <c r="H104" i="28"/>
  <c r="M111" i="28"/>
  <c r="K111" i="28"/>
  <c r="L111" i="28"/>
  <c r="J111" i="28"/>
  <c r="I111" i="28"/>
  <c r="K115" i="28"/>
  <c r="I115" i="28"/>
  <c r="M115" i="28"/>
  <c r="L115" i="28"/>
  <c r="J115" i="28"/>
  <c r="M130" i="28"/>
  <c r="K130" i="28"/>
  <c r="L130" i="28"/>
  <c r="J130" i="28"/>
  <c r="I130" i="28"/>
  <c r="K135" i="28"/>
  <c r="I135" i="28"/>
  <c r="M135" i="28"/>
  <c r="L135" i="28"/>
  <c r="J135" i="28"/>
  <c r="M150" i="28"/>
  <c r="K150" i="28"/>
  <c r="J150" i="28"/>
  <c r="L150" i="28"/>
  <c r="I150" i="28"/>
  <c r="J11" i="28"/>
  <c r="I11" i="28"/>
  <c r="M11" i="28"/>
  <c r="L11" i="28"/>
  <c r="K11" i="28"/>
  <c r="J17" i="28"/>
  <c r="I17" i="28"/>
  <c r="M17" i="28"/>
  <c r="K17" i="28"/>
  <c r="L17" i="28"/>
  <c r="J24" i="28"/>
  <c r="I24" i="28"/>
  <c r="M24" i="28"/>
  <c r="L24" i="28"/>
  <c r="K24" i="28"/>
  <c r="J30" i="28"/>
  <c r="I30" i="28"/>
  <c r="M30" i="28"/>
  <c r="L30" i="28"/>
  <c r="K30" i="28"/>
  <c r="J37" i="28"/>
  <c r="I37" i="28"/>
  <c r="M37" i="28"/>
  <c r="K37" i="28"/>
  <c r="L37" i="28"/>
  <c r="J43" i="28"/>
  <c r="I43" i="28"/>
  <c r="M43" i="28"/>
  <c r="L43" i="28"/>
  <c r="K43" i="28"/>
  <c r="J50" i="28"/>
  <c r="I50" i="28"/>
  <c r="M50" i="28"/>
  <c r="L50" i="28"/>
  <c r="K50" i="28"/>
  <c r="L58" i="28"/>
  <c r="J58" i="28"/>
  <c r="K58" i="28"/>
  <c r="I58" i="28"/>
  <c r="M58" i="28"/>
  <c r="I68" i="28"/>
  <c r="M68" i="28"/>
  <c r="K68" i="28"/>
  <c r="J68" i="28"/>
  <c r="H76" i="28"/>
  <c r="L68" i="28"/>
  <c r="L78" i="28"/>
  <c r="J78" i="28"/>
  <c r="K78" i="28"/>
  <c r="I78" i="28"/>
  <c r="M78" i="28"/>
  <c r="I87" i="28"/>
  <c r="M87" i="28"/>
  <c r="K87" i="28"/>
  <c r="J87" i="28"/>
  <c r="L87" i="28"/>
  <c r="L97" i="28"/>
  <c r="J97" i="28"/>
  <c r="K97" i="28"/>
  <c r="I97" i="28"/>
  <c r="M97" i="28"/>
  <c r="I107" i="28"/>
  <c r="M107" i="28"/>
  <c r="K107" i="28"/>
  <c r="J107" i="28"/>
  <c r="L107" i="28"/>
  <c r="L116" i="28"/>
  <c r="J116" i="28"/>
  <c r="K116" i="28"/>
  <c r="I116" i="28"/>
  <c r="M116" i="28"/>
  <c r="I126" i="28"/>
  <c r="M126" i="28"/>
  <c r="K126" i="28"/>
  <c r="J126" i="28"/>
  <c r="L126" i="28"/>
  <c r="L136" i="28"/>
  <c r="J136" i="28"/>
  <c r="K136" i="28"/>
  <c r="I136" i="28"/>
  <c r="M136" i="28"/>
  <c r="L149" i="28"/>
  <c r="J149" i="28"/>
  <c r="I149" i="28"/>
  <c r="M149" i="28"/>
  <c r="K149" i="28"/>
  <c r="I10" i="28"/>
  <c r="M10" i="28"/>
  <c r="L10" i="28"/>
  <c r="K10" i="28"/>
  <c r="J10" i="28"/>
  <c r="I16" i="28"/>
  <c r="M16" i="28"/>
  <c r="L16" i="28"/>
  <c r="K16" i="28"/>
  <c r="J16" i="28"/>
  <c r="I23" i="28"/>
  <c r="M23" i="28"/>
  <c r="L23" i="28"/>
  <c r="J23" i="28"/>
  <c r="K23" i="28"/>
  <c r="I29" i="28"/>
  <c r="M29" i="28"/>
  <c r="L29" i="28"/>
  <c r="K29" i="28"/>
  <c r="J29" i="28"/>
  <c r="I36" i="28"/>
  <c r="M36" i="28"/>
  <c r="L36" i="28"/>
  <c r="K36" i="28"/>
  <c r="J36" i="28"/>
  <c r="I42" i="28"/>
  <c r="M42" i="28"/>
  <c r="L42" i="28"/>
  <c r="J42" i="28"/>
  <c r="K42" i="28"/>
  <c r="M59" i="28"/>
  <c r="K59" i="28"/>
  <c r="I59" i="28"/>
  <c r="L59" i="28"/>
  <c r="J59" i="28"/>
  <c r="K64" i="28"/>
  <c r="I64" i="28"/>
  <c r="J64" i="28"/>
  <c r="M64" i="28"/>
  <c r="L64" i="28"/>
  <c r="M79" i="28"/>
  <c r="K79" i="28"/>
  <c r="I79" i="28"/>
  <c r="J79" i="28"/>
  <c r="L79" i="28"/>
  <c r="K83" i="28"/>
  <c r="I83" i="28"/>
  <c r="J83" i="28"/>
  <c r="M83" i="28"/>
  <c r="L83" i="28"/>
  <c r="M98" i="28"/>
  <c r="K98" i="28"/>
  <c r="I98" i="28"/>
  <c r="L98" i="28"/>
  <c r="J98" i="28"/>
  <c r="K102" i="28"/>
  <c r="I102" i="28"/>
  <c r="J102" i="28"/>
  <c r="L102" i="28"/>
  <c r="M102" i="28"/>
  <c r="M117" i="28"/>
  <c r="K117" i="28"/>
  <c r="I117" i="28"/>
  <c r="L117" i="28"/>
  <c r="J117" i="28"/>
  <c r="K122" i="28"/>
  <c r="I122" i="28"/>
  <c r="J122" i="28"/>
  <c r="M122" i="28"/>
  <c r="L122" i="28"/>
  <c r="M137" i="28"/>
  <c r="K137" i="28"/>
  <c r="I137" i="28"/>
  <c r="J137" i="28"/>
  <c r="L137" i="28"/>
  <c r="K141" i="28"/>
  <c r="I141" i="28"/>
  <c r="J141" i="28"/>
  <c r="M141" i="28"/>
  <c r="L141" i="28"/>
  <c r="I145" i="28"/>
  <c r="M145" i="28"/>
  <c r="L145" i="28"/>
  <c r="J145" i="28"/>
  <c r="K145" i="28"/>
  <c r="I158" i="28"/>
  <c r="M158" i="28"/>
  <c r="L158" i="28"/>
  <c r="J158" i="28"/>
  <c r="K158" i="28"/>
  <c r="M9" i="28"/>
  <c r="L9" i="28"/>
  <c r="K9" i="28"/>
  <c r="I9" i="28"/>
  <c r="J9" i="28"/>
  <c r="M15" i="28"/>
  <c r="L15" i="28"/>
  <c r="K15" i="28"/>
  <c r="J15" i="28"/>
  <c r="I15" i="28"/>
  <c r="M22" i="28"/>
  <c r="L22" i="28"/>
  <c r="K22" i="28"/>
  <c r="J22" i="28"/>
  <c r="I22" i="28"/>
  <c r="M28" i="28"/>
  <c r="L28" i="28"/>
  <c r="K28" i="28"/>
  <c r="I28" i="28"/>
  <c r="J28" i="28"/>
  <c r="M41" i="28"/>
  <c r="L41" i="28"/>
  <c r="K41" i="28"/>
  <c r="J41" i="28"/>
  <c r="I41" i="28"/>
  <c r="M47" i="28"/>
  <c r="L47" i="28"/>
  <c r="K47" i="28"/>
  <c r="I47" i="28"/>
  <c r="J47" i="28"/>
  <c r="I55" i="28"/>
  <c r="M55" i="28"/>
  <c r="L55" i="28"/>
  <c r="J55" i="28"/>
  <c r="K55" i="28"/>
  <c r="L65" i="28"/>
  <c r="J65" i="28"/>
  <c r="M65" i="28"/>
  <c r="K65" i="28"/>
  <c r="I65" i="28"/>
  <c r="I74" i="28"/>
  <c r="M74" i="28"/>
  <c r="L74" i="28"/>
  <c r="K74" i="28"/>
  <c r="J74" i="28"/>
  <c r="L84" i="28"/>
  <c r="J84" i="28"/>
  <c r="M84" i="28"/>
  <c r="I84" i="28"/>
  <c r="K84" i="28"/>
  <c r="I94" i="28"/>
  <c r="M94" i="28"/>
  <c r="L94" i="28"/>
  <c r="K94" i="28"/>
  <c r="J94" i="28"/>
  <c r="L103" i="28"/>
  <c r="J103" i="28"/>
  <c r="M103" i="28"/>
  <c r="K103" i="28"/>
  <c r="I103" i="28"/>
  <c r="I113" i="28"/>
  <c r="M113" i="28"/>
  <c r="L113" i="28"/>
  <c r="J113" i="28"/>
  <c r="K113" i="28"/>
  <c r="L123" i="28"/>
  <c r="J123" i="28"/>
  <c r="M123" i="28"/>
  <c r="K123" i="28"/>
  <c r="I123" i="28"/>
  <c r="L142" i="28"/>
  <c r="J142" i="28"/>
  <c r="M142" i="28"/>
  <c r="I142" i="28"/>
  <c r="K142" i="28"/>
  <c r="M143" i="28"/>
  <c r="K143" i="28"/>
  <c r="J143" i="28"/>
  <c r="L143" i="28"/>
  <c r="I143" i="28"/>
  <c r="M156" i="28"/>
  <c r="K156" i="28"/>
  <c r="J156" i="28"/>
  <c r="I156" i="28"/>
  <c r="L156" i="28"/>
  <c r="K148" i="28"/>
  <c r="I148" i="28"/>
  <c r="L148" i="28"/>
  <c r="J148" i="28"/>
  <c r="M148" i="28"/>
  <c r="K154" i="28"/>
  <c r="I154" i="28"/>
  <c r="M154" i="28"/>
  <c r="L154" i="28"/>
  <c r="J154" i="28"/>
  <c r="J56" i="28"/>
  <c r="M56" i="28"/>
  <c r="L56" i="28"/>
  <c r="K56" i="28"/>
  <c r="I56" i="28"/>
  <c r="J69" i="28"/>
  <c r="I69" i="28"/>
  <c r="M69" i="28"/>
  <c r="L69" i="28"/>
  <c r="K69" i="28"/>
  <c r="J75" i="28"/>
  <c r="M75" i="28"/>
  <c r="L75" i="28"/>
  <c r="K75" i="28"/>
  <c r="I75" i="28"/>
  <c r="J82" i="28"/>
  <c r="L82" i="28"/>
  <c r="K82" i="28"/>
  <c r="I82" i="28"/>
  <c r="H90" i="28"/>
  <c r="M82" i="28"/>
  <c r="J88" i="28"/>
  <c r="I88" i="28"/>
  <c r="M88" i="28"/>
  <c r="L88" i="28"/>
  <c r="K88" i="28"/>
  <c r="J95" i="28"/>
  <c r="M95" i="28"/>
  <c r="L95" i="28"/>
  <c r="K95" i="28"/>
  <c r="I95" i="28"/>
  <c r="J101" i="28"/>
  <c r="L101" i="28"/>
  <c r="K101" i="28"/>
  <c r="I101" i="28"/>
  <c r="M101" i="28"/>
  <c r="J108" i="28"/>
  <c r="I108" i="28"/>
  <c r="M108" i="28"/>
  <c r="K108" i="28"/>
  <c r="L108" i="28"/>
  <c r="J114" i="28"/>
  <c r="M114" i="28"/>
  <c r="L114" i="28"/>
  <c r="K114" i="28"/>
  <c r="I114" i="28"/>
  <c r="J121" i="28"/>
  <c r="L121" i="28"/>
  <c r="K121" i="28"/>
  <c r="I121" i="28"/>
  <c r="M121" i="28"/>
  <c r="J127" i="28"/>
  <c r="I127" i="28"/>
  <c r="M127" i="28"/>
  <c r="L127" i="28"/>
  <c r="K127" i="28"/>
  <c r="J134" i="28"/>
  <c r="M134" i="28"/>
  <c r="L134" i="28"/>
  <c r="K134" i="28"/>
  <c r="I134" i="28"/>
  <c r="J140" i="28"/>
  <c r="L140" i="28"/>
  <c r="K140" i="28"/>
  <c r="I140" i="28"/>
  <c r="M140" i="28"/>
  <c r="J153" i="28"/>
  <c r="M153" i="28"/>
  <c r="L153" i="28"/>
  <c r="K153" i="28"/>
  <c r="I153" i="28"/>
  <c r="J159" i="28"/>
  <c r="M159" i="28"/>
  <c r="K159" i="28"/>
  <c r="I159" i="28"/>
  <c r="L159" i="28"/>
  <c r="H62" i="28"/>
  <c r="L54" i="28"/>
  <c r="J54" i="28"/>
  <c r="I54" i="28"/>
  <c r="M54" i="28"/>
  <c r="K54" i="28"/>
  <c r="L60" i="28"/>
  <c r="M60" i="28"/>
  <c r="K60" i="28"/>
  <c r="I60" i="28"/>
  <c r="J60" i="28"/>
  <c r="L67" i="28"/>
  <c r="M67" i="28"/>
  <c r="K67" i="28"/>
  <c r="J67" i="28"/>
  <c r="I67" i="28"/>
  <c r="L73" i="28"/>
  <c r="J73" i="28"/>
  <c r="I73" i="28"/>
  <c r="K73" i="28"/>
  <c r="M73" i="28"/>
  <c r="L80" i="28"/>
  <c r="M80" i="28"/>
  <c r="K80" i="28"/>
  <c r="J80" i="28"/>
  <c r="I80" i="28"/>
  <c r="L86" i="28"/>
  <c r="M86" i="28"/>
  <c r="K86" i="28"/>
  <c r="J86" i="28"/>
  <c r="I86" i="28"/>
  <c r="L93" i="28"/>
  <c r="J93" i="28"/>
  <c r="I93" i="28"/>
  <c r="M93" i="28"/>
  <c r="K93" i="28"/>
  <c r="L99" i="28"/>
  <c r="M99" i="28"/>
  <c r="K99" i="28"/>
  <c r="J99" i="28"/>
  <c r="I99" i="28"/>
  <c r="L106" i="28"/>
  <c r="M106" i="28"/>
  <c r="K106" i="28"/>
  <c r="J106" i="28"/>
  <c r="I106" i="28"/>
  <c r="L112" i="28"/>
  <c r="J112" i="28"/>
  <c r="I112" i="28"/>
  <c r="M112" i="28"/>
  <c r="K112" i="28"/>
  <c r="L125" i="28"/>
  <c r="M125" i="28"/>
  <c r="K125" i="28"/>
  <c r="J125" i="28"/>
  <c r="I125" i="28"/>
  <c r="L131" i="28"/>
  <c r="J131" i="28"/>
  <c r="I131" i="28"/>
  <c r="K131" i="28"/>
  <c r="M131" i="28"/>
  <c r="H146" i="28"/>
  <c r="L138" i="28"/>
  <c r="M138" i="28"/>
  <c r="K138" i="28"/>
  <c r="J138" i="28"/>
  <c r="I138" i="28"/>
  <c r="L144" i="28"/>
  <c r="K144" i="28"/>
  <c r="I144" i="28"/>
  <c r="M144" i="28"/>
  <c r="J144" i="28"/>
  <c r="L151" i="28"/>
  <c r="K151" i="28"/>
  <c r="M151" i="28"/>
  <c r="J151" i="28"/>
  <c r="I151" i="28"/>
  <c r="L157" i="28"/>
  <c r="K157" i="28"/>
  <c r="I157" i="28"/>
  <c r="M157" i="28"/>
  <c r="J157" i="28"/>
  <c r="K128" i="28"/>
  <c r="I128" i="28"/>
  <c r="M128" i="28"/>
  <c r="L128" i="28"/>
  <c r="J128" i="28"/>
  <c r="K70" i="28"/>
  <c r="I70" i="28"/>
  <c r="M70" i="28"/>
  <c r="L70" i="28"/>
  <c r="J70" i="28"/>
  <c r="M40" i="28"/>
  <c r="H48" i="28"/>
  <c r="L40" i="28"/>
  <c r="K40" i="28"/>
  <c r="J40" i="28"/>
  <c r="I40" i="28"/>
  <c r="K106" i="27"/>
  <c r="J106" i="27"/>
  <c r="I106" i="27"/>
  <c r="K101" i="27"/>
  <c r="J101" i="27"/>
  <c r="I101" i="27"/>
  <c r="K97" i="27"/>
  <c r="J97" i="27"/>
  <c r="I97" i="27"/>
  <c r="K93" i="27"/>
  <c r="J93" i="27"/>
  <c r="I93" i="27"/>
  <c r="K88" i="27"/>
  <c r="J88" i="27"/>
  <c r="I88" i="27"/>
  <c r="K84" i="27"/>
  <c r="J84" i="27"/>
  <c r="I84" i="27"/>
  <c r="K80" i="27"/>
  <c r="J80" i="27"/>
  <c r="I80" i="27"/>
  <c r="I120" i="28"/>
  <c r="M120" i="28"/>
  <c r="L120" i="28"/>
  <c r="K120" i="28"/>
  <c r="J120" i="28"/>
  <c r="I61" i="28"/>
  <c r="M61" i="28"/>
  <c r="L61" i="28"/>
  <c r="K61" i="28"/>
  <c r="J61" i="28"/>
  <c r="L52" i="28"/>
  <c r="K52" i="28"/>
  <c r="J52" i="28"/>
  <c r="I52" i="28"/>
  <c r="M52" i="28"/>
  <c r="K74" i="27"/>
  <c r="J74" i="27"/>
  <c r="I74" i="27"/>
  <c r="K72" i="27"/>
  <c r="J72" i="27"/>
  <c r="I72" i="27"/>
  <c r="K70" i="27"/>
  <c r="J70" i="27"/>
  <c r="I70" i="27"/>
  <c r="K68" i="27"/>
  <c r="J68" i="27"/>
  <c r="I68" i="27"/>
  <c r="H76" i="27"/>
  <c r="K66" i="27"/>
  <c r="J66" i="27"/>
  <c r="I66" i="27"/>
  <c r="K64" i="27"/>
  <c r="J64" i="27"/>
  <c r="I64" i="27"/>
  <c r="K61" i="27"/>
  <c r="J61" i="27"/>
  <c r="I61" i="27"/>
  <c r="K59" i="27"/>
  <c r="J59" i="27"/>
  <c r="I59" i="27"/>
  <c r="K57" i="27"/>
  <c r="J57" i="27"/>
  <c r="I57" i="27"/>
  <c r="K55" i="27"/>
  <c r="J55" i="27"/>
  <c r="I55" i="27"/>
  <c r="K53" i="27"/>
  <c r="J53" i="27"/>
  <c r="I53" i="27"/>
  <c r="K51" i="27"/>
  <c r="J51" i="27"/>
  <c r="I51" i="27"/>
  <c r="K46" i="27"/>
  <c r="J46" i="27"/>
  <c r="I46" i="27"/>
  <c r="K44" i="27"/>
  <c r="J44" i="27"/>
  <c r="I44" i="27"/>
  <c r="K42" i="27"/>
  <c r="J42" i="27"/>
  <c r="I42" i="27"/>
  <c r="K40" i="27"/>
  <c r="J40" i="27"/>
  <c r="I40" i="27"/>
  <c r="H48" i="27"/>
  <c r="K38" i="27"/>
  <c r="J38" i="27"/>
  <c r="I38" i="27"/>
  <c r="K36" i="27"/>
  <c r="J36" i="27"/>
  <c r="I36" i="27"/>
  <c r="K33" i="27"/>
  <c r="J33" i="27"/>
  <c r="I33" i="27"/>
  <c r="K31" i="27"/>
  <c r="J31" i="27"/>
  <c r="I31" i="27"/>
  <c r="K29" i="27"/>
  <c r="J29" i="27"/>
  <c r="I29" i="27"/>
  <c r="K27" i="27"/>
  <c r="J27" i="27"/>
  <c r="I27" i="27"/>
  <c r="K109" i="28"/>
  <c r="I109" i="28"/>
  <c r="M109" i="28"/>
  <c r="L109" i="28"/>
  <c r="J109" i="28"/>
  <c r="M85" i="28"/>
  <c r="K85" i="28"/>
  <c r="L85" i="28"/>
  <c r="J85" i="28"/>
  <c r="I85" i="28"/>
  <c r="M46" i="28"/>
  <c r="L46" i="28"/>
  <c r="K46" i="28"/>
  <c r="J46" i="28"/>
  <c r="I46" i="28"/>
  <c r="M27" i="28"/>
  <c r="L27" i="28"/>
  <c r="K27" i="28"/>
  <c r="J27" i="28"/>
  <c r="I27" i="28"/>
  <c r="M8" i="28"/>
  <c r="L8" i="28"/>
  <c r="K8" i="28"/>
  <c r="J8" i="28"/>
  <c r="I8" i="28"/>
  <c r="I65" i="26"/>
  <c r="K65" i="26"/>
  <c r="J65" i="26"/>
  <c r="I60" i="26"/>
  <c r="K60" i="26"/>
  <c r="J60" i="26"/>
  <c r="I58" i="26"/>
  <c r="K58" i="26"/>
  <c r="J58" i="26"/>
  <c r="I56" i="26"/>
  <c r="K56" i="26"/>
  <c r="J56" i="26"/>
  <c r="I54" i="26"/>
  <c r="H62" i="26"/>
  <c r="K54" i="26"/>
  <c r="J54" i="26"/>
  <c r="I52" i="26"/>
  <c r="K52" i="26"/>
  <c r="J52" i="26"/>
  <c r="I50" i="26"/>
  <c r="K50" i="26"/>
  <c r="J50" i="26"/>
  <c r="I47" i="26"/>
  <c r="K47" i="26"/>
  <c r="J47" i="26"/>
  <c r="I45" i="26"/>
  <c r="K45" i="26"/>
  <c r="J45" i="26"/>
  <c r="I43" i="26"/>
  <c r="K43" i="26"/>
  <c r="J43" i="26"/>
  <c r="I41" i="26"/>
  <c r="K41" i="26"/>
  <c r="J41" i="26"/>
  <c r="I39" i="26"/>
  <c r="K39" i="26"/>
  <c r="J39" i="26"/>
  <c r="I37" i="26"/>
  <c r="K37" i="26"/>
  <c r="J37" i="26"/>
  <c r="I32" i="26"/>
  <c r="K32" i="26"/>
  <c r="J32" i="26"/>
  <c r="I30" i="26"/>
  <c r="K30" i="26"/>
  <c r="J30" i="26"/>
  <c r="I28" i="26"/>
  <c r="K28" i="26"/>
  <c r="J28" i="26"/>
  <c r="I26" i="26"/>
  <c r="H34" i="26"/>
  <c r="K26" i="26"/>
  <c r="J26" i="26"/>
  <c r="I24" i="26"/>
  <c r="K24" i="26"/>
  <c r="J24" i="26"/>
  <c r="I22" i="26"/>
  <c r="K22" i="26"/>
  <c r="J22" i="26"/>
  <c r="I19" i="26"/>
  <c r="K19" i="26"/>
  <c r="J19" i="26"/>
  <c r="I17" i="26"/>
  <c r="K17" i="26"/>
  <c r="J17" i="26"/>
  <c r="I15" i="26"/>
  <c r="K15" i="26"/>
  <c r="J15" i="26"/>
  <c r="I13" i="26"/>
  <c r="K13" i="26"/>
  <c r="J13" i="26"/>
  <c r="I11" i="26"/>
  <c r="K11" i="26"/>
  <c r="J11" i="26"/>
  <c r="I9" i="26"/>
  <c r="K9" i="26"/>
  <c r="J9" i="26"/>
  <c r="K128" i="26"/>
  <c r="J128" i="26"/>
  <c r="I128" i="26"/>
  <c r="K130" i="26"/>
  <c r="J130" i="26"/>
  <c r="I130" i="26"/>
  <c r="K135" i="26"/>
  <c r="J135" i="26"/>
  <c r="I135" i="26"/>
  <c r="K137" i="26"/>
  <c r="J137" i="26"/>
  <c r="I137" i="26"/>
  <c r="K139" i="26"/>
  <c r="J139" i="26"/>
  <c r="I139" i="26"/>
  <c r="K141" i="26"/>
  <c r="J141" i="26"/>
  <c r="I141" i="26"/>
  <c r="K143" i="26"/>
  <c r="J143" i="26"/>
  <c r="I143" i="26"/>
  <c r="K145" i="26"/>
  <c r="J145" i="26"/>
  <c r="I145" i="26"/>
  <c r="K148" i="26"/>
  <c r="J148" i="26"/>
  <c r="I148" i="26"/>
  <c r="K150" i="26"/>
  <c r="J150" i="26"/>
  <c r="I150" i="26"/>
  <c r="K152" i="26"/>
  <c r="J152" i="26"/>
  <c r="I152" i="26"/>
  <c r="H160" i="26"/>
  <c r="K154" i="26"/>
  <c r="J154" i="26"/>
  <c r="I154" i="26"/>
  <c r="K156" i="26"/>
  <c r="J156" i="26"/>
  <c r="I156" i="26"/>
  <c r="K158" i="26"/>
  <c r="J158" i="26"/>
  <c r="I158" i="26"/>
  <c r="I67" i="26"/>
  <c r="J67" i="26"/>
  <c r="K67" i="26"/>
  <c r="I69" i="26"/>
  <c r="K69" i="26"/>
  <c r="J69" i="26"/>
  <c r="I71" i="26"/>
  <c r="J71" i="26"/>
  <c r="K71" i="26"/>
  <c r="I73" i="26"/>
  <c r="K73" i="26"/>
  <c r="J73" i="26"/>
  <c r="I75" i="26"/>
  <c r="J75" i="26"/>
  <c r="K75" i="26"/>
  <c r="I78" i="26"/>
  <c r="K78" i="26"/>
  <c r="J78" i="26"/>
  <c r="I80" i="26"/>
  <c r="J80" i="26"/>
  <c r="K80" i="26"/>
  <c r="I82" i="26"/>
  <c r="H90" i="26"/>
  <c r="K82" i="26"/>
  <c r="J82" i="26"/>
  <c r="I84" i="26"/>
  <c r="J84" i="26"/>
  <c r="K84" i="26"/>
  <c r="I86" i="26"/>
  <c r="K86" i="26"/>
  <c r="J86" i="26"/>
  <c r="I88" i="26"/>
  <c r="J88" i="26"/>
  <c r="K88" i="26"/>
  <c r="I93" i="26"/>
  <c r="J93" i="26"/>
  <c r="K93" i="26"/>
  <c r="I95" i="26"/>
  <c r="K95" i="26"/>
  <c r="J95" i="26"/>
  <c r="I97" i="26"/>
  <c r="K97" i="26"/>
  <c r="J97" i="26"/>
  <c r="I99" i="26"/>
  <c r="K99" i="26"/>
  <c r="J99" i="26"/>
  <c r="I101" i="26"/>
  <c r="K101" i="26"/>
  <c r="J101" i="26"/>
  <c r="I103" i="26"/>
  <c r="K103" i="26"/>
  <c r="J103" i="26"/>
  <c r="I106" i="26"/>
  <c r="K106" i="26"/>
  <c r="J106" i="26"/>
  <c r="I108" i="26"/>
  <c r="K108" i="26"/>
  <c r="J108" i="26"/>
  <c r="I110" i="26"/>
  <c r="H118" i="26"/>
  <c r="K110" i="26"/>
  <c r="J110" i="26"/>
  <c r="I112" i="26"/>
  <c r="K112" i="26"/>
  <c r="J112" i="26"/>
  <c r="I114" i="26"/>
  <c r="K114" i="26"/>
  <c r="J114" i="26"/>
  <c r="I116" i="26"/>
  <c r="K116" i="26"/>
  <c r="J116" i="26"/>
  <c r="I121" i="26"/>
  <c r="K121" i="26"/>
  <c r="J121" i="26"/>
  <c r="I123" i="26"/>
  <c r="K123" i="26"/>
  <c r="J123" i="26"/>
  <c r="I125" i="26"/>
  <c r="K125" i="26"/>
  <c r="J125" i="26"/>
  <c r="I127" i="26"/>
  <c r="K127" i="26"/>
  <c r="J127" i="26"/>
  <c r="I129" i="26"/>
  <c r="K129" i="26"/>
  <c r="J129" i="26"/>
  <c r="I131" i="26"/>
  <c r="K131" i="26"/>
  <c r="J131" i="26"/>
  <c r="I134" i="26"/>
  <c r="K134" i="26"/>
  <c r="J134" i="26"/>
  <c r="I136" i="26"/>
  <c r="K136" i="26"/>
  <c r="J136" i="26"/>
  <c r="I138" i="26"/>
  <c r="H146" i="26"/>
  <c r="K138" i="26"/>
  <c r="J138" i="26"/>
  <c r="I140" i="26"/>
  <c r="K140" i="26"/>
  <c r="J140" i="26"/>
  <c r="I142" i="26"/>
  <c r="K142" i="26"/>
  <c r="J142" i="26"/>
  <c r="I144" i="26"/>
  <c r="K144" i="26"/>
  <c r="J144" i="26"/>
  <c r="I149" i="26"/>
  <c r="K149" i="26"/>
  <c r="J149" i="26"/>
  <c r="I151" i="26"/>
  <c r="K151" i="26"/>
  <c r="J151" i="26"/>
  <c r="I153" i="26"/>
  <c r="K153" i="26"/>
  <c r="J153" i="26"/>
  <c r="I155" i="26"/>
  <c r="K155" i="26"/>
  <c r="J155" i="26"/>
  <c r="I157" i="26"/>
  <c r="K157" i="26"/>
  <c r="J157" i="26"/>
  <c r="I159" i="26"/>
  <c r="K159" i="26"/>
  <c r="J159" i="26"/>
  <c r="N30" i="25"/>
  <c r="N81" i="25"/>
  <c r="N80" i="25"/>
  <c r="N79" i="25"/>
  <c r="N78" i="25"/>
  <c r="N77" i="25"/>
  <c r="N76" i="25"/>
  <c r="N75" i="25"/>
  <c r="N37" i="25"/>
  <c r="N36" i="25"/>
  <c r="N35" i="25"/>
  <c r="N34" i="25"/>
  <c r="N33" i="25"/>
  <c r="N32" i="25"/>
  <c r="N31" i="25"/>
  <c r="N102" i="25"/>
  <c r="N99" i="25"/>
  <c r="N58" i="25"/>
  <c r="N55" i="25"/>
  <c r="N101" i="25"/>
  <c r="N98" i="25"/>
  <c r="N57" i="25"/>
  <c r="N54" i="25"/>
  <c r="N103" i="25"/>
  <c r="N100" i="25"/>
  <c r="N97" i="25"/>
  <c r="N59" i="25"/>
  <c r="N56" i="25"/>
  <c r="N53" i="25"/>
  <c r="K124" i="26"/>
  <c r="J124" i="26"/>
  <c r="I124" i="26"/>
  <c r="H132" i="26"/>
  <c r="K122" i="26"/>
  <c r="J122" i="26"/>
  <c r="I122" i="26"/>
  <c r="K120" i="26"/>
  <c r="J120" i="26"/>
  <c r="I120" i="26"/>
  <c r="K117" i="26"/>
  <c r="J117" i="26"/>
  <c r="I117" i="26"/>
  <c r="K115" i="26"/>
  <c r="J115" i="26"/>
  <c r="I115" i="26"/>
  <c r="K113" i="26"/>
  <c r="J113" i="26"/>
  <c r="I113" i="26"/>
  <c r="K111" i="26"/>
  <c r="J111" i="26"/>
  <c r="I111" i="26"/>
  <c r="K109" i="26"/>
  <c r="J109" i="26"/>
  <c r="I109" i="26"/>
  <c r="K107" i="26"/>
  <c r="J107" i="26"/>
  <c r="I107" i="26"/>
  <c r="K102" i="26"/>
  <c r="J102" i="26"/>
  <c r="I102" i="26"/>
  <c r="K100" i="26"/>
  <c r="J100" i="26"/>
  <c r="I100" i="26"/>
  <c r="K98" i="26"/>
  <c r="J98" i="26"/>
  <c r="I98" i="26"/>
  <c r="K96" i="26"/>
  <c r="J96" i="26"/>
  <c r="I96" i="26"/>
  <c r="H104" i="26"/>
  <c r="K94" i="26"/>
  <c r="J94" i="26"/>
  <c r="I94" i="26"/>
  <c r="K89" i="26"/>
  <c r="J89" i="26"/>
  <c r="I89" i="26"/>
  <c r="K85" i="26"/>
  <c r="J85" i="26"/>
  <c r="I85" i="26"/>
  <c r="K81" i="26"/>
  <c r="J81" i="26"/>
  <c r="I81" i="26"/>
  <c r="K72" i="26"/>
  <c r="J72" i="26"/>
  <c r="I72" i="26"/>
  <c r="K68" i="26"/>
  <c r="J68" i="26"/>
  <c r="I68" i="26"/>
  <c r="H76" i="26"/>
  <c r="K64" i="26"/>
  <c r="J64" i="26"/>
  <c r="I64" i="26"/>
  <c r="K61" i="26"/>
  <c r="J61" i="26"/>
  <c r="I61" i="26"/>
  <c r="K59" i="26"/>
  <c r="J59" i="26"/>
  <c r="I59" i="26"/>
  <c r="K57" i="26"/>
  <c r="J57" i="26"/>
  <c r="I57" i="26"/>
  <c r="K55" i="26"/>
  <c r="J55" i="26"/>
  <c r="I55" i="26"/>
  <c r="K53" i="26"/>
  <c r="J53" i="26"/>
  <c r="I53" i="26"/>
  <c r="K51" i="26"/>
  <c r="J51" i="26"/>
  <c r="I51" i="26"/>
  <c r="K46" i="26"/>
  <c r="J46" i="26"/>
  <c r="I46" i="26"/>
  <c r="K44" i="26"/>
  <c r="J44" i="26"/>
  <c r="I44" i="26"/>
  <c r="K42" i="26"/>
  <c r="J42" i="26"/>
  <c r="I42" i="26"/>
  <c r="K40" i="26"/>
  <c r="J40" i="26"/>
  <c r="I40" i="26"/>
  <c r="H48" i="26"/>
  <c r="K38" i="26"/>
  <c r="J38" i="26"/>
  <c r="I38" i="26"/>
  <c r="K36" i="26"/>
  <c r="J36" i="26"/>
  <c r="I36" i="26"/>
  <c r="K33" i="26"/>
  <c r="J33" i="26"/>
  <c r="I33" i="26"/>
  <c r="K31" i="26"/>
  <c r="J31" i="26"/>
  <c r="I31" i="26"/>
  <c r="K29" i="26"/>
  <c r="J29" i="26"/>
  <c r="I29" i="26"/>
  <c r="K27" i="26"/>
  <c r="J27" i="26"/>
  <c r="I27" i="26"/>
  <c r="K25" i="26"/>
  <c r="J25" i="26"/>
  <c r="I25" i="26"/>
  <c r="N59" i="24"/>
  <c r="N58" i="24"/>
  <c r="N57" i="24"/>
  <c r="N56" i="24"/>
  <c r="N55" i="24"/>
  <c r="N54" i="24"/>
  <c r="N53" i="24"/>
  <c r="L86" i="25"/>
  <c r="L83" i="25"/>
  <c r="L42" i="25"/>
  <c r="L39" i="25"/>
  <c r="L107" i="25"/>
  <c r="L104" i="25"/>
  <c r="L103" i="25"/>
  <c r="L102" i="25"/>
  <c r="L101" i="25"/>
  <c r="L100" i="25"/>
  <c r="L99" i="25"/>
  <c r="L98" i="25"/>
  <c r="L97" i="25"/>
  <c r="L63" i="25"/>
  <c r="L60" i="25"/>
  <c r="L59" i="25"/>
  <c r="L58" i="25"/>
  <c r="L57" i="25"/>
  <c r="L56" i="25"/>
  <c r="L55" i="25"/>
  <c r="L54" i="25"/>
  <c r="L53" i="25"/>
  <c r="L87" i="25"/>
  <c r="L84" i="25"/>
  <c r="L43" i="25"/>
  <c r="L40" i="25"/>
  <c r="L30" i="25"/>
  <c r="L108" i="25"/>
  <c r="L105" i="25"/>
  <c r="L64" i="25"/>
  <c r="L61" i="25"/>
  <c r="L85" i="25"/>
  <c r="L82" i="25"/>
  <c r="L81" i="25"/>
  <c r="L80" i="25"/>
  <c r="L79" i="25"/>
  <c r="L78" i="25"/>
  <c r="L77" i="25"/>
  <c r="L76" i="25"/>
  <c r="L75" i="25"/>
  <c r="L41" i="25"/>
  <c r="L38" i="25"/>
  <c r="L37" i="25"/>
  <c r="L36" i="25"/>
  <c r="L35" i="25"/>
  <c r="L34" i="25"/>
  <c r="L33" i="25"/>
  <c r="L32" i="25"/>
  <c r="L31" i="25"/>
  <c r="L109" i="25"/>
  <c r="L62" i="25"/>
  <c r="L65" i="25"/>
  <c r="L106" i="25"/>
  <c r="I95" i="25"/>
  <c r="L96" i="25" s="1"/>
  <c r="I51" i="25"/>
  <c r="G7" i="25"/>
  <c r="J8" i="25" s="1"/>
  <c r="I73" i="25"/>
  <c r="L74" i="25" s="1"/>
  <c r="I29" i="25"/>
  <c r="L8" i="25"/>
  <c r="L129" i="22"/>
  <c r="K129" i="22"/>
  <c r="J129" i="22"/>
  <c r="L126" i="22"/>
  <c r="K126" i="22"/>
  <c r="J126" i="22"/>
  <c r="L123" i="22"/>
  <c r="K123" i="22"/>
  <c r="J123" i="22"/>
  <c r="L116" i="22"/>
  <c r="K116" i="22"/>
  <c r="J116" i="22"/>
  <c r="L113" i="22"/>
  <c r="K113" i="22"/>
  <c r="J113" i="22"/>
  <c r="L110" i="22"/>
  <c r="K110" i="22"/>
  <c r="J110" i="22"/>
  <c r="L107" i="22"/>
  <c r="K107" i="22"/>
  <c r="J107" i="22"/>
  <c r="L103" i="22"/>
  <c r="K103" i="22"/>
  <c r="J103" i="22"/>
  <c r="L100" i="22"/>
  <c r="K100" i="22"/>
  <c r="J100" i="22"/>
  <c r="L97" i="22"/>
  <c r="I105" i="22"/>
  <c r="K97" i="22"/>
  <c r="J97" i="22"/>
  <c r="L94" i="22"/>
  <c r="K94" i="22"/>
  <c r="J94" i="22"/>
  <c r="L90" i="22"/>
  <c r="K90" i="22"/>
  <c r="J90" i="22"/>
  <c r="L87" i="22"/>
  <c r="K87" i="22"/>
  <c r="J87" i="22"/>
  <c r="L84" i="22"/>
  <c r="K84" i="22"/>
  <c r="J84" i="22"/>
  <c r="L81" i="22"/>
  <c r="K81" i="22"/>
  <c r="J81" i="22"/>
  <c r="L74" i="22"/>
  <c r="K74" i="22"/>
  <c r="J74" i="22"/>
  <c r="L71" i="22"/>
  <c r="K71" i="22"/>
  <c r="J71" i="22"/>
  <c r="L68" i="22"/>
  <c r="K68" i="22"/>
  <c r="J68" i="22"/>
  <c r="L65" i="22"/>
  <c r="K65" i="22"/>
  <c r="J65" i="22"/>
  <c r="L61" i="22"/>
  <c r="K61" i="22"/>
  <c r="J61" i="22"/>
  <c r="L58" i="22"/>
  <c r="K58" i="22"/>
  <c r="J58" i="22"/>
  <c r="L55" i="22"/>
  <c r="I63" i="22"/>
  <c r="K55" i="22"/>
  <c r="J55" i="22"/>
  <c r="L52" i="22"/>
  <c r="K52" i="22"/>
  <c r="J52" i="22"/>
  <c r="L48" i="22"/>
  <c r="K48" i="22"/>
  <c r="J48" i="22"/>
  <c r="L45" i="22"/>
  <c r="K45" i="22"/>
  <c r="J45" i="22"/>
  <c r="L42" i="22"/>
  <c r="K42" i="22"/>
  <c r="J42" i="22"/>
  <c r="L39" i="22"/>
  <c r="K39" i="22"/>
  <c r="J39" i="22"/>
  <c r="L32" i="22"/>
  <c r="K32" i="22"/>
  <c r="J32" i="22"/>
  <c r="L29" i="22"/>
  <c r="K29" i="22"/>
  <c r="J29" i="22"/>
  <c r="L26" i="22"/>
  <c r="K26" i="22"/>
  <c r="J26" i="22"/>
  <c r="L23" i="22"/>
  <c r="K23" i="22"/>
  <c r="J23" i="22"/>
  <c r="L16" i="22"/>
  <c r="K16" i="22"/>
  <c r="J16" i="22"/>
  <c r="X13" i="22"/>
  <c r="U21" i="22"/>
  <c r="W13" i="22"/>
  <c r="V13" i="22"/>
  <c r="I152" i="21"/>
  <c r="H152" i="21"/>
  <c r="I145" i="21"/>
  <c r="H145" i="21"/>
  <c r="I139" i="21"/>
  <c r="H139" i="21"/>
  <c r="I132" i="21"/>
  <c r="H132" i="21"/>
  <c r="G134" i="21"/>
  <c r="I126" i="21"/>
  <c r="H126" i="21"/>
  <c r="I119" i="21"/>
  <c r="H119" i="21"/>
  <c r="I113" i="21"/>
  <c r="H113" i="21"/>
  <c r="I100" i="21"/>
  <c r="H100" i="21"/>
  <c r="I94" i="21"/>
  <c r="H94" i="21"/>
  <c r="I87" i="21"/>
  <c r="H87" i="21"/>
  <c r="I81" i="21"/>
  <c r="H81" i="21"/>
  <c r="I74" i="21"/>
  <c r="H74" i="21"/>
  <c r="I68" i="21"/>
  <c r="H68" i="21"/>
  <c r="I61" i="21"/>
  <c r="H61" i="21"/>
  <c r="I55" i="21"/>
  <c r="H55" i="21"/>
  <c r="L87" i="24"/>
  <c r="L64" i="24"/>
  <c r="L65" i="24"/>
  <c r="L60" i="24"/>
  <c r="L59" i="24"/>
  <c r="L58" i="24"/>
  <c r="L57" i="24"/>
  <c r="L56" i="24"/>
  <c r="L55" i="24"/>
  <c r="L54" i="24"/>
  <c r="L53" i="24"/>
  <c r="L61" i="24"/>
  <c r="L62" i="24"/>
  <c r="L63" i="24"/>
  <c r="V18" i="22"/>
  <c r="X18" i="22"/>
  <c r="W18" i="22"/>
  <c r="J15" i="22"/>
  <c r="L15" i="22"/>
  <c r="K15" i="22"/>
  <c r="V12" i="22"/>
  <c r="X12" i="22"/>
  <c r="W12" i="22"/>
  <c r="J9" i="22"/>
  <c r="L9" i="22"/>
  <c r="K9" i="22"/>
  <c r="H157" i="21"/>
  <c r="I157" i="21"/>
  <c r="H151" i="21"/>
  <c r="I151" i="21"/>
  <c r="H144" i="21"/>
  <c r="I144" i="21"/>
  <c r="H138" i="21"/>
  <c r="I138" i="21"/>
  <c r="H131" i="21"/>
  <c r="I131" i="21"/>
  <c r="H125" i="21"/>
  <c r="I125" i="21"/>
  <c r="H118" i="21"/>
  <c r="I118" i="21"/>
  <c r="H112" i="21"/>
  <c r="I112" i="21"/>
  <c r="G120" i="21"/>
  <c r="H105" i="21"/>
  <c r="I105" i="21"/>
  <c r="H99" i="21"/>
  <c r="I99" i="21"/>
  <c r="H86" i="21"/>
  <c r="I86" i="21"/>
  <c r="H80" i="21"/>
  <c r="I80" i="21"/>
  <c r="H73" i="21"/>
  <c r="I73" i="21"/>
  <c r="H67" i="21"/>
  <c r="I67" i="21"/>
  <c r="H60" i="21"/>
  <c r="I60" i="21"/>
  <c r="H54" i="21"/>
  <c r="I54" i="21"/>
  <c r="H47" i="21"/>
  <c r="I47" i="21"/>
  <c r="H41" i="21"/>
  <c r="I41" i="21"/>
  <c r="H34" i="21"/>
  <c r="I34" i="21"/>
  <c r="H28" i="21"/>
  <c r="I28" i="21"/>
  <c r="G36" i="21"/>
  <c r="H19" i="21"/>
  <c r="I19" i="21"/>
  <c r="H16" i="21"/>
  <c r="I16" i="21"/>
  <c r="I13" i="21"/>
  <c r="H13" i="21"/>
  <c r="H10" i="21"/>
  <c r="I10" i="21"/>
  <c r="L85" i="24"/>
  <c r="L82" i="24"/>
  <c r="L81" i="24"/>
  <c r="L80" i="24"/>
  <c r="L79" i="24"/>
  <c r="L78" i="24"/>
  <c r="L77" i="24"/>
  <c r="L76" i="24"/>
  <c r="L75" i="24"/>
  <c r="L86" i="24"/>
  <c r="L83" i="24"/>
  <c r="L84" i="24"/>
  <c r="I227" i="24"/>
  <c r="I253" i="24"/>
  <c r="I205" i="24"/>
  <c r="I139" i="24"/>
  <c r="I161" i="24"/>
  <c r="I95" i="24"/>
  <c r="I51" i="24"/>
  <c r="I183" i="24"/>
  <c r="I117" i="24"/>
  <c r="I29" i="24"/>
  <c r="I73" i="24"/>
  <c r="G7" i="24"/>
  <c r="J8" i="24" s="1"/>
  <c r="L8" i="24"/>
  <c r="K132" i="22"/>
  <c r="L132" i="22"/>
  <c r="J132" i="22"/>
  <c r="K130" i="22"/>
  <c r="J130" i="22"/>
  <c r="L130" i="22"/>
  <c r="K127" i="22"/>
  <c r="J127" i="22"/>
  <c r="L127" i="22"/>
  <c r="K124" i="22"/>
  <c r="J124" i="22"/>
  <c r="L124" i="22"/>
  <c r="K121" i="22"/>
  <c r="J121" i="22"/>
  <c r="L121" i="22"/>
  <c r="K117" i="22"/>
  <c r="J117" i="22"/>
  <c r="L117" i="22"/>
  <c r="K114" i="22"/>
  <c r="J114" i="22"/>
  <c r="L114" i="22"/>
  <c r="I119" i="22"/>
  <c r="K111" i="22"/>
  <c r="J111" i="22"/>
  <c r="L111" i="22"/>
  <c r="K108" i="22"/>
  <c r="J108" i="22"/>
  <c r="L108" i="22"/>
  <c r="K104" i="22"/>
  <c r="J104" i="22"/>
  <c r="L104" i="22"/>
  <c r="K101" i="22"/>
  <c r="J101" i="22"/>
  <c r="L101" i="22"/>
  <c r="K98" i="22"/>
  <c r="J98" i="22"/>
  <c r="L98" i="22"/>
  <c r="K95" i="22"/>
  <c r="J95" i="22"/>
  <c r="L95" i="22"/>
  <c r="K88" i="22"/>
  <c r="J88" i="22"/>
  <c r="L88" i="22"/>
  <c r="K85" i="22"/>
  <c r="J85" i="22"/>
  <c r="L85" i="22"/>
  <c r="K82" i="22"/>
  <c r="J82" i="22"/>
  <c r="L82" i="22"/>
  <c r="K79" i="22"/>
  <c r="J79" i="22"/>
  <c r="L79" i="22"/>
  <c r="K75" i="22"/>
  <c r="J75" i="22"/>
  <c r="L75" i="22"/>
  <c r="K72" i="22"/>
  <c r="J72" i="22"/>
  <c r="L72" i="22"/>
  <c r="I77" i="22"/>
  <c r="K69" i="22"/>
  <c r="J69" i="22"/>
  <c r="L69" i="22"/>
  <c r="K66" i="22"/>
  <c r="J66" i="22"/>
  <c r="L66" i="22"/>
  <c r="K62" i="22"/>
  <c r="J62" i="22"/>
  <c r="L62" i="22"/>
  <c r="K59" i="22"/>
  <c r="J59" i="22"/>
  <c r="L59" i="22"/>
  <c r="K56" i="22"/>
  <c r="J56" i="22"/>
  <c r="L56" i="22"/>
  <c r="K53" i="22"/>
  <c r="J53" i="22"/>
  <c r="L53" i="22"/>
  <c r="K46" i="22"/>
  <c r="J46" i="22"/>
  <c r="L46" i="22"/>
  <c r="K43" i="22"/>
  <c r="J43" i="22"/>
  <c r="L43" i="22"/>
  <c r="K40" i="22"/>
  <c r="J40" i="22"/>
  <c r="L40" i="22"/>
  <c r="K37" i="22"/>
  <c r="J37" i="22"/>
  <c r="L37" i="22"/>
  <c r="K33" i="22"/>
  <c r="J33" i="22"/>
  <c r="L33" i="22"/>
  <c r="K30" i="22"/>
  <c r="J30" i="22"/>
  <c r="L30" i="22"/>
  <c r="I35" i="22"/>
  <c r="K27" i="22"/>
  <c r="J27" i="22"/>
  <c r="L27" i="22"/>
  <c r="K24" i="22"/>
  <c r="J24" i="22"/>
  <c r="L24" i="22"/>
  <c r="K20" i="22"/>
  <c r="J20" i="22"/>
  <c r="L20" i="22"/>
  <c r="W17" i="22"/>
  <c r="V17" i="22"/>
  <c r="X17" i="22"/>
  <c r="K14" i="22"/>
  <c r="J14" i="22"/>
  <c r="L14" i="22"/>
  <c r="W11" i="22"/>
  <c r="V11" i="22"/>
  <c r="X11" i="22"/>
  <c r="I156" i="21"/>
  <c r="H156" i="21"/>
  <c r="I150" i="21"/>
  <c r="H150" i="21"/>
  <c r="I143" i="21"/>
  <c r="H143" i="21"/>
  <c r="I137" i="21"/>
  <c r="H137" i="21"/>
  <c r="I130" i="21"/>
  <c r="H130" i="21"/>
  <c r="I124" i="21"/>
  <c r="H124" i="21"/>
  <c r="I117" i="21"/>
  <c r="H117" i="21"/>
  <c r="I111" i="21"/>
  <c r="H111" i="21"/>
  <c r="I104" i="21"/>
  <c r="H104" i="21"/>
  <c r="G106" i="21"/>
  <c r="I98" i="21"/>
  <c r="H98" i="21"/>
  <c r="I91" i="21"/>
  <c r="H91" i="21"/>
  <c r="I85" i="21"/>
  <c r="H85" i="21"/>
  <c r="I72" i="21"/>
  <c r="H72" i="21"/>
  <c r="I66" i="21"/>
  <c r="H66" i="21"/>
  <c r="I59" i="21"/>
  <c r="H59" i="21"/>
  <c r="I53" i="21"/>
  <c r="H53" i="21"/>
  <c r="I46" i="21"/>
  <c r="H46" i="21"/>
  <c r="I40" i="21"/>
  <c r="H40" i="21"/>
  <c r="I33" i="21"/>
  <c r="H33" i="21"/>
  <c r="I27" i="21"/>
  <c r="H27" i="21"/>
  <c r="R21" i="21"/>
  <c r="Q21" i="21"/>
  <c r="R18" i="21"/>
  <c r="Q18" i="21"/>
  <c r="R15" i="21"/>
  <c r="Q15" i="21"/>
  <c r="Q12" i="21"/>
  <c r="R12" i="21"/>
  <c r="L19" i="22"/>
  <c r="K19" i="22"/>
  <c r="J19" i="22"/>
  <c r="X16" i="22"/>
  <c r="W16" i="22"/>
  <c r="V16" i="22"/>
  <c r="L13" i="22"/>
  <c r="I21" i="22"/>
  <c r="K13" i="22"/>
  <c r="J13" i="22"/>
  <c r="X10" i="22"/>
  <c r="W10" i="22"/>
  <c r="V10" i="22"/>
  <c r="K136" i="22"/>
  <c r="L136" i="22"/>
  <c r="J136" i="22"/>
  <c r="I147" i="22"/>
  <c r="K139" i="22"/>
  <c r="L139" i="22"/>
  <c r="J139" i="22"/>
  <c r="K142" i="22"/>
  <c r="L142" i="22"/>
  <c r="J142" i="22"/>
  <c r="K145" i="22"/>
  <c r="L145" i="22"/>
  <c r="J145" i="22"/>
  <c r="K149" i="22"/>
  <c r="L149" i="22"/>
  <c r="J149" i="22"/>
  <c r="K152" i="22"/>
  <c r="L152" i="22"/>
  <c r="J152" i="22"/>
  <c r="K155" i="22"/>
  <c r="L155" i="22"/>
  <c r="J155" i="22"/>
  <c r="K158" i="22"/>
  <c r="L158" i="22"/>
  <c r="J158" i="22"/>
  <c r="K135" i="22"/>
  <c r="J135" i="22"/>
  <c r="L135" i="22"/>
  <c r="K138" i="22"/>
  <c r="L138" i="22"/>
  <c r="J138" i="22"/>
  <c r="K141" i="22"/>
  <c r="J141" i="22"/>
  <c r="L141" i="22"/>
  <c r="K144" i="22"/>
  <c r="L144" i="22"/>
  <c r="J144" i="22"/>
  <c r="K151" i="22"/>
  <c r="L151" i="22"/>
  <c r="J151" i="22"/>
  <c r="K154" i="22"/>
  <c r="J154" i="22"/>
  <c r="L154" i="22"/>
  <c r="K157" i="22"/>
  <c r="L157" i="22"/>
  <c r="J157" i="22"/>
  <c r="K160" i="22"/>
  <c r="J160" i="22"/>
  <c r="L160" i="22"/>
  <c r="K137" i="22"/>
  <c r="L137" i="22"/>
  <c r="J137" i="22"/>
  <c r="K140" i="22"/>
  <c r="L140" i="22"/>
  <c r="J140" i="22"/>
  <c r="K143" i="22"/>
  <c r="L143" i="22"/>
  <c r="J143" i="22"/>
  <c r="K146" i="22"/>
  <c r="L146" i="22"/>
  <c r="J146" i="22"/>
  <c r="K150" i="22"/>
  <c r="L150" i="22"/>
  <c r="J150" i="22"/>
  <c r="I161" i="22"/>
  <c r="K153" i="22"/>
  <c r="L153" i="22"/>
  <c r="J153" i="22"/>
  <c r="K156" i="22"/>
  <c r="L156" i="22"/>
  <c r="J156" i="22"/>
  <c r="K159" i="22"/>
  <c r="L159" i="22"/>
  <c r="J159" i="22"/>
  <c r="I161" i="21"/>
  <c r="H161" i="21"/>
  <c r="I155" i="21"/>
  <c r="H155" i="21"/>
  <c r="I142" i="21"/>
  <c r="H142" i="21"/>
  <c r="I136" i="21"/>
  <c r="H136" i="21"/>
  <c r="I129" i="21"/>
  <c r="H129" i="21"/>
  <c r="I123" i="21"/>
  <c r="H123" i="21"/>
  <c r="I116" i="21"/>
  <c r="H116" i="21"/>
  <c r="I110" i="21"/>
  <c r="H110" i="21"/>
  <c r="I103" i="21"/>
  <c r="H103" i="21"/>
  <c r="I97" i="21"/>
  <c r="H97" i="21"/>
  <c r="I90" i="21"/>
  <c r="H90" i="21"/>
  <c r="G92" i="21"/>
  <c r="I84" i="21"/>
  <c r="H84" i="21"/>
  <c r="I77" i="21"/>
  <c r="H77" i="21"/>
  <c r="I71" i="21"/>
  <c r="H71" i="21"/>
  <c r="I58" i="21"/>
  <c r="H58" i="21"/>
  <c r="I52" i="21"/>
  <c r="H52" i="21"/>
  <c r="I45" i="21"/>
  <c r="H45" i="21"/>
  <c r="I39" i="21"/>
  <c r="H39" i="21"/>
  <c r="I32" i="21"/>
  <c r="H32" i="21"/>
  <c r="I26" i="21"/>
  <c r="H26" i="21"/>
  <c r="I21" i="21"/>
  <c r="H21" i="21"/>
  <c r="I18" i="21"/>
  <c r="H18" i="21"/>
  <c r="I15" i="21"/>
  <c r="H15" i="21"/>
  <c r="I12" i="21"/>
  <c r="H12" i="21"/>
  <c r="L128" i="22"/>
  <c r="K128" i="22"/>
  <c r="J128" i="22"/>
  <c r="I133" i="22"/>
  <c r="L125" i="22"/>
  <c r="K125" i="22"/>
  <c r="J125" i="22"/>
  <c r="L122" i="22"/>
  <c r="K122" i="22"/>
  <c r="J122" i="22"/>
  <c r="L118" i="22"/>
  <c r="K118" i="22"/>
  <c r="J118" i="22"/>
  <c r="L115" i="22"/>
  <c r="K115" i="22"/>
  <c r="J115" i="22"/>
  <c r="L112" i="22"/>
  <c r="K112" i="22"/>
  <c r="J112" i="22"/>
  <c r="L109" i="22"/>
  <c r="K109" i="22"/>
  <c r="J109" i="22"/>
  <c r="L102" i="22"/>
  <c r="K102" i="22"/>
  <c r="J102" i="22"/>
  <c r="L99" i="22"/>
  <c r="K99" i="22"/>
  <c r="J99" i="22"/>
  <c r="L96" i="22"/>
  <c r="K96" i="22"/>
  <c r="J96" i="22"/>
  <c r="L93" i="22"/>
  <c r="K93" i="22"/>
  <c r="J93" i="22"/>
  <c r="L89" i="22"/>
  <c r="K89" i="22"/>
  <c r="J89" i="22"/>
  <c r="L86" i="22"/>
  <c r="K86" i="22"/>
  <c r="J86" i="22"/>
  <c r="L83" i="22"/>
  <c r="I91" i="22"/>
  <c r="K83" i="22"/>
  <c r="J83" i="22"/>
  <c r="L80" i="22"/>
  <c r="K80" i="22"/>
  <c r="J80" i="22"/>
  <c r="L76" i="22"/>
  <c r="K76" i="22"/>
  <c r="J76" i="22"/>
  <c r="L73" i="22"/>
  <c r="K73" i="22"/>
  <c r="J73" i="22"/>
  <c r="L70" i="22"/>
  <c r="K70" i="22"/>
  <c r="J70" i="22"/>
  <c r="L67" i="22"/>
  <c r="K67" i="22"/>
  <c r="J67" i="22"/>
  <c r="L60" i="22"/>
  <c r="K60" i="22"/>
  <c r="J60" i="22"/>
  <c r="L57" i="22"/>
  <c r="K57" i="22"/>
  <c r="J57" i="22"/>
  <c r="L54" i="22"/>
  <c r="K54" i="22"/>
  <c r="J54" i="22"/>
  <c r="L51" i="22"/>
  <c r="K51" i="22"/>
  <c r="J51" i="22"/>
  <c r="L47" i="22"/>
  <c r="K47" i="22"/>
  <c r="J47" i="22"/>
  <c r="L44" i="22"/>
  <c r="K44" i="22"/>
  <c r="J44" i="22"/>
  <c r="L41" i="22"/>
  <c r="I49" i="22"/>
  <c r="K41" i="22"/>
  <c r="J41" i="22"/>
  <c r="L38" i="22"/>
  <c r="K38" i="22"/>
  <c r="J38" i="22"/>
  <c r="L34" i="22"/>
  <c r="K34" i="22"/>
  <c r="J34" i="22"/>
  <c r="L31" i="22"/>
  <c r="K31" i="22"/>
  <c r="J31" i="22"/>
  <c r="L28" i="22"/>
  <c r="K28" i="22"/>
  <c r="J28" i="22"/>
  <c r="L25" i="22"/>
  <c r="K25" i="22"/>
  <c r="J25" i="22"/>
  <c r="L18" i="22"/>
  <c r="K18" i="22"/>
  <c r="J18" i="22"/>
  <c r="X15" i="22"/>
  <c r="W15" i="22"/>
  <c r="V15" i="22"/>
  <c r="X9" i="22"/>
  <c r="W9" i="22"/>
  <c r="V9" i="22"/>
  <c r="I160" i="21"/>
  <c r="H160" i="21"/>
  <c r="G162" i="21"/>
  <c r="I154" i="21"/>
  <c r="H154" i="21"/>
  <c r="I147" i="21"/>
  <c r="H147" i="21"/>
  <c r="I141" i="21"/>
  <c r="H141" i="21"/>
  <c r="I128" i="21"/>
  <c r="H128" i="21"/>
  <c r="I122" i="21"/>
  <c r="H122" i="21"/>
  <c r="I115" i="21"/>
  <c r="H115" i="21"/>
  <c r="I109" i="21"/>
  <c r="H109" i="21"/>
  <c r="I102" i="21"/>
  <c r="H102" i="21"/>
  <c r="I96" i="21"/>
  <c r="H96" i="21"/>
  <c r="I89" i="21"/>
  <c r="H89" i="21"/>
  <c r="I83" i="21"/>
  <c r="H83" i="21"/>
  <c r="I76" i="21"/>
  <c r="H76" i="21"/>
  <c r="G78" i="21"/>
  <c r="I70" i="21"/>
  <c r="H70" i="21"/>
  <c r="I63" i="21"/>
  <c r="H63" i="21"/>
  <c r="I57" i="21"/>
  <c r="H57" i="21"/>
  <c r="I44" i="21"/>
  <c r="H44" i="21"/>
  <c r="I38" i="21"/>
  <c r="H38" i="21"/>
  <c r="I31" i="21"/>
  <c r="H31" i="21"/>
  <c r="I25" i="21"/>
  <c r="H25" i="21"/>
  <c r="R20" i="21"/>
  <c r="Q20" i="21"/>
  <c r="R17" i="21"/>
  <c r="Q17" i="21"/>
  <c r="P22" i="21"/>
  <c r="R14" i="21"/>
  <c r="Q14" i="21"/>
  <c r="R11" i="21"/>
  <c r="Q11" i="21"/>
  <c r="X114" i="19"/>
  <c r="Y114" i="19"/>
  <c r="X113" i="19"/>
  <c r="Y113" i="19"/>
  <c r="X112" i="19"/>
  <c r="Y112" i="19"/>
  <c r="W119" i="19"/>
  <c r="X111" i="19"/>
  <c r="Y111" i="19"/>
  <c r="X110" i="19"/>
  <c r="Y110" i="19"/>
  <c r="X109" i="19"/>
  <c r="Y109" i="19"/>
  <c r="X108" i="19"/>
  <c r="W107" i="19"/>
  <c r="Y108" i="19"/>
  <c r="X104" i="19"/>
  <c r="Y104" i="19"/>
  <c r="X103" i="19"/>
  <c r="Y103" i="19"/>
  <c r="X102" i="19"/>
  <c r="Y102" i="19"/>
  <c r="X101" i="19"/>
  <c r="Y101" i="19"/>
  <c r="X100" i="19"/>
  <c r="Y100" i="19"/>
  <c r="X99" i="19"/>
  <c r="Y99" i="19"/>
  <c r="X98" i="19"/>
  <c r="Y98" i="19"/>
  <c r="X97" i="19"/>
  <c r="W105" i="19"/>
  <c r="Y97" i="19"/>
  <c r="X96" i="19"/>
  <c r="Y96" i="19"/>
  <c r="X95" i="19"/>
  <c r="Y95" i="19"/>
  <c r="X94" i="19"/>
  <c r="W93" i="19"/>
  <c r="Y94" i="19"/>
  <c r="X90" i="19"/>
  <c r="Y90" i="19"/>
  <c r="X89" i="19"/>
  <c r="Y89" i="19"/>
  <c r="X88" i="19"/>
  <c r="Y88" i="19"/>
  <c r="X87" i="19"/>
  <c r="Y87" i="19"/>
  <c r="X86" i="19"/>
  <c r="Y86" i="19"/>
  <c r="X85" i="19"/>
  <c r="Y85" i="19"/>
  <c r="X84" i="19"/>
  <c r="Y84" i="19"/>
  <c r="X83" i="19"/>
  <c r="W91" i="19"/>
  <c r="Y83" i="19"/>
  <c r="X82" i="19"/>
  <c r="Y82" i="19"/>
  <c r="X81" i="19"/>
  <c r="Y81" i="19"/>
  <c r="X80" i="19"/>
  <c r="W79" i="19"/>
  <c r="Y80" i="19"/>
  <c r="X76" i="19"/>
  <c r="Y76" i="19"/>
  <c r="X75" i="19"/>
  <c r="Y75" i="19"/>
  <c r="X74" i="19"/>
  <c r="Y74" i="19"/>
  <c r="X73" i="19"/>
  <c r="Y73" i="19"/>
  <c r="X72" i="19"/>
  <c r="Y72" i="19"/>
  <c r="X71" i="19"/>
  <c r="Y71" i="19"/>
  <c r="X70" i="19"/>
  <c r="Y70" i="19"/>
  <c r="X69" i="19"/>
  <c r="W77" i="19"/>
  <c r="Y69" i="19"/>
  <c r="X68" i="19"/>
  <c r="Y68" i="19"/>
  <c r="X67" i="19"/>
  <c r="Y67" i="19"/>
  <c r="X66" i="19"/>
  <c r="W65" i="19"/>
  <c r="Y66" i="19"/>
  <c r="X62" i="19"/>
  <c r="Y62" i="19"/>
  <c r="X61" i="19"/>
  <c r="Y61" i="19"/>
  <c r="X60" i="19"/>
  <c r="Y60" i="19"/>
  <c r="X59" i="19"/>
  <c r="Y59" i="19"/>
  <c r="X58" i="19"/>
  <c r="Y58" i="19"/>
  <c r="X57" i="19"/>
  <c r="Y57" i="19"/>
  <c r="X56" i="19"/>
  <c r="Y56" i="19"/>
  <c r="X55" i="19"/>
  <c r="W63" i="19"/>
  <c r="Y55" i="19"/>
  <c r="X54" i="19"/>
  <c r="Y54" i="19"/>
  <c r="X53" i="19"/>
  <c r="Y53" i="19"/>
  <c r="X52" i="19"/>
  <c r="W51" i="19"/>
  <c r="Y52" i="19"/>
  <c r="X48" i="19"/>
  <c r="Y48" i="19"/>
  <c r="X47" i="19"/>
  <c r="Y47" i="19"/>
  <c r="X46" i="19"/>
  <c r="Y46" i="19"/>
  <c r="X45" i="19"/>
  <c r="Y45" i="19"/>
  <c r="X44" i="19"/>
  <c r="Y44" i="19"/>
  <c r="X43" i="19"/>
  <c r="Y43" i="19"/>
  <c r="X42" i="19"/>
  <c r="Y42" i="19"/>
  <c r="X41" i="19"/>
  <c r="W49" i="19"/>
  <c r="Y41" i="19"/>
  <c r="X40" i="19"/>
  <c r="Y40" i="19"/>
  <c r="X39" i="19"/>
  <c r="Y39" i="19"/>
  <c r="X38" i="19"/>
  <c r="W37" i="19"/>
  <c r="Y38" i="19"/>
  <c r="X34" i="19"/>
  <c r="Y34" i="19"/>
  <c r="X33" i="19"/>
  <c r="Y33" i="19"/>
  <c r="X32" i="19"/>
  <c r="Y32" i="19"/>
  <c r="X31" i="19"/>
  <c r="Y31" i="19"/>
  <c r="X30" i="19"/>
  <c r="Y30" i="19"/>
  <c r="X29" i="19"/>
  <c r="Y29" i="19"/>
  <c r="X28" i="19"/>
  <c r="Y28" i="19"/>
  <c r="X27" i="19"/>
  <c r="W35" i="19"/>
  <c r="Y27" i="19"/>
  <c r="X26" i="19"/>
  <c r="Y26" i="19"/>
  <c r="X25" i="19"/>
  <c r="Y25" i="19"/>
  <c r="X24" i="19"/>
  <c r="W23" i="19"/>
  <c r="Y24" i="19"/>
  <c r="X20" i="19"/>
  <c r="Y20" i="19"/>
  <c r="X19" i="19"/>
  <c r="Y19" i="19"/>
  <c r="X18" i="19"/>
  <c r="Y18" i="19"/>
  <c r="X17" i="19"/>
  <c r="Y17" i="19"/>
  <c r="X16" i="19"/>
  <c r="Y16" i="19"/>
  <c r="X15" i="19"/>
  <c r="Y15" i="19"/>
  <c r="X14" i="19"/>
  <c r="Y14" i="19"/>
  <c r="X13" i="19"/>
  <c r="W21" i="19"/>
  <c r="Y13" i="19"/>
  <c r="X12" i="19"/>
  <c r="Y12" i="19"/>
  <c r="X11" i="19"/>
  <c r="Y11" i="19"/>
  <c r="X10" i="19"/>
  <c r="W9" i="19"/>
  <c r="Y10" i="19"/>
  <c r="X115" i="19"/>
  <c r="Y115" i="19"/>
  <c r="X116" i="19"/>
  <c r="Y116" i="19"/>
  <c r="X117" i="19"/>
  <c r="Y117" i="19"/>
  <c r="X118" i="19"/>
  <c r="Y118" i="19"/>
  <c r="X122" i="19"/>
  <c r="W121" i="19"/>
  <c r="Y122" i="19"/>
  <c r="X123" i="19"/>
  <c r="Y123" i="19"/>
  <c r="X124" i="19"/>
  <c r="Y124" i="19"/>
  <c r="X125" i="19"/>
  <c r="W133" i="19"/>
  <c r="Y125" i="19"/>
  <c r="X126" i="19"/>
  <c r="Y126" i="19"/>
  <c r="X127" i="19"/>
  <c r="Y127" i="19"/>
  <c r="X128" i="19"/>
  <c r="Y128" i="19"/>
  <c r="X129" i="19"/>
  <c r="Y129" i="19"/>
  <c r="X130" i="19"/>
  <c r="Y130" i="19"/>
  <c r="X131" i="19"/>
  <c r="Y131" i="19"/>
  <c r="X132" i="19"/>
  <c r="Y132" i="19"/>
  <c r="X136" i="19"/>
  <c r="W135" i="19"/>
  <c r="Y136" i="19"/>
  <c r="X137" i="19"/>
  <c r="Y137" i="19"/>
  <c r="X138" i="19"/>
  <c r="Y138" i="19"/>
  <c r="X139" i="19"/>
  <c r="W147" i="19"/>
  <c r="Y139" i="19"/>
  <c r="X140" i="19"/>
  <c r="Y140" i="19"/>
  <c r="X141" i="19"/>
  <c r="Y141" i="19"/>
  <c r="X142" i="19"/>
  <c r="Y142" i="19"/>
  <c r="X143" i="19"/>
  <c r="Y143" i="19"/>
  <c r="X144" i="19"/>
  <c r="Y144" i="19"/>
  <c r="X145" i="19"/>
  <c r="Y145" i="19"/>
  <c r="X146" i="19"/>
  <c r="Y146" i="19"/>
  <c r="X150" i="19"/>
  <c r="W149" i="19"/>
  <c r="Y150" i="19"/>
  <c r="X151" i="19"/>
  <c r="Y151" i="19"/>
  <c r="X152" i="19"/>
  <c r="Y152" i="19"/>
  <c r="X153" i="19"/>
  <c r="W161" i="19"/>
  <c r="Y153" i="19"/>
  <c r="X154" i="19"/>
  <c r="Y154" i="19"/>
  <c r="X155" i="19"/>
  <c r="Y155" i="19"/>
  <c r="X156" i="19"/>
  <c r="Y156" i="19"/>
  <c r="X157" i="19"/>
  <c r="Y157" i="19"/>
  <c r="X158" i="19"/>
  <c r="Y158" i="19"/>
  <c r="X159" i="19"/>
  <c r="Y159" i="19"/>
  <c r="X160" i="19"/>
  <c r="Y160" i="19"/>
  <c r="R13" i="21"/>
  <c r="Q13" i="21"/>
  <c r="R16" i="21"/>
  <c r="Q16" i="21"/>
  <c r="R19" i="21"/>
  <c r="Q19" i="21"/>
  <c r="Q114" i="19"/>
  <c r="P114" i="19"/>
  <c r="Q113" i="19"/>
  <c r="P113" i="19"/>
  <c r="Q112" i="19"/>
  <c r="P112" i="19"/>
  <c r="O119" i="19"/>
  <c r="R111" i="19"/>
  <c r="Q111" i="19"/>
  <c r="P111" i="19"/>
  <c r="R110" i="19"/>
  <c r="Q110" i="19"/>
  <c r="P110" i="19"/>
  <c r="R109" i="19"/>
  <c r="Q109" i="19"/>
  <c r="P109" i="19"/>
  <c r="R108" i="19"/>
  <c r="Q108" i="19"/>
  <c r="P108" i="19"/>
  <c r="O107" i="19"/>
  <c r="Q104" i="19"/>
  <c r="P104" i="19"/>
  <c r="R103" i="19"/>
  <c r="Q103" i="19"/>
  <c r="P103" i="19"/>
  <c r="Q102" i="19"/>
  <c r="P102" i="19"/>
  <c r="R101" i="19"/>
  <c r="Q101" i="19"/>
  <c r="P101" i="19"/>
  <c r="Q100" i="19"/>
  <c r="P100" i="19"/>
  <c r="R99" i="19"/>
  <c r="Q99" i="19"/>
  <c r="P99" i="19"/>
  <c r="Q98" i="19"/>
  <c r="P98" i="19"/>
  <c r="R97" i="19"/>
  <c r="Q97" i="19"/>
  <c r="P97" i="19"/>
  <c r="O105" i="19"/>
  <c r="Q96" i="19"/>
  <c r="P96" i="19"/>
  <c r="Q95" i="19"/>
  <c r="P95" i="19"/>
  <c r="Q94" i="19"/>
  <c r="P94" i="19"/>
  <c r="O93" i="19"/>
  <c r="R90" i="19"/>
  <c r="Q90" i="19"/>
  <c r="P90" i="19"/>
  <c r="R89" i="19"/>
  <c r="Q89" i="19"/>
  <c r="P89" i="19"/>
  <c r="R88" i="19"/>
  <c r="Q88" i="19"/>
  <c r="P88" i="19"/>
  <c r="R87" i="19"/>
  <c r="Q87" i="19"/>
  <c r="P87" i="19"/>
  <c r="R86" i="19"/>
  <c r="Q86" i="19"/>
  <c r="P86" i="19"/>
  <c r="R85" i="19"/>
  <c r="Q85" i="19"/>
  <c r="P85" i="19"/>
  <c r="R84" i="19"/>
  <c r="Q84" i="19"/>
  <c r="P84" i="19"/>
  <c r="R83" i="19"/>
  <c r="Q83" i="19"/>
  <c r="P83" i="19"/>
  <c r="O91" i="19"/>
  <c r="Q82" i="19"/>
  <c r="P82" i="19"/>
  <c r="R81" i="19"/>
  <c r="Q81" i="19"/>
  <c r="P81" i="19"/>
  <c r="Q80" i="19"/>
  <c r="P80" i="19"/>
  <c r="O79" i="19"/>
  <c r="Q76" i="19"/>
  <c r="P76" i="19"/>
  <c r="Q75" i="19"/>
  <c r="P75" i="19"/>
  <c r="Q74" i="19"/>
  <c r="P74" i="19"/>
  <c r="Q73" i="19"/>
  <c r="P73" i="19"/>
  <c r="Q72" i="19"/>
  <c r="P72" i="19"/>
  <c r="Q71" i="19"/>
  <c r="P71" i="19"/>
  <c r="Q70" i="19"/>
  <c r="P70" i="19"/>
  <c r="Q69" i="19"/>
  <c r="P69" i="19"/>
  <c r="O77" i="19"/>
  <c r="R68" i="19"/>
  <c r="Q68" i="19"/>
  <c r="P68" i="19"/>
  <c r="R67" i="19"/>
  <c r="Q67" i="19"/>
  <c r="P67" i="19"/>
  <c r="R66" i="19"/>
  <c r="Q66" i="19"/>
  <c r="P66" i="19"/>
  <c r="O65" i="19"/>
  <c r="R62" i="19"/>
  <c r="Q62" i="19"/>
  <c r="P62" i="19"/>
  <c r="Q61" i="19"/>
  <c r="P61" i="19"/>
  <c r="R60" i="19"/>
  <c r="Q60" i="19"/>
  <c r="P60" i="19"/>
  <c r="Q59" i="19"/>
  <c r="P59" i="19"/>
  <c r="R58" i="19"/>
  <c r="Q58" i="19"/>
  <c r="P58" i="19"/>
  <c r="Q57" i="19"/>
  <c r="P57" i="19"/>
  <c r="R56" i="19"/>
  <c r="Q56" i="19"/>
  <c r="P56" i="19"/>
  <c r="Q55" i="19"/>
  <c r="P55" i="19"/>
  <c r="O63" i="19"/>
  <c r="Q54" i="19"/>
  <c r="P54" i="19"/>
  <c r="Q53" i="19"/>
  <c r="P53" i="19"/>
  <c r="Q52" i="19"/>
  <c r="P52" i="19"/>
  <c r="O51" i="19"/>
  <c r="R48" i="19"/>
  <c r="Q48" i="19"/>
  <c r="P48" i="19"/>
  <c r="R47" i="19"/>
  <c r="Q47" i="19"/>
  <c r="P47" i="19"/>
  <c r="R46" i="19"/>
  <c r="Q46" i="19"/>
  <c r="P46" i="19"/>
  <c r="R45" i="19"/>
  <c r="Q45" i="19"/>
  <c r="P45" i="19"/>
  <c r="R44" i="19"/>
  <c r="Q44" i="19"/>
  <c r="P44" i="19"/>
  <c r="R43" i="19"/>
  <c r="Q43" i="19"/>
  <c r="P43" i="19"/>
  <c r="R42" i="19"/>
  <c r="Q42" i="19"/>
  <c r="P42" i="19"/>
  <c r="R41" i="19"/>
  <c r="Q41" i="19"/>
  <c r="P41" i="19"/>
  <c r="O49" i="19"/>
  <c r="R40" i="19"/>
  <c r="Q40" i="19"/>
  <c r="P40" i="19"/>
  <c r="Q39" i="19"/>
  <c r="P39" i="19"/>
  <c r="R38" i="19"/>
  <c r="Q38" i="19"/>
  <c r="P38" i="19"/>
  <c r="O37" i="19"/>
  <c r="Q34" i="19"/>
  <c r="P34" i="19"/>
  <c r="Q33" i="19"/>
  <c r="P33" i="19"/>
  <c r="Q32" i="19"/>
  <c r="P32" i="19"/>
  <c r="Q31" i="19"/>
  <c r="P31" i="19"/>
  <c r="Q30" i="19"/>
  <c r="P30" i="19"/>
  <c r="Q29" i="19"/>
  <c r="P29" i="19"/>
  <c r="Q28" i="19"/>
  <c r="P28" i="19"/>
  <c r="Q27" i="19"/>
  <c r="P27" i="19"/>
  <c r="O35" i="19"/>
  <c r="R26" i="19"/>
  <c r="Q26" i="19"/>
  <c r="P26" i="19"/>
  <c r="R25" i="19"/>
  <c r="Q25" i="19"/>
  <c r="P25" i="19"/>
  <c r="R24" i="19"/>
  <c r="Q24" i="19"/>
  <c r="P24" i="19"/>
  <c r="O23" i="19"/>
  <c r="Q20" i="19"/>
  <c r="P20" i="19"/>
  <c r="R19" i="19"/>
  <c r="Q19" i="19"/>
  <c r="P19" i="19"/>
  <c r="Q18" i="19"/>
  <c r="P18" i="19"/>
  <c r="R17" i="19"/>
  <c r="Q17" i="19"/>
  <c r="P17" i="19"/>
  <c r="Q16" i="19"/>
  <c r="P16" i="19"/>
  <c r="R15" i="19"/>
  <c r="Q15" i="19"/>
  <c r="P15" i="19"/>
  <c r="Q14" i="19"/>
  <c r="P14" i="19"/>
  <c r="R13" i="19"/>
  <c r="Q13" i="19"/>
  <c r="P13" i="19"/>
  <c r="O21" i="19"/>
  <c r="Q12" i="19"/>
  <c r="P12" i="19"/>
  <c r="Q11" i="19"/>
  <c r="P11" i="19"/>
  <c r="Q10" i="19"/>
  <c r="P10" i="19"/>
  <c r="O9" i="19"/>
  <c r="R115" i="19" s="1"/>
  <c r="R116" i="19"/>
  <c r="Q116" i="19"/>
  <c r="P116" i="19"/>
  <c r="R117" i="19"/>
  <c r="Q117" i="19"/>
  <c r="P117" i="19"/>
  <c r="R118" i="19"/>
  <c r="Q118" i="19"/>
  <c r="P118" i="19"/>
  <c r="R122" i="19"/>
  <c r="Q122" i="19"/>
  <c r="P122" i="19"/>
  <c r="O121" i="19"/>
  <c r="R123" i="19"/>
  <c r="Q123" i="19"/>
  <c r="P123" i="19"/>
  <c r="R124" i="19"/>
  <c r="Q124" i="19"/>
  <c r="P124" i="19"/>
  <c r="R125" i="19"/>
  <c r="Q125" i="19"/>
  <c r="P125" i="19"/>
  <c r="O133" i="19"/>
  <c r="R126" i="19"/>
  <c r="Q126" i="19"/>
  <c r="P126" i="19"/>
  <c r="R127" i="19"/>
  <c r="Q127" i="19"/>
  <c r="P127" i="19"/>
  <c r="R128" i="19"/>
  <c r="Q128" i="19"/>
  <c r="P128" i="19"/>
  <c r="R129" i="19"/>
  <c r="Q129" i="19"/>
  <c r="P129" i="19"/>
  <c r="R130" i="19"/>
  <c r="Q130" i="19"/>
  <c r="P130" i="19"/>
  <c r="R131" i="19"/>
  <c r="Q131" i="19"/>
  <c r="P131" i="19"/>
  <c r="R132" i="19"/>
  <c r="Q132" i="19"/>
  <c r="P132" i="19"/>
  <c r="R136" i="19"/>
  <c r="Q136" i="19"/>
  <c r="P136" i="19"/>
  <c r="O135" i="19"/>
  <c r="R137" i="19"/>
  <c r="Q137" i="19"/>
  <c r="P137" i="19"/>
  <c r="R138" i="19"/>
  <c r="Q138" i="19"/>
  <c r="P138" i="19"/>
  <c r="R139" i="19"/>
  <c r="Q139" i="19"/>
  <c r="P139" i="19"/>
  <c r="O147" i="19"/>
  <c r="R140" i="19"/>
  <c r="Q140" i="19"/>
  <c r="P140" i="19"/>
  <c r="R141" i="19"/>
  <c r="Q141" i="19"/>
  <c r="P141" i="19"/>
  <c r="R142" i="19"/>
  <c r="Q142" i="19"/>
  <c r="P142" i="19"/>
  <c r="R143" i="19"/>
  <c r="Q143" i="19"/>
  <c r="P143" i="19"/>
  <c r="R144" i="19"/>
  <c r="Q144" i="19"/>
  <c r="P144" i="19"/>
  <c r="R145" i="19"/>
  <c r="Q145" i="19"/>
  <c r="P145" i="19"/>
  <c r="R146" i="19"/>
  <c r="Q146" i="19"/>
  <c r="P146" i="19"/>
  <c r="R150" i="19"/>
  <c r="Q150" i="19"/>
  <c r="P150" i="19"/>
  <c r="O149" i="19"/>
  <c r="R151" i="19"/>
  <c r="Q151" i="19"/>
  <c r="P151" i="19"/>
  <c r="R152" i="19"/>
  <c r="Q152" i="19"/>
  <c r="P152" i="19"/>
  <c r="R153" i="19"/>
  <c r="Q153" i="19"/>
  <c r="P153" i="19"/>
  <c r="O161" i="19"/>
  <c r="R154" i="19"/>
  <c r="Q154" i="19"/>
  <c r="P154" i="19"/>
  <c r="R155" i="19"/>
  <c r="Q155" i="19"/>
  <c r="P155" i="19"/>
  <c r="R156" i="19"/>
  <c r="Q156" i="19"/>
  <c r="P156" i="19"/>
  <c r="R157" i="19"/>
  <c r="Q157" i="19"/>
  <c r="P157" i="19"/>
  <c r="R158" i="19"/>
  <c r="Q158" i="19"/>
  <c r="P158" i="19"/>
  <c r="R159" i="19"/>
  <c r="Q159" i="19"/>
  <c r="P159" i="19"/>
  <c r="R160" i="19"/>
  <c r="Q160" i="19"/>
  <c r="P160" i="19"/>
  <c r="R10" i="21"/>
  <c r="Q10" i="21"/>
  <c r="J149" i="18"/>
  <c r="I149" i="18"/>
  <c r="H148" i="18"/>
  <c r="Q131" i="18"/>
  <c r="J129" i="18"/>
  <c r="I129" i="18"/>
  <c r="Y126" i="18"/>
  <c r="X126" i="18"/>
  <c r="X116" i="18"/>
  <c r="Q115" i="18"/>
  <c r="J113" i="18"/>
  <c r="I113" i="18"/>
  <c r="W118" i="18"/>
  <c r="Y110" i="18"/>
  <c r="X110" i="18"/>
  <c r="Q109" i="18"/>
  <c r="J107" i="18"/>
  <c r="H106" i="18"/>
  <c r="I107" i="18"/>
  <c r="X103" i="18"/>
  <c r="Q102" i="18"/>
  <c r="J100" i="18"/>
  <c r="I100" i="18"/>
  <c r="X97" i="18"/>
  <c r="P104" i="18"/>
  <c r="Q96" i="18"/>
  <c r="J94" i="18"/>
  <c r="I94" i="18"/>
  <c r="Q89" i="18"/>
  <c r="J87" i="18"/>
  <c r="I87" i="18"/>
  <c r="Y84" i="18"/>
  <c r="X84" i="18"/>
  <c r="Q83" i="18"/>
  <c r="J81" i="18"/>
  <c r="I81" i="18"/>
  <c r="J74" i="18"/>
  <c r="I74" i="18"/>
  <c r="X71" i="18"/>
  <c r="Q70" i="18"/>
  <c r="H76" i="18"/>
  <c r="J68" i="18"/>
  <c r="I68" i="18"/>
  <c r="Y65" i="18"/>
  <c r="W64" i="18"/>
  <c r="X65" i="18"/>
  <c r="J61" i="18"/>
  <c r="I61" i="18"/>
  <c r="X58" i="18"/>
  <c r="Q57" i="18"/>
  <c r="J55" i="18"/>
  <c r="I55" i="18"/>
  <c r="X52" i="18"/>
  <c r="P50" i="18"/>
  <c r="Q51" i="18"/>
  <c r="X45" i="18"/>
  <c r="Q44" i="18"/>
  <c r="J42" i="18"/>
  <c r="I42" i="18"/>
  <c r="X39" i="18"/>
  <c r="Q38" i="18"/>
  <c r="X32" i="18"/>
  <c r="Q31" i="18"/>
  <c r="J29" i="18"/>
  <c r="I29" i="18"/>
  <c r="W34" i="18"/>
  <c r="Y26" i="18"/>
  <c r="X26" i="18"/>
  <c r="Q25" i="18"/>
  <c r="J23" i="18"/>
  <c r="I23" i="18"/>
  <c r="H22" i="18"/>
  <c r="X19" i="18"/>
  <c r="Q18" i="18"/>
  <c r="J16" i="18"/>
  <c r="I16" i="18"/>
  <c r="X13" i="18"/>
  <c r="P20" i="18"/>
  <c r="Q12" i="18"/>
  <c r="J10" i="18"/>
  <c r="I10" i="18"/>
  <c r="X125" i="18"/>
  <c r="Y131" i="18"/>
  <c r="X131" i="18"/>
  <c r="W146" i="18"/>
  <c r="X138" i="18"/>
  <c r="Y144" i="18"/>
  <c r="X144" i="18"/>
  <c r="X151" i="18"/>
  <c r="X157" i="18"/>
  <c r="Y124" i="18"/>
  <c r="X124" i="18"/>
  <c r="W132" i="18"/>
  <c r="Y130" i="18"/>
  <c r="X130" i="18"/>
  <c r="X137" i="18"/>
  <c r="Y143" i="18"/>
  <c r="X143" i="18"/>
  <c r="Y150" i="18"/>
  <c r="X150" i="18"/>
  <c r="X156" i="18"/>
  <c r="X123" i="18"/>
  <c r="X129" i="18"/>
  <c r="X136" i="18"/>
  <c r="Y142" i="18"/>
  <c r="X142" i="18"/>
  <c r="Y149" i="18"/>
  <c r="X149" i="18"/>
  <c r="W148" i="18"/>
  <c r="Y155" i="18"/>
  <c r="X155" i="18"/>
  <c r="X122" i="18"/>
  <c r="X128" i="18"/>
  <c r="X135" i="18"/>
  <c r="W134" i="18"/>
  <c r="X141" i="18"/>
  <c r="X154" i="18"/>
  <c r="Y154" i="18"/>
  <c r="Y140" i="18"/>
  <c r="X140" i="18"/>
  <c r="Y153" i="18"/>
  <c r="X153" i="18"/>
  <c r="X159" i="18"/>
  <c r="J115" i="19"/>
  <c r="I115" i="19"/>
  <c r="H115" i="19"/>
  <c r="J112" i="19"/>
  <c r="I112" i="19"/>
  <c r="H112" i="19"/>
  <c r="J109" i="19"/>
  <c r="I109" i="19"/>
  <c r="H109" i="19"/>
  <c r="J102" i="19"/>
  <c r="I102" i="19"/>
  <c r="H102" i="19"/>
  <c r="J99" i="19"/>
  <c r="I99" i="19"/>
  <c r="H99" i="19"/>
  <c r="J96" i="19"/>
  <c r="I96" i="19"/>
  <c r="H96" i="19"/>
  <c r="J89" i="19"/>
  <c r="I89" i="19"/>
  <c r="H89" i="19"/>
  <c r="J86" i="19"/>
  <c r="I86" i="19"/>
  <c r="H86" i="19"/>
  <c r="J83" i="19"/>
  <c r="I83" i="19"/>
  <c r="H83" i="19"/>
  <c r="G91" i="19"/>
  <c r="J80" i="19"/>
  <c r="I80" i="19"/>
  <c r="H80" i="19"/>
  <c r="G79" i="19"/>
  <c r="J76" i="19"/>
  <c r="I76" i="19"/>
  <c r="H76" i="19"/>
  <c r="J73" i="19"/>
  <c r="I73" i="19"/>
  <c r="H73" i="19"/>
  <c r="J70" i="19"/>
  <c r="I70" i="19"/>
  <c r="H70" i="19"/>
  <c r="J67" i="19"/>
  <c r="I67" i="19"/>
  <c r="H67" i="19"/>
  <c r="J60" i="19"/>
  <c r="I60" i="19"/>
  <c r="H60" i="19"/>
  <c r="J57" i="19"/>
  <c r="I57" i="19"/>
  <c r="H57" i="19"/>
  <c r="J54" i="19"/>
  <c r="I54" i="19"/>
  <c r="H54" i="19"/>
  <c r="J47" i="19"/>
  <c r="I47" i="19"/>
  <c r="H47" i="19"/>
  <c r="J44" i="19"/>
  <c r="I44" i="19"/>
  <c r="H44" i="19"/>
  <c r="J41" i="19"/>
  <c r="I41" i="19"/>
  <c r="H41" i="19"/>
  <c r="G49" i="19"/>
  <c r="J38" i="19"/>
  <c r="I38" i="19"/>
  <c r="H38" i="19"/>
  <c r="G37" i="19"/>
  <c r="J34" i="19"/>
  <c r="I34" i="19"/>
  <c r="H34" i="19"/>
  <c r="J31" i="19"/>
  <c r="I31" i="19"/>
  <c r="H31" i="19"/>
  <c r="J28" i="19"/>
  <c r="I28" i="19"/>
  <c r="H28" i="19"/>
  <c r="J25" i="19"/>
  <c r="I25" i="19"/>
  <c r="H25" i="19"/>
  <c r="J18" i="19"/>
  <c r="I18" i="19"/>
  <c r="H18" i="19"/>
  <c r="J15" i="19"/>
  <c r="I15" i="19"/>
  <c r="H15" i="19"/>
  <c r="J12" i="19"/>
  <c r="I12" i="19"/>
  <c r="H12" i="19"/>
  <c r="J116" i="19"/>
  <c r="I116" i="19"/>
  <c r="H116" i="19"/>
  <c r="J123" i="19"/>
  <c r="I123" i="19"/>
  <c r="H123" i="19"/>
  <c r="J126" i="19"/>
  <c r="I126" i="19"/>
  <c r="H126" i="19"/>
  <c r="J129" i="19"/>
  <c r="I129" i="19"/>
  <c r="H129" i="19"/>
  <c r="J132" i="19"/>
  <c r="I132" i="19"/>
  <c r="H132" i="19"/>
  <c r="J136" i="19"/>
  <c r="I136" i="19"/>
  <c r="G135" i="19"/>
  <c r="H136" i="19"/>
  <c r="J139" i="19"/>
  <c r="I139" i="19"/>
  <c r="G147" i="19"/>
  <c r="H139" i="19"/>
  <c r="J142" i="19"/>
  <c r="I142" i="19"/>
  <c r="H142" i="19"/>
  <c r="J145" i="19"/>
  <c r="I145" i="19"/>
  <c r="H145" i="19"/>
  <c r="J152" i="19"/>
  <c r="I152" i="19"/>
  <c r="H152" i="19"/>
  <c r="J155" i="19"/>
  <c r="I155" i="19"/>
  <c r="H155" i="19"/>
  <c r="J158" i="19"/>
  <c r="I158" i="19"/>
  <c r="H158" i="19"/>
  <c r="J117" i="19"/>
  <c r="I117" i="19"/>
  <c r="H117" i="19"/>
  <c r="J124" i="19"/>
  <c r="I124" i="19"/>
  <c r="H124" i="19"/>
  <c r="J127" i="19"/>
  <c r="I127" i="19"/>
  <c r="H127" i="19"/>
  <c r="J130" i="19"/>
  <c r="I130" i="19"/>
  <c r="H130" i="19"/>
  <c r="J137" i="19"/>
  <c r="I137" i="19"/>
  <c r="H137" i="19"/>
  <c r="J140" i="19"/>
  <c r="I140" i="19"/>
  <c r="H140" i="19"/>
  <c r="J143" i="19"/>
  <c r="I143" i="19"/>
  <c r="H143" i="19"/>
  <c r="J146" i="19"/>
  <c r="I146" i="19"/>
  <c r="H146" i="19"/>
  <c r="J150" i="19"/>
  <c r="I150" i="19"/>
  <c r="H150" i="19"/>
  <c r="G149" i="19"/>
  <c r="J153" i="19"/>
  <c r="I153" i="19"/>
  <c r="H153" i="19"/>
  <c r="G161" i="19"/>
  <c r="J156" i="19"/>
  <c r="I156" i="19"/>
  <c r="H156" i="19"/>
  <c r="J159" i="19"/>
  <c r="I159" i="19"/>
  <c r="H159" i="19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F21" i="19"/>
  <c r="F9" i="19"/>
  <c r="E7" i="19"/>
  <c r="J118" i="19"/>
  <c r="I118" i="19"/>
  <c r="H118" i="19"/>
  <c r="J122" i="19"/>
  <c r="I122" i="19"/>
  <c r="G121" i="19"/>
  <c r="H122" i="19"/>
  <c r="J125" i="19"/>
  <c r="I125" i="19"/>
  <c r="G133" i="19"/>
  <c r="H125" i="19"/>
  <c r="J128" i="19"/>
  <c r="I128" i="19"/>
  <c r="H128" i="19"/>
  <c r="J131" i="19"/>
  <c r="I131" i="19"/>
  <c r="H131" i="19"/>
  <c r="J138" i="19"/>
  <c r="I138" i="19"/>
  <c r="H138" i="19"/>
  <c r="J141" i="19"/>
  <c r="I141" i="19"/>
  <c r="H141" i="19"/>
  <c r="J144" i="19"/>
  <c r="I144" i="19"/>
  <c r="H144" i="19"/>
  <c r="J151" i="19"/>
  <c r="I151" i="19"/>
  <c r="H151" i="19"/>
  <c r="J154" i="19"/>
  <c r="I154" i="19"/>
  <c r="H154" i="19"/>
  <c r="J157" i="19"/>
  <c r="I157" i="19"/>
  <c r="H157" i="19"/>
  <c r="J160" i="19"/>
  <c r="I160" i="19"/>
  <c r="H160" i="19"/>
  <c r="J155" i="18"/>
  <c r="I155" i="18"/>
  <c r="P146" i="18"/>
  <c r="Q138" i="18"/>
  <c r="Q116" i="18"/>
  <c r="I114" i="18"/>
  <c r="J114" i="18"/>
  <c r="X111" i="18"/>
  <c r="Q110" i="18"/>
  <c r="P118" i="18"/>
  <c r="I108" i="18"/>
  <c r="J108" i="18"/>
  <c r="Q103" i="18"/>
  <c r="I101" i="18"/>
  <c r="J101" i="18"/>
  <c r="X98" i="18"/>
  <c r="Y98" i="18"/>
  <c r="Q97" i="18"/>
  <c r="I95" i="18"/>
  <c r="J95" i="18"/>
  <c r="I88" i="18"/>
  <c r="J88" i="18"/>
  <c r="X85" i="18"/>
  <c r="Y85" i="18"/>
  <c r="Q84" i="18"/>
  <c r="I82" i="18"/>
  <c r="H90" i="18"/>
  <c r="J82" i="18"/>
  <c r="X79" i="18"/>
  <c r="W78" i="18"/>
  <c r="I75" i="18"/>
  <c r="J75" i="18"/>
  <c r="X72" i="18"/>
  <c r="Y72" i="18"/>
  <c r="Q71" i="18"/>
  <c r="I69" i="18"/>
  <c r="J69" i="18"/>
  <c r="X66" i="18"/>
  <c r="Y66" i="18"/>
  <c r="Q65" i="18"/>
  <c r="P64" i="18"/>
  <c r="X59" i="18"/>
  <c r="Q58" i="18"/>
  <c r="I56" i="18"/>
  <c r="J56" i="18"/>
  <c r="X53" i="18"/>
  <c r="Q52" i="18"/>
  <c r="X46" i="18"/>
  <c r="Y46" i="18"/>
  <c r="Q45" i="18"/>
  <c r="I43" i="18"/>
  <c r="J43" i="18"/>
  <c r="X40" i="18"/>
  <c r="W48" i="18"/>
  <c r="Y40" i="18"/>
  <c r="Q39" i="18"/>
  <c r="I37" i="18"/>
  <c r="H36" i="18"/>
  <c r="J37" i="18"/>
  <c r="X33" i="18"/>
  <c r="Q32" i="18"/>
  <c r="I30" i="18"/>
  <c r="J30" i="18"/>
  <c r="X27" i="18"/>
  <c r="Q26" i="18"/>
  <c r="P34" i="18"/>
  <c r="I24" i="18"/>
  <c r="J24" i="18"/>
  <c r="Q19" i="18"/>
  <c r="I17" i="18"/>
  <c r="J17" i="18"/>
  <c r="X14" i="18"/>
  <c r="Y14" i="18"/>
  <c r="Q13" i="18"/>
  <c r="I11" i="18"/>
  <c r="J11" i="18"/>
  <c r="Q124" i="18"/>
  <c r="P132" i="18"/>
  <c r="Q130" i="18"/>
  <c r="Q137" i="18"/>
  <c r="Q143" i="18"/>
  <c r="Q150" i="18"/>
  <c r="Q156" i="18"/>
  <c r="Q123" i="18"/>
  <c r="Q129" i="18"/>
  <c r="Q136" i="18"/>
  <c r="Q142" i="18"/>
  <c r="Q149" i="18"/>
  <c r="P148" i="18"/>
  <c r="Q155" i="18"/>
  <c r="Q122" i="18"/>
  <c r="Q128" i="18"/>
  <c r="Q135" i="18"/>
  <c r="P134" i="18"/>
  <c r="Q141" i="18"/>
  <c r="Q154" i="18"/>
  <c r="P120" i="18"/>
  <c r="Q121" i="18"/>
  <c r="Q127" i="18"/>
  <c r="Q140" i="18"/>
  <c r="Q153" i="18"/>
  <c r="Q159" i="18"/>
  <c r="Q139" i="18"/>
  <c r="Q145" i="18"/>
  <c r="P160" i="18"/>
  <c r="Q152" i="18"/>
  <c r="Q158" i="18"/>
  <c r="Y139" i="18"/>
  <c r="X139" i="18"/>
  <c r="Q117" i="18"/>
  <c r="J115" i="18"/>
  <c r="I115" i="18"/>
  <c r="Y112" i="18"/>
  <c r="X112" i="18"/>
  <c r="Q111" i="18"/>
  <c r="J109" i="18"/>
  <c r="I109" i="18"/>
  <c r="J102" i="18"/>
  <c r="I102" i="18"/>
  <c r="X99" i="18"/>
  <c r="Q98" i="18"/>
  <c r="J96" i="18"/>
  <c r="I96" i="18"/>
  <c r="H104" i="18"/>
  <c r="Y93" i="18"/>
  <c r="X93" i="18"/>
  <c r="W92" i="18"/>
  <c r="J89" i="18"/>
  <c r="I89" i="18"/>
  <c r="X86" i="18"/>
  <c r="Q85" i="18"/>
  <c r="J83" i="18"/>
  <c r="I83" i="18"/>
  <c r="X80" i="18"/>
  <c r="Q79" i="18"/>
  <c r="P78" i="18"/>
  <c r="X73" i="18"/>
  <c r="Q72" i="18"/>
  <c r="J70" i="18"/>
  <c r="I70" i="18"/>
  <c r="X67" i="18"/>
  <c r="Q66" i="18"/>
  <c r="X60" i="18"/>
  <c r="Q59" i="18"/>
  <c r="J57" i="18"/>
  <c r="I57" i="18"/>
  <c r="X54" i="18"/>
  <c r="W62" i="18"/>
  <c r="Q53" i="18"/>
  <c r="J51" i="18"/>
  <c r="I51" i="18"/>
  <c r="H50" i="18"/>
  <c r="X47" i="18"/>
  <c r="Q46" i="18"/>
  <c r="J44" i="18"/>
  <c r="I44" i="18"/>
  <c r="X41" i="18"/>
  <c r="Q40" i="18"/>
  <c r="P48" i="18"/>
  <c r="J38" i="18"/>
  <c r="I38" i="18"/>
  <c r="Q33" i="18"/>
  <c r="J31" i="18"/>
  <c r="I31" i="18"/>
  <c r="Y28" i="18"/>
  <c r="X28" i="18"/>
  <c r="Q27" i="18"/>
  <c r="J25" i="18"/>
  <c r="I25" i="18"/>
  <c r="J18" i="18"/>
  <c r="I18" i="18"/>
  <c r="X15" i="18"/>
  <c r="Q14" i="18"/>
  <c r="J12" i="18"/>
  <c r="I12" i="18"/>
  <c r="H20" i="18"/>
  <c r="Y9" i="18"/>
  <c r="X9" i="18"/>
  <c r="W8" i="18"/>
  <c r="J110" i="19"/>
  <c r="I110" i="19"/>
  <c r="H110" i="19"/>
  <c r="J103" i="19"/>
  <c r="I103" i="19"/>
  <c r="H103" i="19"/>
  <c r="J100" i="19"/>
  <c r="I100" i="19"/>
  <c r="H100" i="19"/>
  <c r="J97" i="19"/>
  <c r="I97" i="19"/>
  <c r="H97" i="19"/>
  <c r="G105" i="19"/>
  <c r="J94" i="19"/>
  <c r="I94" i="19"/>
  <c r="H94" i="19"/>
  <c r="G93" i="19"/>
  <c r="J90" i="19"/>
  <c r="I90" i="19"/>
  <c r="H90" i="19"/>
  <c r="J87" i="19"/>
  <c r="I87" i="19"/>
  <c r="H87" i="19"/>
  <c r="J84" i="19"/>
  <c r="I84" i="19"/>
  <c r="H84" i="19"/>
  <c r="J81" i="19"/>
  <c r="I81" i="19"/>
  <c r="H81" i="19"/>
  <c r="J74" i="19"/>
  <c r="I74" i="19"/>
  <c r="H74" i="19"/>
  <c r="J71" i="19"/>
  <c r="I71" i="19"/>
  <c r="H71" i="19"/>
  <c r="J68" i="19"/>
  <c r="I68" i="19"/>
  <c r="H68" i="19"/>
  <c r="J61" i="19"/>
  <c r="I61" i="19"/>
  <c r="H61" i="19"/>
  <c r="J58" i="19"/>
  <c r="I58" i="19"/>
  <c r="H58" i="19"/>
  <c r="J55" i="19"/>
  <c r="I55" i="19"/>
  <c r="H55" i="19"/>
  <c r="G63" i="19"/>
  <c r="J52" i="19"/>
  <c r="I52" i="19"/>
  <c r="H52" i="19"/>
  <c r="G51" i="19"/>
  <c r="J48" i="19"/>
  <c r="I48" i="19"/>
  <c r="H48" i="19"/>
  <c r="J45" i="19"/>
  <c r="I45" i="19"/>
  <c r="H45" i="19"/>
  <c r="J42" i="19"/>
  <c r="I42" i="19"/>
  <c r="H42" i="19"/>
  <c r="J39" i="19"/>
  <c r="I39" i="19"/>
  <c r="H39" i="19"/>
  <c r="J32" i="19"/>
  <c r="I32" i="19"/>
  <c r="H32" i="19"/>
  <c r="J29" i="19"/>
  <c r="I29" i="19"/>
  <c r="H29" i="19"/>
  <c r="J26" i="19"/>
  <c r="I26" i="19"/>
  <c r="H26" i="19"/>
  <c r="J19" i="19"/>
  <c r="I19" i="19"/>
  <c r="H19" i="19"/>
  <c r="J16" i="19"/>
  <c r="I16" i="19"/>
  <c r="H16" i="19"/>
  <c r="Z7" i="19"/>
  <c r="T7" i="19"/>
  <c r="Q151" i="18"/>
  <c r="Y145" i="18"/>
  <c r="X145" i="18"/>
  <c r="Q126" i="18"/>
  <c r="H132" i="18"/>
  <c r="J124" i="18"/>
  <c r="I124" i="18"/>
  <c r="Y121" i="18"/>
  <c r="W120" i="18"/>
  <c r="X121" i="18"/>
  <c r="J121" i="18"/>
  <c r="I121" i="18"/>
  <c r="H120" i="18"/>
  <c r="J116" i="18"/>
  <c r="I116" i="18"/>
  <c r="Y113" i="18"/>
  <c r="X113" i="18"/>
  <c r="Q112" i="18"/>
  <c r="J110" i="18"/>
  <c r="I110" i="18"/>
  <c r="H118" i="18"/>
  <c r="Y107" i="18"/>
  <c r="X107" i="18"/>
  <c r="W106" i="18"/>
  <c r="J103" i="18"/>
  <c r="I103" i="18"/>
  <c r="Y100" i="18"/>
  <c r="X100" i="18"/>
  <c r="Q99" i="18"/>
  <c r="J97" i="18"/>
  <c r="I97" i="18"/>
  <c r="Y94" i="18"/>
  <c r="X94" i="18"/>
  <c r="Q93" i="18"/>
  <c r="P92" i="18"/>
  <c r="Y87" i="18"/>
  <c r="X87" i="18"/>
  <c r="Q86" i="18"/>
  <c r="J84" i="18"/>
  <c r="I84" i="18"/>
  <c r="Y81" i="18"/>
  <c r="X81" i="18"/>
  <c r="Q80" i="18"/>
  <c r="Y74" i="18"/>
  <c r="X74" i="18"/>
  <c r="Q73" i="18"/>
  <c r="J71" i="18"/>
  <c r="I71" i="18"/>
  <c r="Y68" i="18"/>
  <c r="X68" i="18"/>
  <c r="W76" i="18"/>
  <c r="Q67" i="18"/>
  <c r="J65" i="18"/>
  <c r="I65" i="18"/>
  <c r="H64" i="18"/>
  <c r="Y61" i="18"/>
  <c r="X61" i="18"/>
  <c r="Q60" i="18"/>
  <c r="J58" i="18"/>
  <c r="I58" i="18"/>
  <c r="Y55" i="18"/>
  <c r="X55" i="18"/>
  <c r="Q54" i="18"/>
  <c r="P62" i="18"/>
  <c r="J52" i="18"/>
  <c r="I52" i="18"/>
  <c r="Q47" i="18"/>
  <c r="J45" i="18"/>
  <c r="I45" i="18"/>
  <c r="Y42" i="18"/>
  <c r="X42" i="18"/>
  <c r="Q41" i="18"/>
  <c r="J39" i="18"/>
  <c r="I39" i="18"/>
  <c r="J32" i="18"/>
  <c r="I32" i="18"/>
  <c r="Y29" i="18"/>
  <c r="X29" i="18"/>
  <c r="Q28" i="18"/>
  <c r="J26" i="18"/>
  <c r="I26" i="18"/>
  <c r="H34" i="18"/>
  <c r="Y23" i="18"/>
  <c r="X23" i="18"/>
  <c r="W22" i="18"/>
  <c r="J19" i="18"/>
  <c r="I19" i="18"/>
  <c r="Y16" i="18"/>
  <c r="X16" i="18"/>
  <c r="Q15" i="18"/>
  <c r="J13" i="18"/>
  <c r="I13" i="18"/>
  <c r="Y10" i="18"/>
  <c r="X10" i="18"/>
  <c r="Q9" i="18"/>
  <c r="P8" i="18"/>
  <c r="J122" i="18"/>
  <c r="I122" i="18"/>
  <c r="J128" i="18"/>
  <c r="I128" i="18"/>
  <c r="J135" i="18"/>
  <c r="I135" i="18"/>
  <c r="H134" i="18"/>
  <c r="J141" i="18"/>
  <c r="I141" i="18"/>
  <c r="J154" i="18"/>
  <c r="I154" i="18"/>
  <c r="J127" i="18"/>
  <c r="I127" i="18"/>
  <c r="J140" i="18"/>
  <c r="I140" i="18"/>
  <c r="J153" i="18"/>
  <c r="I153" i="18"/>
  <c r="J159" i="18"/>
  <c r="I159" i="18"/>
  <c r="I126" i="18"/>
  <c r="J126" i="18"/>
  <c r="J139" i="18"/>
  <c r="I139" i="18"/>
  <c r="J145" i="18"/>
  <c r="I145" i="18"/>
  <c r="J152" i="18"/>
  <c r="I152" i="18"/>
  <c r="H160" i="18"/>
  <c r="J158" i="18"/>
  <c r="I158" i="18"/>
  <c r="J125" i="18"/>
  <c r="I125" i="18"/>
  <c r="J131" i="18"/>
  <c r="I131" i="18"/>
  <c r="I138" i="18"/>
  <c r="H146" i="18"/>
  <c r="J138" i="18"/>
  <c r="I144" i="18"/>
  <c r="J144" i="18"/>
  <c r="I151" i="18"/>
  <c r="J151" i="18"/>
  <c r="I157" i="18"/>
  <c r="J157" i="18"/>
  <c r="J137" i="18"/>
  <c r="I137" i="18"/>
  <c r="J143" i="18"/>
  <c r="I143" i="18"/>
  <c r="J150" i="18"/>
  <c r="I150" i="18"/>
  <c r="J156" i="18"/>
  <c r="I156" i="18"/>
  <c r="Q157" i="18"/>
  <c r="W160" i="18"/>
  <c r="Y152" i="18"/>
  <c r="X152" i="18"/>
  <c r="Q125" i="18"/>
  <c r="J123" i="18"/>
  <c r="I123" i="18"/>
  <c r="J117" i="18"/>
  <c r="I117" i="18"/>
  <c r="Y114" i="18"/>
  <c r="X114" i="18"/>
  <c r="Q113" i="18"/>
  <c r="J111" i="18"/>
  <c r="I111" i="18"/>
  <c r="Y108" i="18"/>
  <c r="X108" i="18"/>
  <c r="Q107" i="18"/>
  <c r="P106" i="18"/>
  <c r="Y101" i="18"/>
  <c r="X101" i="18"/>
  <c r="Q100" i="18"/>
  <c r="J98" i="18"/>
  <c r="I98" i="18"/>
  <c r="Y95" i="18"/>
  <c r="X95" i="18"/>
  <c r="Q94" i="18"/>
  <c r="Y88" i="18"/>
  <c r="X88" i="18"/>
  <c r="Q87" i="18"/>
  <c r="J85" i="18"/>
  <c r="I85" i="18"/>
  <c r="W90" i="18"/>
  <c r="Y82" i="18"/>
  <c r="X82" i="18"/>
  <c r="Q81" i="18"/>
  <c r="J79" i="18"/>
  <c r="I79" i="18"/>
  <c r="H78" i="18"/>
  <c r="Y75" i="18"/>
  <c r="X75" i="18"/>
  <c r="Q74" i="18"/>
  <c r="J72" i="18"/>
  <c r="I72" i="18"/>
  <c r="Y69" i="18"/>
  <c r="X69" i="18"/>
  <c r="P76" i="18"/>
  <c r="Q68" i="18"/>
  <c r="J66" i="18"/>
  <c r="I66" i="18"/>
  <c r="Q61" i="18"/>
  <c r="J59" i="18"/>
  <c r="I59" i="18"/>
  <c r="Y56" i="18"/>
  <c r="X56" i="18"/>
  <c r="Q55" i="18"/>
  <c r="J53" i="18"/>
  <c r="I53" i="18"/>
  <c r="J46" i="18"/>
  <c r="I46" i="18"/>
  <c r="Y43" i="18"/>
  <c r="X43" i="18"/>
  <c r="Q42" i="18"/>
  <c r="H48" i="18"/>
  <c r="J40" i="18"/>
  <c r="I40" i="18"/>
  <c r="Y37" i="18"/>
  <c r="X37" i="18"/>
  <c r="W36" i="18"/>
  <c r="J33" i="18"/>
  <c r="I33" i="18"/>
  <c r="Y30" i="18"/>
  <c r="X30" i="18"/>
  <c r="Q29" i="18"/>
  <c r="J27" i="18"/>
  <c r="I27" i="18"/>
  <c r="Y24" i="18"/>
  <c r="X24" i="18"/>
  <c r="Q23" i="18"/>
  <c r="P22" i="18"/>
  <c r="Y17" i="18"/>
  <c r="X17" i="18"/>
  <c r="Q16" i="18"/>
  <c r="J14" i="18"/>
  <c r="I14" i="18"/>
  <c r="Y11" i="18"/>
  <c r="X11" i="18"/>
  <c r="Q10" i="18"/>
  <c r="K53" i="17"/>
  <c r="J53" i="17"/>
  <c r="I53" i="17"/>
  <c r="K55" i="17"/>
  <c r="J55" i="17"/>
  <c r="I55" i="17"/>
  <c r="H63" i="17"/>
  <c r="K57" i="17"/>
  <c r="J57" i="17"/>
  <c r="I57" i="17"/>
  <c r="K59" i="17"/>
  <c r="J59" i="17"/>
  <c r="I59" i="17"/>
  <c r="K61" i="17"/>
  <c r="J61" i="17"/>
  <c r="I61" i="17"/>
  <c r="K66" i="17"/>
  <c r="H65" i="17"/>
  <c r="J66" i="17"/>
  <c r="I66" i="17"/>
  <c r="K68" i="17"/>
  <c r="J68" i="17"/>
  <c r="I68" i="17"/>
  <c r="K70" i="17"/>
  <c r="J70" i="17"/>
  <c r="I70" i="17"/>
  <c r="K72" i="17"/>
  <c r="J72" i="17"/>
  <c r="I72" i="17"/>
  <c r="K74" i="17"/>
  <c r="J74" i="17"/>
  <c r="I74" i="17"/>
  <c r="K76" i="17"/>
  <c r="J76" i="17"/>
  <c r="I76" i="17"/>
  <c r="K81" i="17"/>
  <c r="J81" i="17"/>
  <c r="I81" i="17"/>
  <c r="K83" i="17"/>
  <c r="J83" i="17"/>
  <c r="I83" i="17"/>
  <c r="H91" i="17"/>
  <c r="K85" i="17"/>
  <c r="J85" i="17"/>
  <c r="I85" i="17"/>
  <c r="K87" i="17"/>
  <c r="J87" i="17"/>
  <c r="I87" i="17"/>
  <c r="K89" i="17"/>
  <c r="J89" i="17"/>
  <c r="I89" i="17"/>
  <c r="K94" i="17"/>
  <c r="H93" i="17"/>
  <c r="J94" i="17"/>
  <c r="I94" i="17"/>
  <c r="K96" i="17"/>
  <c r="J96" i="17"/>
  <c r="I96" i="17"/>
  <c r="K98" i="17"/>
  <c r="J98" i="17"/>
  <c r="I98" i="17"/>
  <c r="K100" i="17"/>
  <c r="J100" i="17"/>
  <c r="I100" i="17"/>
  <c r="K102" i="17"/>
  <c r="J102" i="17"/>
  <c r="I102" i="17"/>
  <c r="K104" i="17"/>
  <c r="J104" i="17"/>
  <c r="I104" i="17"/>
  <c r="K109" i="17"/>
  <c r="J109" i="17"/>
  <c r="I109" i="17"/>
  <c r="K111" i="17"/>
  <c r="J111" i="17"/>
  <c r="I111" i="17"/>
  <c r="H119" i="17"/>
  <c r="K113" i="17"/>
  <c r="J113" i="17"/>
  <c r="I113" i="17"/>
  <c r="K115" i="17"/>
  <c r="J115" i="17"/>
  <c r="I115" i="17"/>
  <c r="K117" i="17"/>
  <c r="J117" i="17"/>
  <c r="I117" i="17"/>
  <c r="K122" i="17"/>
  <c r="H121" i="17"/>
  <c r="J122" i="17"/>
  <c r="I122" i="17"/>
  <c r="K124" i="17"/>
  <c r="J124" i="17"/>
  <c r="I124" i="17"/>
  <c r="K126" i="17"/>
  <c r="J126" i="17"/>
  <c r="I126" i="17"/>
  <c r="K128" i="17"/>
  <c r="J128" i="17"/>
  <c r="I128" i="17"/>
  <c r="K130" i="17"/>
  <c r="J130" i="17"/>
  <c r="I130" i="17"/>
  <c r="K132" i="17"/>
  <c r="J132" i="17"/>
  <c r="I132" i="17"/>
  <c r="K137" i="17"/>
  <c r="J137" i="17"/>
  <c r="I137" i="17"/>
  <c r="K139" i="17"/>
  <c r="J139" i="17"/>
  <c r="I139" i="17"/>
  <c r="H147" i="17"/>
  <c r="K141" i="17"/>
  <c r="J141" i="17"/>
  <c r="I141" i="17"/>
  <c r="K143" i="17"/>
  <c r="J143" i="17"/>
  <c r="I143" i="17"/>
  <c r="K145" i="17"/>
  <c r="J145" i="17"/>
  <c r="I145" i="17"/>
  <c r="K150" i="17"/>
  <c r="H149" i="17"/>
  <c r="J150" i="17"/>
  <c r="I150" i="17"/>
  <c r="K152" i="17"/>
  <c r="J152" i="17"/>
  <c r="I152" i="17"/>
  <c r="K154" i="17"/>
  <c r="J154" i="17"/>
  <c r="I154" i="17"/>
  <c r="K156" i="17"/>
  <c r="J156" i="17"/>
  <c r="I156" i="17"/>
  <c r="K158" i="17"/>
  <c r="J158" i="17"/>
  <c r="I158" i="17"/>
  <c r="K160" i="17"/>
  <c r="J160" i="17"/>
  <c r="I160" i="17"/>
  <c r="I52" i="17"/>
  <c r="K52" i="17"/>
  <c r="H51" i="17"/>
  <c r="J52" i="17"/>
  <c r="I54" i="17"/>
  <c r="K54" i="17"/>
  <c r="J54" i="17"/>
  <c r="I56" i="17"/>
  <c r="K56" i="17"/>
  <c r="J56" i="17"/>
  <c r="I58" i="17"/>
  <c r="K58" i="17"/>
  <c r="J58" i="17"/>
  <c r="I60" i="17"/>
  <c r="K60" i="17"/>
  <c r="J60" i="17"/>
  <c r="I62" i="17"/>
  <c r="K62" i="17"/>
  <c r="J62" i="17"/>
  <c r="I67" i="17"/>
  <c r="K67" i="17"/>
  <c r="J67" i="17"/>
  <c r="I69" i="17"/>
  <c r="H77" i="17"/>
  <c r="K69" i="17"/>
  <c r="J69" i="17"/>
  <c r="I71" i="17"/>
  <c r="K71" i="17"/>
  <c r="J71" i="17"/>
  <c r="I73" i="17"/>
  <c r="K73" i="17"/>
  <c r="J73" i="17"/>
  <c r="I75" i="17"/>
  <c r="K75" i="17"/>
  <c r="J75" i="17"/>
  <c r="I80" i="17"/>
  <c r="K80" i="17"/>
  <c r="H79" i="17"/>
  <c r="J80" i="17"/>
  <c r="I82" i="17"/>
  <c r="K82" i="17"/>
  <c r="J82" i="17"/>
  <c r="I84" i="17"/>
  <c r="K84" i="17"/>
  <c r="J84" i="17"/>
  <c r="I86" i="17"/>
  <c r="K86" i="17"/>
  <c r="J86" i="17"/>
  <c r="I88" i="17"/>
  <c r="K88" i="17"/>
  <c r="J88" i="17"/>
  <c r="I90" i="17"/>
  <c r="K90" i="17"/>
  <c r="J90" i="17"/>
  <c r="I95" i="17"/>
  <c r="K95" i="17"/>
  <c r="J95" i="17"/>
  <c r="I97" i="17"/>
  <c r="H105" i="17"/>
  <c r="K97" i="17"/>
  <c r="J97" i="17"/>
  <c r="I99" i="17"/>
  <c r="K99" i="17"/>
  <c r="J99" i="17"/>
  <c r="I101" i="17"/>
  <c r="K101" i="17"/>
  <c r="J101" i="17"/>
  <c r="I103" i="17"/>
  <c r="K103" i="17"/>
  <c r="J103" i="17"/>
  <c r="I108" i="17"/>
  <c r="K108" i="17"/>
  <c r="H107" i="17"/>
  <c r="J108" i="17"/>
  <c r="I110" i="17"/>
  <c r="K110" i="17"/>
  <c r="J110" i="17"/>
  <c r="I112" i="17"/>
  <c r="K112" i="17"/>
  <c r="J112" i="17"/>
  <c r="I114" i="17"/>
  <c r="K114" i="17"/>
  <c r="J114" i="17"/>
  <c r="I116" i="17"/>
  <c r="K116" i="17"/>
  <c r="J116" i="17"/>
  <c r="I118" i="17"/>
  <c r="K118" i="17"/>
  <c r="J118" i="17"/>
  <c r="I123" i="17"/>
  <c r="K123" i="17"/>
  <c r="J123" i="17"/>
  <c r="I125" i="17"/>
  <c r="H133" i="17"/>
  <c r="K125" i="17"/>
  <c r="J125" i="17"/>
  <c r="I127" i="17"/>
  <c r="K127" i="17"/>
  <c r="J127" i="17"/>
  <c r="I129" i="17"/>
  <c r="K129" i="17"/>
  <c r="J129" i="17"/>
  <c r="I131" i="17"/>
  <c r="K131" i="17"/>
  <c r="J131" i="17"/>
  <c r="I136" i="17"/>
  <c r="K136" i="17"/>
  <c r="H135" i="17"/>
  <c r="J136" i="17"/>
  <c r="I138" i="17"/>
  <c r="K138" i="17"/>
  <c r="J138" i="17"/>
  <c r="I140" i="17"/>
  <c r="K140" i="17"/>
  <c r="J140" i="17"/>
  <c r="I142" i="17"/>
  <c r="K142" i="17"/>
  <c r="J142" i="17"/>
  <c r="I144" i="17"/>
  <c r="K144" i="17"/>
  <c r="J144" i="17"/>
  <c r="I146" i="17"/>
  <c r="K146" i="17"/>
  <c r="J146" i="17"/>
  <c r="I151" i="17"/>
  <c r="K151" i="17"/>
  <c r="J151" i="17"/>
  <c r="I153" i="17"/>
  <c r="H161" i="17"/>
  <c r="K153" i="17"/>
  <c r="J153" i="17"/>
  <c r="I155" i="17"/>
  <c r="K155" i="17"/>
  <c r="J155" i="17"/>
  <c r="I157" i="17"/>
  <c r="K157" i="17"/>
  <c r="J157" i="17"/>
  <c r="I159" i="17"/>
  <c r="K159" i="17"/>
  <c r="J159" i="17"/>
  <c r="M161" i="19"/>
  <c r="M149" i="19"/>
  <c r="L7" i="19"/>
  <c r="M147" i="19"/>
  <c r="M135" i="19"/>
  <c r="M133" i="19"/>
  <c r="M121" i="19"/>
  <c r="M91" i="19"/>
  <c r="M79" i="19"/>
  <c r="M49" i="19"/>
  <c r="M37" i="19"/>
  <c r="M105" i="19"/>
  <c r="M93" i="19"/>
  <c r="M63" i="19"/>
  <c r="M51" i="19"/>
  <c r="M21" i="19"/>
  <c r="M9" i="19"/>
  <c r="M119" i="19"/>
  <c r="M107" i="19"/>
  <c r="M77" i="19"/>
  <c r="M65" i="19"/>
  <c r="M35" i="19"/>
  <c r="M23" i="19"/>
  <c r="J45" i="17"/>
  <c r="I45" i="17"/>
  <c r="K45" i="17"/>
  <c r="J43" i="17"/>
  <c r="I43" i="17"/>
  <c r="K43" i="17"/>
  <c r="H49" i="17"/>
  <c r="J41" i="17"/>
  <c r="I41" i="17"/>
  <c r="K41" i="17"/>
  <c r="J39" i="17"/>
  <c r="I39" i="17"/>
  <c r="K39" i="17"/>
  <c r="J34" i="17"/>
  <c r="I34" i="17"/>
  <c r="K34" i="17"/>
  <c r="J32" i="17"/>
  <c r="I32" i="17"/>
  <c r="K32" i="17"/>
  <c r="J30" i="17"/>
  <c r="I30" i="17"/>
  <c r="K30" i="17"/>
  <c r="J28" i="17"/>
  <c r="I28" i="17"/>
  <c r="K28" i="17"/>
  <c r="J26" i="17"/>
  <c r="I26" i="17"/>
  <c r="K26" i="17"/>
  <c r="J24" i="17"/>
  <c r="I24" i="17"/>
  <c r="K24" i="17"/>
  <c r="H23" i="17"/>
  <c r="V20" i="17"/>
  <c r="U20" i="17"/>
  <c r="W20" i="17"/>
  <c r="V19" i="17"/>
  <c r="U19" i="17"/>
  <c r="V18" i="17"/>
  <c r="U18" i="17"/>
  <c r="W18" i="17"/>
  <c r="V17" i="17"/>
  <c r="U17" i="17"/>
  <c r="V16" i="17"/>
  <c r="U16" i="17"/>
  <c r="W16" i="17"/>
  <c r="V15" i="17"/>
  <c r="U15" i="17"/>
  <c r="V14" i="17"/>
  <c r="U14" i="17"/>
  <c r="W14" i="17"/>
  <c r="V13" i="17"/>
  <c r="U13" i="17"/>
  <c r="T21" i="17"/>
  <c r="V12" i="17"/>
  <c r="U12" i="17"/>
  <c r="V11" i="17"/>
  <c r="U11" i="17"/>
  <c r="V10" i="17"/>
  <c r="U10" i="17"/>
  <c r="T9" i="17"/>
  <c r="W19" i="17" s="1"/>
  <c r="W10" i="17"/>
  <c r="J160" i="16"/>
  <c r="I160" i="16"/>
  <c r="J158" i="16"/>
  <c r="I158" i="16"/>
  <c r="J156" i="16"/>
  <c r="I156" i="16"/>
  <c r="J154" i="16"/>
  <c r="I154" i="16"/>
  <c r="J152" i="16"/>
  <c r="I152" i="16"/>
  <c r="J150" i="16"/>
  <c r="I150" i="16"/>
  <c r="H149" i="16"/>
  <c r="J145" i="16"/>
  <c r="I145" i="16"/>
  <c r="J143" i="16"/>
  <c r="I143" i="16"/>
  <c r="J141" i="16"/>
  <c r="I141" i="16"/>
  <c r="J139" i="16"/>
  <c r="I139" i="16"/>
  <c r="H147" i="16"/>
  <c r="J137" i="16"/>
  <c r="I137" i="16"/>
  <c r="J132" i="16"/>
  <c r="I132" i="16"/>
  <c r="J130" i="16"/>
  <c r="I130" i="16"/>
  <c r="J128" i="16"/>
  <c r="I128" i="16"/>
  <c r="J126" i="16"/>
  <c r="I126" i="16"/>
  <c r="J124" i="16"/>
  <c r="I124" i="16"/>
  <c r="J122" i="16"/>
  <c r="I122" i="16"/>
  <c r="H121" i="16"/>
  <c r="J117" i="16"/>
  <c r="I117" i="16"/>
  <c r="J115" i="16"/>
  <c r="I115" i="16"/>
  <c r="J113" i="16"/>
  <c r="I113" i="16"/>
  <c r="J111" i="16"/>
  <c r="I111" i="16"/>
  <c r="H119" i="16"/>
  <c r="J109" i="16"/>
  <c r="I109" i="16"/>
  <c r="J104" i="16"/>
  <c r="I104" i="16"/>
  <c r="J102" i="16"/>
  <c r="I102" i="16"/>
  <c r="K102" i="16"/>
  <c r="J100" i="16"/>
  <c r="I100" i="16"/>
  <c r="J98" i="16"/>
  <c r="I98" i="16"/>
  <c r="J96" i="16"/>
  <c r="I96" i="16"/>
  <c r="J94" i="16"/>
  <c r="I94" i="16"/>
  <c r="H93" i="16"/>
  <c r="J89" i="16"/>
  <c r="I89" i="16"/>
  <c r="J87" i="16"/>
  <c r="I87" i="16"/>
  <c r="J85" i="16"/>
  <c r="I85" i="16"/>
  <c r="J83" i="16"/>
  <c r="I83" i="16"/>
  <c r="H91" i="16"/>
  <c r="J81" i="16"/>
  <c r="I81" i="16"/>
  <c r="J76" i="16"/>
  <c r="I76" i="16"/>
  <c r="J74" i="16"/>
  <c r="I74" i="16"/>
  <c r="J72" i="16"/>
  <c r="I72" i="16"/>
  <c r="J70" i="16"/>
  <c r="I70" i="16"/>
  <c r="J68" i="16"/>
  <c r="I68" i="16"/>
  <c r="J66" i="16"/>
  <c r="I66" i="16"/>
  <c r="H65" i="16"/>
  <c r="J61" i="16"/>
  <c r="I61" i="16"/>
  <c r="J59" i="16"/>
  <c r="I59" i="16"/>
  <c r="J57" i="16"/>
  <c r="I57" i="16"/>
  <c r="J55" i="16"/>
  <c r="I55" i="16"/>
  <c r="H63" i="16"/>
  <c r="J53" i="16"/>
  <c r="I53" i="16"/>
  <c r="J48" i="16"/>
  <c r="I48" i="16"/>
  <c r="J46" i="16"/>
  <c r="I46" i="16"/>
  <c r="J44" i="16"/>
  <c r="I44" i="16"/>
  <c r="J42" i="16"/>
  <c r="I42" i="16"/>
  <c r="J40" i="16"/>
  <c r="I40" i="16"/>
  <c r="J38" i="16"/>
  <c r="I38" i="16"/>
  <c r="H37" i="16"/>
  <c r="K38" i="16"/>
  <c r="J33" i="16"/>
  <c r="I33" i="16"/>
  <c r="J31" i="16"/>
  <c r="I31" i="16"/>
  <c r="K31" i="16"/>
  <c r="J29" i="16"/>
  <c r="I29" i="16"/>
  <c r="J27" i="16"/>
  <c r="I27" i="16"/>
  <c r="H35" i="16"/>
  <c r="J25" i="16"/>
  <c r="I25" i="16"/>
  <c r="J20" i="16"/>
  <c r="I20" i="16"/>
  <c r="J19" i="16"/>
  <c r="I19" i="16"/>
  <c r="J18" i="16"/>
  <c r="I18" i="16"/>
  <c r="J17" i="16"/>
  <c r="I17" i="16"/>
  <c r="J16" i="16"/>
  <c r="I16" i="16"/>
  <c r="J15" i="16"/>
  <c r="I15" i="16"/>
  <c r="J14" i="16"/>
  <c r="I14" i="16"/>
  <c r="J13" i="16"/>
  <c r="I13" i="16"/>
  <c r="H21" i="16"/>
  <c r="J12" i="16"/>
  <c r="I12" i="16"/>
  <c r="J11" i="16"/>
  <c r="I11" i="16"/>
  <c r="J10" i="16"/>
  <c r="I10" i="16"/>
  <c r="H9" i="16"/>
  <c r="K33" i="16" s="1"/>
  <c r="M143" i="15"/>
  <c r="L143" i="15"/>
  <c r="K143" i="15"/>
  <c r="J143" i="15"/>
  <c r="I143" i="15"/>
  <c r="M104" i="15"/>
  <c r="L104" i="15"/>
  <c r="K104" i="15"/>
  <c r="J104" i="15"/>
  <c r="I104" i="15"/>
  <c r="M66" i="15"/>
  <c r="L66" i="15"/>
  <c r="K66" i="15"/>
  <c r="J66" i="15"/>
  <c r="I66" i="15"/>
  <c r="M27" i="15"/>
  <c r="H35" i="15"/>
  <c r="L27" i="15"/>
  <c r="K27" i="15"/>
  <c r="J27" i="15"/>
  <c r="I27" i="15"/>
  <c r="M17" i="15"/>
  <c r="L17" i="15"/>
  <c r="K17" i="15"/>
  <c r="J17" i="15"/>
  <c r="I17" i="15"/>
  <c r="I12" i="15"/>
  <c r="M12" i="15"/>
  <c r="L12" i="15"/>
  <c r="K12" i="15"/>
  <c r="J12" i="15"/>
  <c r="I9" i="15"/>
  <c r="M9" i="15"/>
  <c r="L9" i="15"/>
  <c r="K9" i="15"/>
  <c r="J9" i="15"/>
  <c r="S20" i="14"/>
  <c r="T20" i="14"/>
  <c r="S18" i="14"/>
  <c r="T18" i="14"/>
  <c r="S16" i="14"/>
  <c r="T16" i="14"/>
  <c r="S14" i="14"/>
  <c r="T14" i="14"/>
  <c r="S12" i="14"/>
  <c r="T12" i="14"/>
  <c r="M150" i="15"/>
  <c r="L150" i="15"/>
  <c r="K150" i="15"/>
  <c r="J150" i="15"/>
  <c r="I150" i="15"/>
  <c r="M111" i="15"/>
  <c r="H119" i="15"/>
  <c r="L111" i="15"/>
  <c r="K111" i="15"/>
  <c r="J111" i="15"/>
  <c r="I111" i="15"/>
  <c r="M72" i="15"/>
  <c r="L72" i="15"/>
  <c r="K72" i="15"/>
  <c r="J72" i="15"/>
  <c r="I72" i="15"/>
  <c r="M33" i="15"/>
  <c r="L33" i="15"/>
  <c r="K33" i="15"/>
  <c r="J33" i="15"/>
  <c r="I33" i="15"/>
  <c r="J156" i="13"/>
  <c r="I156" i="13"/>
  <c r="K156" i="13"/>
  <c r="J154" i="13"/>
  <c r="I154" i="13"/>
  <c r="K154" i="13"/>
  <c r="J152" i="13"/>
  <c r="I152" i="13"/>
  <c r="H160" i="13"/>
  <c r="K152" i="13"/>
  <c r="J150" i="13"/>
  <c r="I150" i="13"/>
  <c r="K150" i="13"/>
  <c r="J148" i="13"/>
  <c r="I148" i="13"/>
  <c r="K148" i="13"/>
  <c r="J145" i="13"/>
  <c r="I145" i="13"/>
  <c r="K145" i="13"/>
  <c r="J143" i="13"/>
  <c r="I143" i="13"/>
  <c r="K143" i="13"/>
  <c r="J141" i="13"/>
  <c r="I141" i="13"/>
  <c r="K141" i="13"/>
  <c r="J139" i="13"/>
  <c r="I139" i="13"/>
  <c r="K139" i="13"/>
  <c r="J137" i="13"/>
  <c r="I137" i="13"/>
  <c r="K137" i="13"/>
  <c r="J135" i="13"/>
  <c r="I135" i="13"/>
  <c r="K135" i="13"/>
  <c r="J130" i="13"/>
  <c r="I130" i="13"/>
  <c r="K130" i="13"/>
  <c r="J128" i="13"/>
  <c r="I128" i="13"/>
  <c r="K128" i="13"/>
  <c r="J126" i="13"/>
  <c r="I126" i="13"/>
  <c r="K126" i="13"/>
  <c r="J124" i="13"/>
  <c r="I124" i="13"/>
  <c r="H132" i="13"/>
  <c r="K124" i="13"/>
  <c r="J122" i="13"/>
  <c r="I122" i="13"/>
  <c r="K122" i="13"/>
  <c r="J120" i="13"/>
  <c r="I120" i="13"/>
  <c r="K120" i="13"/>
  <c r="J117" i="13"/>
  <c r="I117" i="13"/>
  <c r="K117" i="13"/>
  <c r="J115" i="13"/>
  <c r="I115" i="13"/>
  <c r="K115" i="13"/>
  <c r="J113" i="13"/>
  <c r="I113" i="13"/>
  <c r="K113" i="13"/>
  <c r="J111" i="13"/>
  <c r="I111" i="13"/>
  <c r="K111" i="13"/>
  <c r="J109" i="13"/>
  <c r="I109" i="13"/>
  <c r="K109" i="13"/>
  <c r="J107" i="13"/>
  <c r="I107" i="13"/>
  <c r="K107" i="13"/>
  <c r="J102" i="13"/>
  <c r="I102" i="13"/>
  <c r="K102" i="13"/>
  <c r="J100" i="13"/>
  <c r="I100" i="13"/>
  <c r="K100" i="13"/>
  <c r="J98" i="13"/>
  <c r="I98" i="13"/>
  <c r="K98" i="13"/>
  <c r="J96" i="13"/>
  <c r="I96" i="13"/>
  <c r="H104" i="13"/>
  <c r="K96" i="13"/>
  <c r="J94" i="13"/>
  <c r="I94" i="13"/>
  <c r="K94" i="13"/>
  <c r="J92" i="13"/>
  <c r="I92" i="13"/>
  <c r="K92" i="13"/>
  <c r="J89" i="13"/>
  <c r="I89" i="13"/>
  <c r="K89" i="13"/>
  <c r="J87" i="13"/>
  <c r="I87" i="13"/>
  <c r="K87" i="13"/>
  <c r="J85" i="13"/>
  <c r="I85" i="13"/>
  <c r="K85" i="13"/>
  <c r="J83" i="13"/>
  <c r="I83" i="13"/>
  <c r="K83" i="13"/>
  <c r="J81" i="13"/>
  <c r="I81" i="13"/>
  <c r="K81" i="13"/>
  <c r="J79" i="13"/>
  <c r="I79" i="13"/>
  <c r="K79" i="13"/>
  <c r="J74" i="13"/>
  <c r="I74" i="13"/>
  <c r="K74" i="13"/>
  <c r="J72" i="13"/>
  <c r="I72" i="13"/>
  <c r="K72" i="13"/>
  <c r="J70" i="13"/>
  <c r="I70" i="13"/>
  <c r="K70" i="13"/>
  <c r="J68" i="13"/>
  <c r="I68" i="13"/>
  <c r="H76" i="13"/>
  <c r="K68" i="13"/>
  <c r="J66" i="13"/>
  <c r="I66" i="13"/>
  <c r="K66" i="13"/>
  <c r="J64" i="13"/>
  <c r="I64" i="13"/>
  <c r="K64" i="13"/>
  <c r="J61" i="13"/>
  <c r="I61" i="13"/>
  <c r="K61" i="13"/>
  <c r="J59" i="13"/>
  <c r="I59" i="13"/>
  <c r="K59" i="13"/>
  <c r="J57" i="13"/>
  <c r="I57" i="13"/>
  <c r="K57" i="13"/>
  <c r="J55" i="13"/>
  <c r="I55" i="13"/>
  <c r="K55" i="13"/>
  <c r="J53" i="13"/>
  <c r="I53" i="13"/>
  <c r="K53" i="13"/>
  <c r="J51" i="13"/>
  <c r="I51" i="13"/>
  <c r="K51" i="13"/>
  <c r="J46" i="13"/>
  <c r="I46" i="13"/>
  <c r="K46" i="13"/>
  <c r="J44" i="13"/>
  <c r="I44" i="13"/>
  <c r="K44" i="13"/>
  <c r="J42" i="13"/>
  <c r="I42" i="13"/>
  <c r="K42" i="13"/>
  <c r="J40" i="13"/>
  <c r="I40" i="13"/>
  <c r="H48" i="13"/>
  <c r="K40" i="13"/>
  <c r="J38" i="13"/>
  <c r="I38" i="13"/>
  <c r="K38" i="13"/>
  <c r="J36" i="13"/>
  <c r="I36" i="13"/>
  <c r="K36" i="13"/>
  <c r="J33" i="13"/>
  <c r="I33" i="13"/>
  <c r="K33" i="13"/>
  <c r="J31" i="13"/>
  <c r="I31" i="13"/>
  <c r="K31" i="13"/>
  <c r="J29" i="13"/>
  <c r="I29" i="13"/>
  <c r="K29" i="13"/>
  <c r="J27" i="13"/>
  <c r="I27" i="13"/>
  <c r="K27" i="13"/>
  <c r="J25" i="13"/>
  <c r="I25" i="13"/>
  <c r="K25" i="13"/>
  <c r="J23" i="13"/>
  <c r="I23" i="13"/>
  <c r="K23" i="13"/>
  <c r="V18" i="13"/>
  <c r="U18" i="13"/>
  <c r="W18" i="13"/>
  <c r="V17" i="13"/>
  <c r="U17" i="13"/>
  <c r="W17" i="13"/>
  <c r="V16" i="13"/>
  <c r="U16" i="13"/>
  <c r="W16" i="13"/>
  <c r="V15" i="13"/>
  <c r="U15" i="13"/>
  <c r="W15" i="13"/>
  <c r="V14" i="13"/>
  <c r="U14" i="13"/>
  <c r="W14" i="13"/>
  <c r="V13" i="13"/>
  <c r="U13" i="13"/>
  <c r="W13" i="13"/>
  <c r="V12" i="13"/>
  <c r="U12" i="13"/>
  <c r="T20" i="13"/>
  <c r="W12" i="13"/>
  <c r="V11" i="13"/>
  <c r="U11" i="13"/>
  <c r="W11" i="13"/>
  <c r="V10" i="13"/>
  <c r="U10" i="13"/>
  <c r="W10" i="13"/>
  <c r="V9" i="13"/>
  <c r="U9" i="13"/>
  <c r="W9" i="13"/>
  <c r="V8" i="13"/>
  <c r="U8" i="13"/>
  <c r="W8" i="13"/>
  <c r="T56" i="12"/>
  <c r="S56" i="12"/>
  <c r="V56" i="12"/>
  <c r="T53" i="12"/>
  <c r="S53" i="12"/>
  <c r="V53" i="12"/>
  <c r="T50" i="12"/>
  <c r="S50" i="12"/>
  <c r="V50" i="12"/>
  <c r="T47" i="12"/>
  <c r="S47" i="12"/>
  <c r="V47" i="12"/>
  <c r="T44" i="12"/>
  <c r="S44" i="12"/>
  <c r="V44" i="12"/>
  <c r="T41" i="12"/>
  <c r="S41" i="12"/>
  <c r="V41" i="12"/>
  <c r="T38" i="12"/>
  <c r="S38" i="12"/>
  <c r="V38" i="12"/>
  <c r="T35" i="12"/>
  <c r="S35" i="12"/>
  <c r="V35" i="12"/>
  <c r="T32" i="12"/>
  <c r="S32" i="12"/>
  <c r="V32" i="12"/>
  <c r="T29" i="12"/>
  <c r="S29" i="12"/>
  <c r="V29" i="12"/>
  <c r="T26" i="12"/>
  <c r="S26" i="12"/>
  <c r="V26" i="12"/>
  <c r="S23" i="12"/>
  <c r="V23" i="12"/>
  <c r="T23" i="12"/>
  <c r="S20" i="12"/>
  <c r="V20" i="12"/>
  <c r="T20" i="12"/>
  <c r="S17" i="12"/>
  <c r="V17" i="12"/>
  <c r="T17" i="12"/>
  <c r="N52" i="8"/>
  <c r="N59" i="8"/>
  <c r="N58" i="8"/>
  <c r="N57" i="8"/>
  <c r="N56" i="8"/>
  <c r="N55" i="8"/>
  <c r="N54" i="8"/>
  <c r="N53" i="8"/>
  <c r="M156" i="15"/>
  <c r="L156" i="15"/>
  <c r="K156" i="15"/>
  <c r="J156" i="15"/>
  <c r="I156" i="15"/>
  <c r="M117" i="15"/>
  <c r="L117" i="15"/>
  <c r="K117" i="15"/>
  <c r="J117" i="15"/>
  <c r="I117" i="15"/>
  <c r="M79" i="15"/>
  <c r="L79" i="15"/>
  <c r="K79" i="15"/>
  <c r="J79" i="15"/>
  <c r="I79" i="15"/>
  <c r="M40" i="15"/>
  <c r="L40" i="15"/>
  <c r="K40" i="15"/>
  <c r="J40" i="15"/>
  <c r="I40" i="15"/>
  <c r="M20" i="15"/>
  <c r="L20" i="15"/>
  <c r="K20" i="15"/>
  <c r="J20" i="15"/>
  <c r="I20" i="15"/>
  <c r="K11" i="15"/>
  <c r="J11" i="15"/>
  <c r="I11" i="15"/>
  <c r="M11" i="15"/>
  <c r="L11" i="15"/>
  <c r="T14" i="12"/>
  <c r="S14" i="12"/>
  <c r="V14" i="12"/>
  <c r="T12" i="12"/>
  <c r="S12" i="12"/>
  <c r="V12" i="12"/>
  <c r="T10" i="12"/>
  <c r="S10" i="12"/>
  <c r="V10" i="12"/>
  <c r="T7" i="12"/>
  <c r="S7" i="12"/>
  <c r="V7" i="12"/>
  <c r="L64" i="8"/>
  <c r="L61" i="8"/>
  <c r="L65" i="8"/>
  <c r="L62" i="8"/>
  <c r="L52" i="8"/>
  <c r="L63" i="8"/>
  <c r="L58" i="8"/>
  <c r="L55" i="8"/>
  <c r="L87" i="8"/>
  <c r="L59" i="8"/>
  <c r="L56" i="8"/>
  <c r="L53" i="8"/>
  <c r="L60" i="8"/>
  <c r="L57" i="8"/>
  <c r="L54" i="8"/>
  <c r="M124" i="15"/>
  <c r="L124" i="15"/>
  <c r="K124" i="15"/>
  <c r="J124" i="15"/>
  <c r="I124" i="15"/>
  <c r="M85" i="15"/>
  <c r="L85" i="15"/>
  <c r="K85" i="15"/>
  <c r="J85" i="15"/>
  <c r="I85" i="15"/>
  <c r="M46" i="15"/>
  <c r="L46" i="15"/>
  <c r="K46" i="15"/>
  <c r="J46" i="15"/>
  <c r="I46" i="15"/>
  <c r="M14" i="15"/>
  <c r="L14" i="15"/>
  <c r="K14" i="15"/>
  <c r="J14" i="15"/>
  <c r="I14" i="15"/>
  <c r="L26" i="15"/>
  <c r="K26" i="15"/>
  <c r="J26" i="15"/>
  <c r="I26" i="15"/>
  <c r="M26" i="15"/>
  <c r="L32" i="15"/>
  <c r="K32" i="15"/>
  <c r="J32" i="15"/>
  <c r="I32" i="15"/>
  <c r="M32" i="15"/>
  <c r="L39" i="15"/>
  <c r="K39" i="15"/>
  <c r="J39" i="15"/>
  <c r="I39" i="15"/>
  <c r="M39" i="15"/>
  <c r="L45" i="15"/>
  <c r="K45" i="15"/>
  <c r="J45" i="15"/>
  <c r="I45" i="15"/>
  <c r="M45" i="15"/>
  <c r="L52" i="15"/>
  <c r="K52" i="15"/>
  <c r="J52" i="15"/>
  <c r="I52" i="15"/>
  <c r="M52" i="15"/>
  <c r="L58" i="15"/>
  <c r="K58" i="15"/>
  <c r="J58" i="15"/>
  <c r="I58" i="15"/>
  <c r="M58" i="15"/>
  <c r="L65" i="15"/>
  <c r="K65" i="15"/>
  <c r="J65" i="15"/>
  <c r="I65" i="15"/>
  <c r="M65" i="15"/>
  <c r="L71" i="15"/>
  <c r="K71" i="15"/>
  <c r="J71" i="15"/>
  <c r="I71" i="15"/>
  <c r="M71" i="15"/>
  <c r="L84" i="15"/>
  <c r="K84" i="15"/>
  <c r="J84" i="15"/>
  <c r="I84" i="15"/>
  <c r="M84" i="15"/>
  <c r="L90" i="15"/>
  <c r="K90" i="15"/>
  <c r="J90" i="15"/>
  <c r="I90" i="15"/>
  <c r="M90" i="15"/>
  <c r="H105" i="15"/>
  <c r="L97" i="15"/>
  <c r="K97" i="15"/>
  <c r="J97" i="15"/>
  <c r="I97" i="15"/>
  <c r="M97" i="15"/>
  <c r="L103" i="15"/>
  <c r="K103" i="15"/>
  <c r="J103" i="15"/>
  <c r="I103" i="15"/>
  <c r="M103" i="15"/>
  <c r="L110" i="15"/>
  <c r="K110" i="15"/>
  <c r="J110" i="15"/>
  <c r="I110" i="15"/>
  <c r="M110" i="15"/>
  <c r="L116" i="15"/>
  <c r="K116" i="15"/>
  <c r="J116" i="15"/>
  <c r="I116" i="15"/>
  <c r="M116" i="15"/>
  <c r="L123" i="15"/>
  <c r="K123" i="15"/>
  <c r="J123" i="15"/>
  <c r="I123" i="15"/>
  <c r="M123" i="15"/>
  <c r="L129" i="15"/>
  <c r="K129" i="15"/>
  <c r="J129" i="15"/>
  <c r="I129" i="15"/>
  <c r="M129" i="15"/>
  <c r="L136" i="15"/>
  <c r="K136" i="15"/>
  <c r="J136" i="15"/>
  <c r="I136" i="15"/>
  <c r="M136" i="15"/>
  <c r="L142" i="15"/>
  <c r="K142" i="15"/>
  <c r="J142" i="15"/>
  <c r="I142" i="15"/>
  <c r="M142" i="15"/>
  <c r="L149" i="15"/>
  <c r="K149" i="15"/>
  <c r="J149" i="15"/>
  <c r="I149" i="15"/>
  <c r="M149" i="15"/>
  <c r="L155" i="15"/>
  <c r="K155" i="15"/>
  <c r="J155" i="15"/>
  <c r="I155" i="15"/>
  <c r="M155" i="15"/>
  <c r="K15" i="15"/>
  <c r="J15" i="15"/>
  <c r="I15" i="15"/>
  <c r="M15" i="15"/>
  <c r="L15" i="15"/>
  <c r="K18" i="15"/>
  <c r="J18" i="15"/>
  <c r="I18" i="15"/>
  <c r="M18" i="15"/>
  <c r="L18" i="15"/>
  <c r="K25" i="15"/>
  <c r="J25" i="15"/>
  <c r="I25" i="15"/>
  <c r="M25" i="15"/>
  <c r="L25" i="15"/>
  <c r="K31" i="15"/>
  <c r="J31" i="15"/>
  <c r="I31" i="15"/>
  <c r="M31" i="15"/>
  <c r="L31" i="15"/>
  <c r="K38" i="15"/>
  <c r="J38" i="15"/>
  <c r="I38" i="15"/>
  <c r="M38" i="15"/>
  <c r="L38" i="15"/>
  <c r="K44" i="15"/>
  <c r="J44" i="15"/>
  <c r="I44" i="15"/>
  <c r="M44" i="15"/>
  <c r="L44" i="15"/>
  <c r="K51" i="15"/>
  <c r="J51" i="15"/>
  <c r="I51" i="15"/>
  <c r="M51" i="15"/>
  <c r="L51" i="15"/>
  <c r="K57" i="15"/>
  <c r="J57" i="15"/>
  <c r="I57" i="15"/>
  <c r="M57" i="15"/>
  <c r="L57" i="15"/>
  <c r="K70" i="15"/>
  <c r="J70" i="15"/>
  <c r="I70" i="15"/>
  <c r="M70" i="15"/>
  <c r="L70" i="15"/>
  <c r="K76" i="15"/>
  <c r="J76" i="15"/>
  <c r="I76" i="15"/>
  <c r="M76" i="15"/>
  <c r="L76" i="15"/>
  <c r="K83" i="15"/>
  <c r="J83" i="15"/>
  <c r="I83" i="15"/>
  <c r="M83" i="15"/>
  <c r="L83" i="15"/>
  <c r="H91" i="15"/>
  <c r="K89" i="15"/>
  <c r="J89" i="15"/>
  <c r="I89" i="15"/>
  <c r="M89" i="15"/>
  <c r="L89" i="15"/>
  <c r="K96" i="15"/>
  <c r="J96" i="15"/>
  <c r="I96" i="15"/>
  <c r="M96" i="15"/>
  <c r="L96" i="15"/>
  <c r="K102" i="15"/>
  <c r="J102" i="15"/>
  <c r="I102" i="15"/>
  <c r="M102" i="15"/>
  <c r="L102" i="15"/>
  <c r="K109" i="15"/>
  <c r="J109" i="15"/>
  <c r="I109" i="15"/>
  <c r="M109" i="15"/>
  <c r="L109" i="15"/>
  <c r="K115" i="15"/>
  <c r="J115" i="15"/>
  <c r="I115" i="15"/>
  <c r="M115" i="15"/>
  <c r="L115" i="15"/>
  <c r="K122" i="15"/>
  <c r="J122" i="15"/>
  <c r="I122" i="15"/>
  <c r="M122" i="15"/>
  <c r="L122" i="15"/>
  <c r="K128" i="15"/>
  <c r="J128" i="15"/>
  <c r="I128" i="15"/>
  <c r="M128" i="15"/>
  <c r="L128" i="15"/>
  <c r="K135" i="15"/>
  <c r="J135" i="15"/>
  <c r="I135" i="15"/>
  <c r="M135" i="15"/>
  <c r="L135" i="15"/>
  <c r="K141" i="15"/>
  <c r="J141" i="15"/>
  <c r="I141" i="15"/>
  <c r="M141" i="15"/>
  <c r="L141" i="15"/>
  <c r="K154" i="15"/>
  <c r="J154" i="15"/>
  <c r="I154" i="15"/>
  <c r="M154" i="15"/>
  <c r="L154" i="15"/>
  <c r="K160" i="15"/>
  <c r="J160" i="15"/>
  <c r="I160" i="15"/>
  <c r="M160" i="15"/>
  <c r="L160" i="15"/>
  <c r="J24" i="15"/>
  <c r="I24" i="15"/>
  <c r="M24" i="15"/>
  <c r="L24" i="15"/>
  <c r="K24" i="15"/>
  <c r="J30" i="15"/>
  <c r="I30" i="15"/>
  <c r="M30" i="15"/>
  <c r="L30" i="15"/>
  <c r="K30" i="15"/>
  <c r="J37" i="15"/>
  <c r="I37" i="15"/>
  <c r="M37" i="15"/>
  <c r="L37" i="15"/>
  <c r="K37" i="15"/>
  <c r="J43" i="15"/>
  <c r="I43" i="15"/>
  <c r="M43" i="15"/>
  <c r="L43" i="15"/>
  <c r="K43" i="15"/>
  <c r="J56" i="15"/>
  <c r="I56" i="15"/>
  <c r="M56" i="15"/>
  <c r="L56" i="15"/>
  <c r="K56" i="15"/>
  <c r="J62" i="15"/>
  <c r="I62" i="15"/>
  <c r="M62" i="15"/>
  <c r="L62" i="15"/>
  <c r="K62" i="15"/>
  <c r="J69" i="15"/>
  <c r="I69" i="15"/>
  <c r="M69" i="15"/>
  <c r="H77" i="15"/>
  <c r="L69" i="15"/>
  <c r="K69" i="15"/>
  <c r="J75" i="15"/>
  <c r="I75" i="15"/>
  <c r="M75" i="15"/>
  <c r="L75" i="15"/>
  <c r="K75" i="15"/>
  <c r="J82" i="15"/>
  <c r="I82" i="15"/>
  <c r="M82" i="15"/>
  <c r="L82" i="15"/>
  <c r="K82" i="15"/>
  <c r="J88" i="15"/>
  <c r="I88" i="15"/>
  <c r="M88" i="15"/>
  <c r="L88" i="15"/>
  <c r="K88" i="15"/>
  <c r="J95" i="15"/>
  <c r="I95" i="15"/>
  <c r="M95" i="15"/>
  <c r="L95" i="15"/>
  <c r="K95" i="15"/>
  <c r="J101" i="15"/>
  <c r="I101" i="15"/>
  <c r="M101" i="15"/>
  <c r="L101" i="15"/>
  <c r="K101" i="15"/>
  <c r="J108" i="15"/>
  <c r="I108" i="15"/>
  <c r="M108" i="15"/>
  <c r="L108" i="15"/>
  <c r="K108" i="15"/>
  <c r="J114" i="15"/>
  <c r="I114" i="15"/>
  <c r="M114" i="15"/>
  <c r="L114" i="15"/>
  <c r="K114" i="15"/>
  <c r="J121" i="15"/>
  <c r="I121" i="15"/>
  <c r="M121" i="15"/>
  <c r="L121" i="15"/>
  <c r="K121" i="15"/>
  <c r="J127" i="15"/>
  <c r="I127" i="15"/>
  <c r="M127" i="15"/>
  <c r="L127" i="15"/>
  <c r="K127" i="15"/>
  <c r="J140" i="15"/>
  <c r="I140" i="15"/>
  <c r="M140" i="15"/>
  <c r="L140" i="15"/>
  <c r="K140" i="15"/>
  <c r="J146" i="15"/>
  <c r="I146" i="15"/>
  <c r="M146" i="15"/>
  <c r="L146" i="15"/>
  <c r="K146" i="15"/>
  <c r="J153" i="15"/>
  <c r="I153" i="15"/>
  <c r="M153" i="15"/>
  <c r="H161" i="15"/>
  <c r="L153" i="15"/>
  <c r="K153" i="15"/>
  <c r="J159" i="15"/>
  <c r="I159" i="15"/>
  <c r="M159" i="15"/>
  <c r="L159" i="15"/>
  <c r="K159" i="15"/>
  <c r="I16" i="15"/>
  <c r="M16" i="15"/>
  <c r="L16" i="15"/>
  <c r="K16" i="15"/>
  <c r="J16" i="15"/>
  <c r="I19" i="15"/>
  <c r="M19" i="15"/>
  <c r="L19" i="15"/>
  <c r="K19" i="15"/>
  <c r="J19" i="15"/>
  <c r="I23" i="15"/>
  <c r="M23" i="15"/>
  <c r="L23" i="15"/>
  <c r="K23" i="15"/>
  <c r="J23" i="15"/>
  <c r="I29" i="15"/>
  <c r="M29" i="15"/>
  <c r="L29" i="15"/>
  <c r="K29" i="15"/>
  <c r="J29" i="15"/>
  <c r="I42" i="15"/>
  <c r="M42" i="15"/>
  <c r="L42" i="15"/>
  <c r="K42" i="15"/>
  <c r="J42" i="15"/>
  <c r="I48" i="15"/>
  <c r="M48" i="15"/>
  <c r="L48" i="15"/>
  <c r="K48" i="15"/>
  <c r="J48" i="15"/>
  <c r="I55" i="15"/>
  <c r="M55" i="15"/>
  <c r="H63" i="15"/>
  <c r="L55" i="15"/>
  <c r="K55" i="15"/>
  <c r="J55" i="15"/>
  <c r="I61" i="15"/>
  <c r="M61" i="15"/>
  <c r="L61" i="15"/>
  <c r="K61" i="15"/>
  <c r="J61" i="15"/>
  <c r="I68" i="15"/>
  <c r="M68" i="15"/>
  <c r="L68" i="15"/>
  <c r="K68" i="15"/>
  <c r="J68" i="15"/>
  <c r="I74" i="15"/>
  <c r="M74" i="15"/>
  <c r="L74" i="15"/>
  <c r="K74" i="15"/>
  <c r="J74" i="15"/>
  <c r="I81" i="15"/>
  <c r="M81" i="15"/>
  <c r="L81" i="15"/>
  <c r="K81" i="15"/>
  <c r="J81" i="15"/>
  <c r="I87" i="15"/>
  <c r="M87" i="15"/>
  <c r="L87" i="15"/>
  <c r="K87" i="15"/>
  <c r="J87" i="15"/>
  <c r="I94" i="15"/>
  <c r="M94" i="15"/>
  <c r="L94" i="15"/>
  <c r="K94" i="15"/>
  <c r="J94" i="15"/>
  <c r="I100" i="15"/>
  <c r="M100" i="15"/>
  <c r="L100" i="15"/>
  <c r="K100" i="15"/>
  <c r="J100" i="15"/>
  <c r="I107" i="15"/>
  <c r="M107" i="15"/>
  <c r="L107" i="15"/>
  <c r="K107" i="15"/>
  <c r="J107" i="15"/>
  <c r="I113" i="15"/>
  <c r="M113" i="15"/>
  <c r="L113" i="15"/>
  <c r="K113" i="15"/>
  <c r="J113" i="15"/>
  <c r="I126" i="15"/>
  <c r="M126" i="15"/>
  <c r="L126" i="15"/>
  <c r="K126" i="15"/>
  <c r="J126" i="15"/>
  <c r="I132" i="15"/>
  <c r="M132" i="15"/>
  <c r="L132" i="15"/>
  <c r="K132" i="15"/>
  <c r="J132" i="15"/>
  <c r="I139" i="15"/>
  <c r="M139" i="15"/>
  <c r="H147" i="15"/>
  <c r="L139" i="15"/>
  <c r="K139" i="15"/>
  <c r="J139" i="15"/>
  <c r="I145" i="15"/>
  <c r="M145" i="15"/>
  <c r="L145" i="15"/>
  <c r="K145" i="15"/>
  <c r="J145" i="15"/>
  <c r="I152" i="15"/>
  <c r="M152" i="15"/>
  <c r="L152" i="15"/>
  <c r="K152" i="15"/>
  <c r="J152" i="15"/>
  <c r="I158" i="15"/>
  <c r="M158" i="15"/>
  <c r="L158" i="15"/>
  <c r="K158" i="15"/>
  <c r="J158" i="15"/>
  <c r="M28" i="15"/>
  <c r="L28" i="15"/>
  <c r="K28" i="15"/>
  <c r="J28" i="15"/>
  <c r="I28" i="15"/>
  <c r="M34" i="15"/>
  <c r="L34" i="15"/>
  <c r="K34" i="15"/>
  <c r="J34" i="15"/>
  <c r="I34" i="15"/>
  <c r="M41" i="15"/>
  <c r="H49" i="15"/>
  <c r="L41" i="15"/>
  <c r="K41" i="15"/>
  <c r="J41" i="15"/>
  <c r="I41" i="15"/>
  <c r="M47" i="15"/>
  <c r="L47" i="15"/>
  <c r="K47" i="15"/>
  <c r="J47" i="15"/>
  <c r="I47" i="15"/>
  <c r="M54" i="15"/>
  <c r="L54" i="15"/>
  <c r="K54" i="15"/>
  <c r="J54" i="15"/>
  <c r="I54" i="15"/>
  <c r="M60" i="15"/>
  <c r="L60" i="15"/>
  <c r="K60" i="15"/>
  <c r="J60" i="15"/>
  <c r="I60" i="15"/>
  <c r="M67" i="15"/>
  <c r="L67" i="15"/>
  <c r="K67" i="15"/>
  <c r="J67" i="15"/>
  <c r="I67" i="15"/>
  <c r="M73" i="15"/>
  <c r="L73" i="15"/>
  <c r="K73" i="15"/>
  <c r="J73" i="15"/>
  <c r="I73" i="15"/>
  <c r="M80" i="15"/>
  <c r="L80" i="15"/>
  <c r="K80" i="15"/>
  <c r="J80" i="15"/>
  <c r="I80" i="15"/>
  <c r="M86" i="15"/>
  <c r="L86" i="15"/>
  <c r="K86" i="15"/>
  <c r="J86" i="15"/>
  <c r="I86" i="15"/>
  <c r="M93" i="15"/>
  <c r="L93" i="15"/>
  <c r="K93" i="15"/>
  <c r="J93" i="15"/>
  <c r="I93" i="15"/>
  <c r="M99" i="15"/>
  <c r="L99" i="15"/>
  <c r="K99" i="15"/>
  <c r="J99" i="15"/>
  <c r="I99" i="15"/>
  <c r="M112" i="15"/>
  <c r="L112" i="15"/>
  <c r="K112" i="15"/>
  <c r="J112" i="15"/>
  <c r="I112" i="15"/>
  <c r="M118" i="15"/>
  <c r="L118" i="15"/>
  <c r="K118" i="15"/>
  <c r="J118" i="15"/>
  <c r="I118" i="15"/>
  <c r="M125" i="15"/>
  <c r="H133" i="15"/>
  <c r="L125" i="15"/>
  <c r="K125" i="15"/>
  <c r="J125" i="15"/>
  <c r="I125" i="15"/>
  <c r="M131" i="15"/>
  <c r="L131" i="15"/>
  <c r="K131" i="15"/>
  <c r="J131" i="15"/>
  <c r="I131" i="15"/>
  <c r="M138" i="15"/>
  <c r="L138" i="15"/>
  <c r="K138" i="15"/>
  <c r="J138" i="15"/>
  <c r="I138" i="15"/>
  <c r="M144" i="15"/>
  <c r="L144" i="15"/>
  <c r="K144" i="15"/>
  <c r="J144" i="15"/>
  <c r="I144" i="15"/>
  <c r="M151" i="15"/>
  <c r="L151" i="15"/>
  <c r="K151" i="15"/>
  <c r="J151" i="15"/>
  <c r="I151" i="15"/>
  <c r="M157" i="15"/>
  <c r="L157" i="15"/>
  <c r="K157" i="15"/>
  <c r="J157" i="15"/>
  <c r="I157" i="15"/>
  <c r="V55" i="12"/>
  <c r="T55" i="12"/>
  <c r="S55" i="12"/>
  <c r="V52" i="12"/>
  <c r="T52" i="12"/>
  <c r="S52" i="12"/>
  <c r="V49" i="12"/>
  <c r="T49" i="12"/>
  <c r="S49" i="12"/>
  <c r="V46" i="12"/>
  <c r="T46" i="12"/>
  <c r="S46" i="12"/>
  <c r="V43" i="12"/>
  <c r="T43" i="12"/>
  <c r="S43" i="12"/>
  <c r="V40" i="12"/>
  <c r="T40" i="12"/>
  <c r="S40" i="12"/>
  <c r="V37" i="12"/>
  <c r="T37" i="12"/>
  <c r="S37" i="12"/>
  <c r="V34" i="12"/>
  <c r="T34" i="12"/>
  <c r="S34" i="12"/>
  <c r="V31" i="12"/>
  <c r="T31" i="12"/>
  <c r="S31" i="12"/>
  <c r="V28" i="12"/>
  <c r="T28" i="12"/>
  <c r="S28" i="12"/>
  <c r="V25" i="12"/>
  <c r="T25" i="12"/>
  <c r="S25" i="12"/>
  <c r="T22" i="12"/>
  <c r="S22" i="12"/>
  <c r="V22" i="12"/>
  <c r="T19" i="12"/>
  <c r="S19" i="12"/>
  <c r="V19" i="12"/>
  <c r="T16" i="12"/>
  <c r="S16" i="12"/>
  <c r="V16" i="12"/>
  <c r="J284" i="8"/>
  <c r="J281" i="8"/>
  <c r="J263" i="8"/>
  <c r="J260" i="8"/>
  <c r="J239" i="8"/>
  <c r="J236" i="8"/>
  <c r="J235" i="8"/>
  <c r="J234" i="8"/>
  <c r="J233" i="8"/>
  <c r="J232" i="8"/>
  <c r="J231" i="8"/>
  <c r="J230" i="8"/>
  <c r="J229" i="8"/>
  <c r="J218" i="8"/>
  <c r="J215" i="8"/>
  <c r="J197" i="8"/>
  <c r="J194" i="8"/>
  <c r="J173" i="8"/>
  <c r="J170" i="8"/>
  <c r="J169" i="8"/>
  <c r="J168" i="8"/>
  <c r="J167" i="8"/>
  <c r="J166" i="8"/>
  <c r="J165" i="8"/>
  <c r="J164" i="8"/>
  <c r="J163" i="8"/>
  <c r="J152" i="8"/>
  <c r="J149" i="8"/>
  <c r="J131" i="8"/>
  <c r="J128" i="8"/>
  <c r="J107" i="8"/>
  <c r="J104" i="8"/>
  <c r="J103" i="8"/>
  <c r="J102" i="8"/>
  <c r="J101" i="8"/>
  <c r="J100" i="8"/>
  <c r="J99" i="8"/>
  <c r="J98" i="8"/>
  <c r="J97" i="8"/>
  <c r="I73" i="8"/>
  <c r="I29" i="8"/>
  <c r="J30" i="8" s="1"/>
  <c r="I271" i="8"/>
  <c r="J272" i="8" s="1"/>
  <c r="I205" i="8"/>
  <c r="J206" i="8" s="1"/>
  <c r="I139" i="8"/>
  <c r="J140" i="8" s="1"/>
  <c r="J285" i="8"/>
  <c r="J282" i="8"/>
  <c r="J261" i="8"/>
  <c r="J258" i="8"/>
  <c r="J257" i="8"/>
  <c r="J256" i="8"/>
  <c r="J255" i="8"/>
  <c r="J254" i="8"/>
  <c r="J253" i="8"/>
  <c r="J252" i="8"/>
  <c r="J251" i="8"/>
  <c r="J240" i="8"/>
  <c r="J237" i="8"/>
  <c r="J219" i="8"/>
  <c r="J216" i="8"/>
  <c r="J195" i="8"/>
  <c r="J192" i="8"/>
  <c r="J191" i="8"/>
  <c r="J190" i="8"/>
  <c r="J189" i="8"/>
  <c r="J188" i="8"/>
  <c r="J187" i="8"/>
  <c r="J186" i="8"/>
  <c r="J185" i="8"/>
  <c r="J174" i="8"/>
  <c r="J171" i="8"/>
  <c r="J153" i="8"/>
  <c r="J150" i="8"/>
  <c r="J129" i="8"/>
  <c r="J126" i="8"/>
  <c r="J125" i="8"/>
  <c r="J124" i="8"/>
  <c r="J123" i="8"/>
  <c r="J122" i="8"/>
  <c r="J121" i="8"/>
  <c r="J120" i="8"/>
  <c r="J119" i="8"/>
  <c r="J108" i="8"/>
  <c r="J105" i="8"/>
  <c r="I227" i="8"/>
  <c r="J228" i="8" s="1"/>
  <c r="I161" i="8"/>
  <c r="J162" i="8" s="1"/>
  <c r="I95" i="8"/>
  <c r="J96" i="8" s="1"/>
  <c r="I51" i="8"/>
  <c r="J8" i="8"/>
  <c r="J262" i="8"/>
  <c r="J193" i="8"/>
  <c r="J148" i="8"/>
  <c r="J280" i="8"/>
  <c r="J277" i="8"/>
  <c r="J274" i="8"/>
  <c r="J238" i="8"/>
  <c r="J213" i="8"/>
  <c r="J210" i="8"/>
  <c r="J207" i="8"/>
  <c r="I183" i="8"/>
  <c r="J184" i="8" s="1"/>
  <c r="J151" i="8"/>
  <c r="J146" i="8"/>
  <c r="J143" i="8"/>
  <c r="J109" i="8"/>
  <c r="J279" i="8"/>
  <c r="J276" i="8"/>
  <c r="J217" i="8"/>
  <c r="J209" i="8"/>
  <c r="J145" i="8"/>
  <c r="J196" i="8"/>
  <c r="J127" i="8"/>
  <c r="J273" i="8"/>
  <c r="I249" i="8"/>
  <c r="J250" i="8" s="1"/>
  <c r="J175" i="8"/>
  <c r="J142" i="8"/>
  <c r="J106" i="8"/>
  <c r="J283" i="8"/>
  <c r="J278" i="8"/>
  <c r="J275" i="8"/>
  <c r="J241" i="8"/>
  <c r="J214" i="8"/>
  <c r="J211" i="8"/>
  <c r="J208" i="8"/>
  <c r="J172" i="8"/>
  <c r="J147" i="8"/>
  <c r="J144" i="8"/>
  <c r="J141" i="8"/>
  <c r="I117" i="8"/>
  <c r="J118" i="8" s="1"/>
  <c r="G7" i="8"/>
  <c r="J212" i="8"/>
  <c r="J259" i="8"/>
  <c r="J130" i="8"/>
  <c r="T11" i="14"/>
  <c r="S11" i="14"/>
  <c r="T13" i="14"/>
  <c r="S13" i="14"/>
  <c r="T15" i="14"/>
  <c r="S15" i="14"/>
  <c r="R23" i="14"/>
  <c r="T17" i="14"/>
  <c r="S17" i="14"/>
  <c r="T19" i="14"/>
  <c r="S19" i="14"/>
  <c r="T21" i="14"/>
  <c r="S21" i="14"/>
  <c r="E73" i="10"/>
  <c r="H87" i="10"/>
  <c r="H84" i="10"/>
  <c r="H85" i="10"/>
  <c r="H82" i="10"/>
  <c r="H81" i="10"/>
  <c r="H80" i="10"/>
  <c r="H79" i="10"/>
  <c r="H78" i="10"/>
  <c r="H77" i="10"/>
  <c r="H76" i="10"/>
  <c r="H75" i="10"/>
  <c r="H86" i="10"/>
  <c r="H74" i="10"/>
  <c r="H83" i="10"/>
  <c r="L21" i="10"/>
  <c r="L18" i="10"/>
  <c r="L8" i="10"/>
  <c r="I7" i="10"/>
  <c r="L19" i="10"/>
  <c r="L16" i="10"/>
  <c r="L15" i="10"/>
  <c r="L14" i="10"/>
  <c r="L13" i="10"/>
  <c r="L12" i="10"/>
  <c r="L11" i="10"/>
  <c r="L10" i="10"/>
  <c r="L9" i="10"/>
  <c r="L20" i="10"/>
  <c r="L17" i="10"/>
  <c r="S51" i="6"/>
  <c r="R51" i="6"/>
  <c r="Q51" i="6"/>
  <c r="K43" i="6"/>
  <c r="J43" i="6"/>
  <c r="I43" i="6"/>
  <c r="S33" i="6"/>
  <c r="R33" i="6"/>
  <c r="Q33" i="6"/>
  <c r="K25" i="6"/>
  <c r="J25" i="6"/>
  <c r="I25" i="6"/>
  <c r="J17" i="6"/>
  <c r="I17" i="6"/>
  <c r="K17" i="6"/>
  <c r="J10" i="6"/>
  <c r="I10" i="6"/>
  <c r="K10" i="6"/>
  <c r="S7" i="6"/>
  <c r="R7" i="6"/>
  <c r="Q7" i="6"/>
  <c r="S13" i="6"/>
  <c r="R13" i="6"/>
  <c r="Q13" i="6"/>
  <c r="S20" i="6"/>
  <c r="R20" i="6"/>
  <c r="Q20" i="6"/>
  <c r="S26" i="6"/>
  <c r="R26" i="6"/>
  <c r="Q26" i="6"/>
  <c r="S32" i="6"/>
  <c r="R32" i="6"/>
  <c r="Q32" i="6"/>
  <c r="S38" i="6"/>
  <c r="R38" i="6"/>
  <c r="Q38" i="6"/>
  <c r="S44" i="6"/>
  <c r="R44" i="6"/>
  <c r="Q44" i="6"/>
  <c r="S50" i="6"/>
  <c r="R50" i="6"/>
  <c r="Q50" i="6"/>
  <c r="R25" i="6"/>
  <c r="Q25" i="6"/>
  <c r="S25" i="6"/>
  <c r="R31" i="6"/>
  <c r="Q31" i="6"/>
  <c r="S31" i="6"/>
  <c r="R37" i="6"/>
  <c r="Q37" i="6"/>
  <c r="S37" i="6"/>
  <c r="R43" i="6"/>
  <c r="Q43" i="6"/>
  <c r="S43" i="6"/>
  <c r="R49" i="6"/>
  <c r="Q49" i="6"/>
  <c r="S49" i="6"/>
  <c r="Q11" i="6"/>
  <c r="R11" i="6"/>
  <c r="S11" i="6"/>
  <c r="Q18" i="6"/>
  <c r="S18" i="6"/>
  <c r="R18" i="6"/>
  <c r="Q24" i="6"/>
  <c r="S24" i="6"/>
  <c r="R24" i="6"/>
  <c r="Q30" i="6"/>
  <c r="R30" i="6"/>
  <c r="S30" i="6"/>
  <c r="Q36" i="6"/>
  <c r="S36" i="6"/>
  <c r="R36" i="6"/>
  <c r="Q42" i="6"/>
  <c r="S42" i="6"/>
  <c r="R42" i="6"/>
  <c r="Q48" i="6"/>
  <c r="R48" i="6"/>
  <c r="S48" i="6"/>
  <c r="S10" i="6"/>
  <c r="R10" i="6"/>
  <c r="Q10" i="6"/>
  <c r="S16" i="6"/>
  <c r="Q16" i="6"/>
  <c r="R16" i="6"/>
  <c r="S17" i="6"/>
  <c r="R17" i="6"/>
  <c r="Q17" i="6"/>
  <c r="S23" i="6"/>
  <c r="Q23" i="6"/>
  <c r="R23" i="6"/>
  <c r="S29" i="6"/>
  <c r="Q29" i="6"/>
  <c r="R29" i="6"/>
  <c r="S35" i="6"/>
  <c r="R35" i="6"/>
  <c r="Q35" i="6"/>
  <c r="S41" i="6"/>
  <c r="R41" i="6"/>
  <c r="Q41" i="6"/>
  <c r="S47" i="6"/>
  <c r="Q47" i="6"/>
  <c r="R47" i="6"/>
  <c r="K11" i="6"/>
  <c r="J11" i="6"/>
  <c r="I11" i="6"/>
  <c r="K18" i="6"/>
  <c r="J18" i="6"/>
  <c r="I18" i="6"/>
  <c r="K24" i="6"/>
  <c r="J24" i="6"/>
  <c r="I24" i="6"/>
  <c r="K30" i="6"/>
  <c r="J30" i="6"/>
  <c r="I30" i="6"/>
  <c r="K36" i="6"/>
  <c r="J36" i="6"/>
  <c r="I36" i="6"/>
  <c r="K42" i="6"/>
  <c r="J42" i="6"/>
  <c r="I42" i="6"/>
  <c r="K48" i="6"/>
  <c r="J48" i="6"/>
  <c r="I48" i="6"/>
  <c r="J29" i="6"/>
  <c r="I29" i="6"/>
  <c r="K29" i="6"/>
  <c r="J35" i="6"/>
  <c r="I35" i="6"/>
  <c r="K35" i="6"/>
  <c r="J41" i="6"/>
  <c r="I41" i="6"/>
  <c r="K41" i="6"/>
  <c r="J47" i="6"/>
  <c r="I47" i="6"/>
  <c r="K47" i="6"/>
  <c r="I9" i="6"/>
  <c r="K9" i="6"/>
  <c r="J9" i="6"/>
  <c r="I15" i="6"/>
  <c r="J15" i="6"/>
  <c r="K15" i="6"/>
  <c r="I22" i="6"/>
  <c r="J22" i="6"/>
  <c r="K22" i="6"/>
  <c r="I28" i="6"/>
  <c r="K28" i="6"/>
  <c r="J28" i="6"/>
  <c r="I34" i="6"/>
  <c r="K34" i="6"/>
  <c r="J34" i="6"/>
  <c r="I40" i="6"/>
  <c r="J40" i="6"/>
  <c r="K40" i="6"/>
  <c r="I46" i="6"/>
  <c r="K46" i="6"/>
  <c r="J46" i="6"/>
  <c r="I52" i="6"/>
  <c r="K52" i="6"/>
  <c r="J52" i="6"/>
  <c r="K8" i="6"/>
  <c r="I8" i="6"/>
  <c r="J8" i="6"/>
  <c r="K14" i="6"/>
  <c r="J14" i="6"/>
  <c r="I14" i="6"/>
  <c r="K21" i="6"/>
  <c r="J21" i="6"/>
  <c r="I21" i="6"/>
  <c r="K27" i="6"/>
  <c r="J27" i="6"/>
  <c r="I27" i="6"/>
  <c r="K33" i="6"/>
  <c r="J33" i="6"/>
  <c r="I33" i="6"/>
  <c r="K39" i="6"/>
  <c r="I39" i="6"/>
  <c r="J39" i="6"/>
  <c r="K45" i="6"/>
  <c r="J45" i="6"/>
  <c r="I45" i="6"/>
  <c r="K51" i="6"/>
  <c r="J51" i="6"/>
  <c r="I51" i="6"/>
  <c r="M14" i="5"/>
  <c r="L14" i="5"/>
  <c r="I14" i="5"/>
  <c r="K14" i="5"/>
  <c r="J14" i="5"/>
  <c r="M12" i="5"/>
  <c r="I12" i="5"/>
  <c r="L12" i="5"/>
  <c r="K12" i="5"/>
  <c r="J12" i="5"/>
  <c r="M10" i="5"/>
  <c r="L10" i="5"/>
  <c r="I10" i="5"/>
  <c r="K10" i="5"/>
  <c r="J10" i="5"/>
  <c r="M8" i="5"/>
  <c r="L8" i="5"/>
  <c r="K8" i="5"/>
  <c r="I8" i="5"/>
  <c r="J8" i="5"/>
  <c r="J214" i="3"/>
  <c r="L214" i="3"/>
  <c r="K214" i="3"/>
  <c r="L211" i="3"/>
  <c r="J211" i="3"/>
  <c r="K211" i="3"/>
  <c r="J208" i="3"/>
  <c r="L208" i="3"/>
  <c r="K208" i="3"/>
  <c r="I196" i="3"/>
  <c r="L185" i="3"/>
  <c r="K185" i="3"/>
  <c r="J185" i="3"/>
  <c r="G194" i="3"/>
  <c r="I193" i="3"/>
  <c r="L182" i="3"/>
  <c r="J182" i="3"/>
  <c r="K182" i="3"/>
  <c r="G191" i="3"/>
  <c r="I190" i="3"/>
  <c r="L179" i="3"/>
  <c r="K179" i="3"/>
  <c r="J179" i="3"/>
  <c r="J176" i="3"/>
  <c r="I187" i="3"/>
  <c r="L176" i="3"/>
  <c r="K176" i="3"/>
  <c r="J173" i="3"/>
  <c r="L173" i="3"/>
  <c r="K173" i="3"/>
  <c r="L170" i="3"/>
  <c r="K170" i="3"/>
  <c r="J170" i="3"/>
  <c r="L167" i="3"/>
  <c r="J167" i="3"/>
  <c r="K167" i="3"/>
  <c r="J164" i="3"/>
  <c r="L164" i="3"/>
  <c r="K164" i="3"/>
  <c r="J161" i="3"/>
  <c r="L161" i="3"/>
  <c r="K161" i="3"/>
  <c r="J158" i="3"/>
  <c r="L158" i="3"/>
  <c r="K158" i="3"/>
  <c r="L155" i="3"/>
  <c r="K155" i="3"/>
  <c r="J155" i="3"/>
  <c r="G123" i="3"/>
  <c r="G120" i="3"/>
  <c r="G117" i="3"/>
  <c r="G114" i="3"/>
  <c r="F42" i="2"/>
  <c r="Y11" i="15"/>
  <c r="X11" i="15"/>
  <c r="W11" i="15"/>
  <c r="X9" i="15"/>
  <c r="W9" i="15"/>
  <c r="Y9" i="15"/>
  <c r="X12" i="15"/>
  <c r="W12" i="15"/>
  <c r="Y12" i="15"/>
  <c r="Y10" i="15"/>
  <c r="X10" i="15"/>
  <c r="W10" i="15"/>
  <c r="V21" i="15"/>
  <c r="Y13" i="15"/>
  <c r="X13" i="15"/>
  <c r="W13" i="15"/>
  <c r="Y15" i="15"/>
  <c r="X15" i="15"/>
  <c r="W15" i="15"/>
  <c r="Y18" i="15"/>
  <c r="X18" i="15"/>
  <c r="W18" i="15"/>
  <c r="X16" i="15"/>
  <c r="W16" i="15"/>
  <c r="Y16" i="15"/>
  <c r="X19" i="15"/>
  <c r="W19" i="15"/>
  <c r="Y19" i="15"/>
  <c r="Y14" i="15"/>
  <c r="X14" i="15"/>
  <c r="W14" i="15"/>
  <c r="Y17" i="15"/>
  <c r="X17" i="15"/>
  <c r="W17" i="15"/>
  <c r="Y20" i="15"/>
  <c r="X20" i="15"/>
  <c r="W20" i="15"/>
  <c r="L23" i="12"/>
  <c r="K23" i="12"/>
  <c r="J23" i="12"/>
  <c r="I23" i="12"/>
  <c r="K11" i="12"/>
  <c r="J11" i="12"/>
  <c r="I11" i="12"/>
  <c r="L11" i="12"/>
  <c r="K13" i="12"/>
  <c r="J13" i="12"/>
  <c r="I13" i="12"/>
  <c r="L13" i="12"/>
  <c r="K15" i="12"/>
  <c r="J15" i="12"/>
  <c r="I15" i="12"/>
  <c r="L15" i="12"/>
  <c r="K18" i="12"/>
  <c r="J18" i="12"/>
  <c r="I18" i="12"/>
  <c r="L18" i="12"/>
  <c r="K21" i="12"/>
  <c r="J21" i="12"/>
  <c r="I21" i="12"/>
  <c r="L21" i="12"/>
  <c r="L24" i="12"/>
  <c r="K24" i="12"/>
  <c r="J24" i="12"/>
  <c r="I24" i="12"/>
  <c r="L27" i="12"/>
  <c r="K27" i="12"/>
  <c r="J27" i="12"/>
  <c r="I27" i="12"/>
  <c r="L30" i="12"/>
  <c r="K30" i="12"/>
  <c r="J30" i="12"/>
  <c r="I30" i="12"/>
  <c r="L33" i="12"/>
  <c r="K33" i="12"/>
  <c r="J33" i="12"/>
  <c r="I33" i="12"/>
  <c r="L36" i="12"/>
  <c r="K36" i="12"/>
  <c r="J36" i="12"/>
  <c r="I36" i="12"/>
  <c r="L39" i="12"/>
  <c r="K39" i="12"/>
  <c r="J39" i="12"/>
  <c r="I39" i="12"/>
  <c r="L42" i="12"/>
  <c r="K42" i="12"/>
  <c r="J42" i="12"/>
  <c r="I42" i="12"/>
  <c r="L45" i="12"/>
  <c r="K45" i="12"/>
  <c r="J45" i="12"/>
  <c r="I45" i="12"/>
  <c r="L48" i="12"/>
  <c r="K48" i="12"/>
  <c r="J48" i="12"/>
  <c r="I48" i="12"/>
  <c r="L51" i="12"/>
  <c r="K51" i="12"/>
  <c r="J51" i="12"/>
  <c r="I51" i="12"/>
  <c r="H53" i="12"/>
  <c r="J6" i="12"/>
  <c r="I6" i="12"/>
  <c r="L6" i="12"/>
  <c r="K6" i="12"/>
  <c r="H56" i="12"/>
  <c r="J9" i="12"/>
  <c r="I9" i="12"/>
  <c r="K9" i="12"/>
  <c r="L9" i="12"/>
  <c r="I16" i="12"/>
  <c r="L16" i="12"/>
  <c r="J16" i="12"/>
  <c r="K16" i="12"/>
  <c r="I19" i="12"/>
  <c r="L19" i="12"/>
  <c r="K19" i="12"/>
  <c r="J19" i="12"/>
  <c r="I22" i="12"/>
  <c r="L22" i="12"/>
  <c r="K22" i="12"/>
  <c r="J22" i="12"/>
  <c r="J25" i="12"/>
  <c r="I25" i="12"/>
  <c r="L25" i="12"/>
  <c r="K25" i="12"/>
  <c r="J28" i="12"/>
  <c r="I28" i="12"/>
  <c r="L28" i="12"/>
  <c r="K28" i="12"/>
  <c r="J31" i="12"/>
  <c r="I31" i="12"/>
  <c r="L31" i="12"/>
  <c r="K31" i="12"/>
  <c r="J34" i="12"/>
  <c r="I34" i="12"/>
  <c r="L34" i="12"/>
  <c r="K34" i="12"/>
  <c r="J37" i="12"/>
  <c r="I37" i="12"/>
  <c r="L37" i="12"/>
  <c r="K37" i="12"/>
  <c r="J40" i="12"/>
  <c r="I40" i="12"/>
  <c r="L40" i="12"/>
  <c r="K40" i="12"/>
  <c r="J43" i="12"/>
  <c r="I43" i="12"/>
  <c r="L43" i="12"/>
  <c r="K43" i="12"/>
  <c r="J46" i="12"/>
  <c r="I46" i="12"/>
  <c r="L46" i="12"/>
  <c r="K46" i="12"/>
  <c r="J49" i="12"/>
  <c r="I49" i="12"/>
  <c r="L49" i="12"/>
  <c r="K49" i="12"/>
  <c r="J52" i="12"/>
  <c r="I52" i="12"/>
  <c r="L52" i="12"/>
  <c r="K52" i="12"/>
  <c r="L7" i="12"/>
  <c r="H54" i="12"/>
  <c r="K7" i="12"/>
  <c r="J7" i="12"/>
  <c r="I7" i="12"/>
  <c r="L10" i="12"/>
  <c r="K10" i="12"/>
  <c r="I10" i="12"/>
  <c r="J10" i="12"/>
  <c r="L12" i="12"/>
  <c r="K12" i="12"/>
  <c r="J12" i="12"/>
  <c r="I12" i="12"/>
  <c r="L14" i="12"/>
  <c r="K14" i="12"/>
  <c r="J14" i="12"/>
  <c r="I14" i="12"/>
  <c r="L26" i="12"/>
  <c r="K26" i="12"/>
  <c r="J26" i="12"/>
  <c r="I26" i="12"/>
  <c r="L29" i="12"/>
  <c r="K29" i="12"/>
  <c r="J29" i="12"/>
  <c r="I29" i="12"/>
  <c r="L32" i="12"/>
  <c r="K32" i="12"/>
  <c r="J32" i="12"/>
  <c r="I32" i="12"/>
  <c r="L35" i="12"/>
  <c r="K35" i="12"/>
  <c r="J35" i="12"/>
  <c r="I35" i="12"/>
  <c r="L38" i="12"/>
  <c r="K38" i="12"/>
  <c r="J38" i="12"/>
  <c r="I38" i="12"/>
  <c r="L41" i="12"/>
  <c r="K41" i="12"/>
  <c r="J41" i="12"/>
  <c r="I41" i="12"/>
  <c r="L44" i="12"/>
  <c r="K44" i="12"/>
  <c r="J44" i="12"/>
  <c r="I44" i="12"/>
  <c r="L47" i="12"/>
  <c r="K47" i="12"/>
  <c r="J47" i="12"/>
  <c r="I47" i="12"/>
  <c r="L50" i="12"/>
  <c r="K50" i="12"/>
  <c r="J50" i="12"/>
  <c r="I50" i="12"/>
  <c r="E29" i="10"/>
  <c r="H43" i="10"/>
  <c r="H40" i="10"/>
  <c r="H41" i="10"/>
  <c r="H38" i="10"/>
  <c r="H37" i="10"/>
  <c r="H36" i="10"/>
  <c r="H35" i="10"/>
  <c r="H34" i="10"/>
  <c r="H33" i="10"/>
  <c r="H32" i="10"/>
  <c r="H31" i="10"/>
  <c r="H42" i="10"/>
  <c r="H30" i="10"/>
  <c r="H39" i="10"/>
  <c r="S34" i="6"/>
  <c r="R34" i="6"/>
  <c r="Q34" i="6"/>
  <c r="K26" i="6"/>
  <c r="J26" i="6"/>
  <c r="I26" i="6"/>
  <c r="K19" i="6"/>
  <c r="I19" i="6"/>
  <c r="J19" i="6"/>
  <c r="K12" i="6"/>
  <c r="I12" i="6"/>
  <c r="J12" i="6"/>
  <c r="S8" i="6"/>
  <c r="Q8" i="6"/>
  <c r="R8" i="6"/>
  <c r="L51" i="5"/>
  <c r="J51" i="5"/>
  <c r="I51" i="5"/>
  <c r="K51" i="5"/>
  <c r="M51" i="5"/>
  <c r="S48" i="5"/>
  <c r="T48" i="5"/>
  <c r="W48" i="5"/>
  <c r="V48" i="5"/>
  <c r="U48" i="5"/>
  <c r="S46" i="5"/>
  <c r="T46" i="5"/>
  <c r="W46" i="5"/>
  <c r="V46" i="5"/>
  <c r="U46" i="5"/>
  <c r="S44" i="5"/>
  <c r="W44" i="5"/>
  <c r="V44" i="5"/>
  <c r="T44" i="5"/>
  <c r="U44" i="5"/>
  <c r="S42" i="5"/>
  <c r="T42" i="5"/>
  <c r="W42" i="5"/>
  <c r="V42" i="5"/>
  <c r="U42" i="5"/>
  <c r="S40" i="5"/>
  <c r="T40" i="5"/>
  <c r="W40" i="5"/>
  <c r="V40" i="5"/>
  <c r="U40" i="5"/>
  <c r="S38" i="5"/>
  <c r="T38" i="5"/>
  <c r="W38" i="5"/>
  <c r="V38" i="5"/>
  <c r="U38" i="5"/>
  <c r="S36" i="5"/>
  <c r="W36" i="5"/>
  <c r="T36" i="5"/>
  <c r="V36" i="5"/>
  <c r="U36" i="5"/>
  <c r="S34" i="5"/>
  <c r="W34" i="5"/>
  <c r="V34" i="5"/>
  <c r="T34" i="5"/>
  <c r="U34" i="5"/>
  <c r="S32" i="5"/>
  <c r="T32" i="5"/>
  <c r="W32" i="5"/>
  <c r="V32" i="5"/>
  <c r="U32" i="5"/>
  <c r="S30" i="5"/>
  <c r="W30" i="5"/>
  <c r="T30" i="5"/>
  <c r="V30" i="5"/>
  <c r="U30" i="5"/>
  <c r="S28" i="5"/>
  <c r="W28" i="5"/>
  <c r="V28" i="5"/>
  <c r="U28" i="5"/>
  <c r="T28" i="5"/>
  <c r="S26" i="5"/>
  <c r="W26" i="5"/>
  <c r="T26" i="5"/>
  <c r="V26" i="5"/>
  <c r="U26" i="5"/>
  <c r="S24" i="5"/>
  <c r="T24" i="5"/>
  <c r="W24" i="5"/>
  <c r="V24" i="5"/>
  <c r="U24" i="5"/>
  <c r="S22" i="5"/>
  <c r="T22" i="5"/>
  <c r="W22" i="5"/>
  <c r="V22" i="5"/>
  <c r="U22" i="5"/>
  <c r="S20" i="5"/>
  <c r="W20" i="5"/>
  <c r="V20" i="5"/>
  <c r="U20" i="5"/>
  <c r="T20" i="5"/>
  <c r="S18" i="5"/>
  <c r="W18" i="5"/>
  <c r="V18" i="5"/>
  <c r="U18" i="5"/>
  <c r="T18" i="5"/>
  <c r="H196" i="3"/>
  <c r="F194" i="3"/>
  <c r="H193" i="3"/>
  <c r="F191" i="3"/>
  <c r="H190" i="3"/>
  <c r="F188" i="3"/>
  <c r="H187" i="3"/>
  <c r="F123" i="3"/>
  <c r="H122" i="3"/>
  <c r="F120" i="3"/>
  <c r="H119" i="3"/>
  <c r="F117" i="3"/>
  <c r="H116" i="3"/>
  <c r="F114" i="3"/>
  <c r="H113" i="3"/>
  <c r="J51" i="3"/>
  <c r="K51" i="3"/>
  <c r="J45" i="3"/>
  <c r="K45" i="3"/>
  <c r="H69" i="2"/>
  <c r="K69" i="2" s="1"/>
  <c r="J40" i="2"/>
  <c r="I43" i="2"/>
  <c r="K40" i="2"/>
  <c r="L40" i="2"/>
  <c r="E42" i="2"/>
  <c r="J37" i="2"/>
  <c r="L37" i="2"/>
  <c r="K37" i="2"/>
  <c r="J34" i="2"/>
  <c r="K34" i="2"/>
  <c r="L34" i="2"/>
  <c r="J23" i="2"/>
  <c r="K23" i="2"/>
  <c r="L23" i="2"/>
  <c r="J14" i="2"/>
  <c r="K14" i="2"/>
  <c r="I17" i="2"/>
  <c r="L14" i="2"/>
  <c r="J11" i="2"/>
  <c r="K11" i="2"/>
  <c r="L11" i="2"/>
  <c r="J8" i="2"/>
  <c r="K8" i="2"/>
  <c r="L8" i="2"/>
  <c r="K71" i="3"/>
  <c r="J71" i="3"/>
  <c r="L71" i="3"/>
  <c r="K62" i="3"/>
  <c r="J62" i="3"/>
  <c r="L62" i="3"/>
  <c r="K50" i="3"/>
  <c r="J50" i="3"/>
  <c r="K39" i="3"/>
  <c r="L39" i="3"/>
  <c r="J39" i="3"/>
  <c r="K33" i="3"/>
  <c r="L33" i="3"/>
  <c r="J33" i="3"/>
  <c r="K24" i="3"/>
  <c r="J24" i="3"/>
  <c r="L24" i="3"/>
  <c r="K18" i="3"/>
  <c r="J18" i="3"/>
  <c r="L18" i="3"/>
  <c r="K9" i="3"/>
  <c r="J9" i="3"/>
  <c r="L9" i="3"/>
  <c r="G69" i="2"/>
  <c r="L22" i="2"/>
  <c r="K22" i="2"/>
  <c r="J22" i="2"/>
  <c r="L10" i="2"/>
  <c r="K10" i="2"/>
  <c r="J10" i="2"/>
  <c r="L52" i="10"/>
  <c r="I51" i="10"/>
  <c r="K49" i="6"/>
  <c r="J49" i="6"/>
  <c r="I49" i="6"/>
  <c r="S39" i="6"/>
  <c r="R39" i="6"/>
  <c r="Q39" i="6"/>
  <c r="K31" i="6"/>
  <c r="J31" i="6"/>
  <c r="I31" i="6"/>
  <c r="R22" i="6"/>
  <c r="S22" i="6"/>
  <c r="Q22" i="6"/>
  <c r="U50" i="5"/>
  <c r="S50" i="5"/>
  <c r="V50" i="5"/>
  <c r="T50" i="5"/>
  <c r="W50" i="5"/>
  <c r="J49" i="5"/>
  <c r="I49" i="5"/>
  <c r="M49" i="5"/>
  <c r="K49" i="5"/>
  <c r="L49" i="5"/>
  <c r="J47" i="5"/>
  <c r="I47" i="5"/>
  <c r="M47" i="5"/>
  <c r="L47" i="5"/>
  <c r="K47" i="5"/>
  <c r="J45" i="5"/>
  <c r="I45" i="5"/>
  <c r="M45" i="5"/>
  <c r="K45" i="5"/>
  <c r="L45" i="5"/>
  <c r="J43" i="5"/>
  <c r="K43" i="5"/>
  <c r="I43" i="5"/>
  <c r="M43" i="5"/>
  <c r="L43" i="5"/>
  <c r="J41" i="5"/>
  <c r="I41" i="5"/>
  <c r="K41" i="5"/>
  <c r="M41" i="5"/>
  <c r="L41" i="5"/>
  <c r="J39" i="5"/>
  <c r="I39" i="5"/>
  <c r="K39" i="5"/>
  <c r="M39" i="5"/>
  <c r="L39" i="5"/>
  <c r="J37" i="5"/>
  <c r="I37" i="5"/>
  <c r="K37" i="5"/>
  <c r="M37" i="5"/>
  <c r="L37" i="5"/>
  <c r="J35" i="5"/>
  <c r="I35" i="5"/>
  <c r="K35" i="5"/>
  <c r="M35" i="5"/>
  <c r="L35" i="5"/>
  <c r="J33" i="5"/>
  <c r="K33" i="5"/>
  <c r="I33" i="5"/>
  <c r="M33" i="5"/>
  <c r="L33" i="5"/>
  <c r="J31" i="5"/>
  <c r="K31" i="5"/>
  <c r="I31" i="5"/>
  <c r="M31" i="5"/>
  <c r="L31" i="5"/>
  <c r="J29" i="5"/>
  <c r="I29" i="5"/>
  <c r="M29" i="5"/>
  <c r="L29" i="5"/>
  <c r="K29" i="5"/>
  <c r="J27" i="5"/>
  <c r="I27" i="5"/>
  <c r="M27" i="5"/>
  <c r="K27" i="5"/>
  <c r="L27" i="5"/>
  <c r="J25" i="5"/>
  <c r="I25" i="5"/>
  <c r="K25" i="5"/>
  <c r="M25" i="5"/>
  <c r="L25" i="5"/>
  <c r="J23" i="5"/>
  <c r="I23" i="5"/>
  <c r="K23" i="5"/>
  <c r="M23" i="5"/>
  <c r="L23" i="5"/>
  <c r="J21" i="5"/>
  <c r="I21" i="5"/>
  <c r="M21" i="5"/>
  <c r="L21" i="5"/>
  <c r="K21" i="5"/>
  <c r="J19" i="5"/>
  <c r="I19" i="5"/>
  <c r="M19" i="5"/>
  <c r="L19" i="5"/>
  <c r="K19" i="5"/>
  <c r="J17" i="5"/>
  <c r="I17" i="5"/>
  <c r="M17" i="5"/>
  <c r="L17" i="5"/>
  <c r="K17" i="5"/>
  <c r="T16" i="5"/>
  <c r="U16" i="5"/>
  <c r="S16" i="5"/>
  <c r="W16" i="5"/>
  <c r="V16" i="5"/>
  <c r="T14" i="5"/>
  <c r="S14" i="5"/>
  <c r="U14" i="5"/>
  <c r="W14" i="5"/>
  <c r="V14" i="5"/>
  <c r="T12" i="5"/>
  <c r="S12" i="5"/>
  <c r="U12" i="5"/>
  <c r="W12" i="5"/>
  <c r="V12" i="5"/>
  <c r="T10" i="5"/>
  <c r="S10" i="5"/>
  <c r="W10" i="5"/>
  <c r="V10" i="5"/>
  <c r="U10" i="5"/>
  <c r="T8" i="5"/>
  <c r="S8" i="5"/>
  <c r="U8" i="5"/>
  <c r="W8" i="5"/>
  <c r="V8" i="5"/>
  <c r="K216" i="3"/>
  <c r="J216" i="3"/>
  <c r="L216" i="3"/>
  <c r="K213" i="3"/>
  <c r="J213" i="3"/>
  <c r="L213" i="3"/>
  <c r="K210" i="3"/>
  <c r="J210" i="3"/>
  <c r="L210" i="3"/>
  <c r="G196" i="3"/>
  <c r="K184" i="3"/>
  <c r="L184" i="3"/>
  <c r="I195" i="3"/>
  <c r="J184" i="3"/>
  <c r="G193" i="3"/>
  <c r="K181" i="3"/>
  <c r="J181" i="3"/>
  <c r="I192" i="3"/>
  <c r="L181" i="3"/>
  <c r="G190" i="3"/>
  <c r="K178" i="3"/>
  <c r="I189" i="3"/>
  <c r="J178" i="3"/>
  <c r="L178" i="3"/>
  <c r="G187" i="3"/>
  <c r="K175" i="3"/>
  <c r="J175" i="3"/>
  <c r="L175" i="3"/>
  <c r="I186" i="3"/>
  <c r="K172" i="3"/>
  <c r="J172" i="3"/>
  <c r="L172" i="3"/>
  <c r="K169" i="3"/>
  <c r="J169" i="3"/>
  <c r="L169" i="3"/>
  <c r="K166" i="3"/>
  <c r="J166" i="3"/>
  <c r="L166" i="3"/>
  <c r="K163" i="3"/>
  <c r="J163" i="3"/>
  <c r="L163" i="3"/>
  <c r="K160" i="3"/>
  <c r="J160" i="3"/>
  <c r="L160" i="3"/>
  <c r="K157" i="3"/>
  <c r="J157" i="3"/>
  <c r="L157" i="3"/>
  <c r="K154" i="3"/>
  <c r="J154" i="3"/>
  <c r="L154" i="3"/>
  <c r="E123" i="3"/>
  <c r="G122" i="3"/>
  <c r="E120" i="3"/>
  <c r="G119" i="3"/>
  <c r="E117" i="3"/>
  <c r="G116" i="3"/>
  <c r="E114" i="3"/>
  <c r="G113" i="3"/>
  <c r="K68" i="3"/>
  <c r="J68" i="3"/>
  <c r="L68" i="3"/>
  <c r="K65" i="3"/>
  <c r="J65" i="3"/>
  <c r="L65" i="3"/>
  <c r="K56" i="3"/>
  <c r="J56" i="3"/>
  <c r="K44" i="3"/>
  <c r="J44" i="3"/>
  <c r="K36" i="3"/>
  <c r="J36" i="3"/>
  <c r="L36" i="3"/>
  <c r="K30" i="3"/>
  <c r="L30" i="3"/>
  <c r="J30" i="3"/>
  <c r="K27" i="3"/>
  <c r="J27" i="3"/>
  <c r="L27" i="3"/>
  <c r="K21" i="3"/>
  <c r="J21" i="3"/>
  <c r="L21" i="3"/>
  <c r="K15" i="3"/>
  <c r="J15" i="3"/>
  <c r="L15" i="3"/>
  <c r="K12" i="3"/>
  <c r="J12" i="3"/>
  <c r="L12" i="3"/>
  <c r="H43" i="2"/>
  <c r="K16" i="2"/>
  <c r="J16" i="2"/>
  <c r="L7" i="2"/>
  <c r="K7" i="2"/>
  <c r="J7" i="2"/>
  <c r="H120" i="3"/>
  <c r="H117" i="3"/>
  <c r="S22" i="14"/>
  <c r="T22" i="14"/>
  <c r="K50" i="6"/>
  <c r="J50" i="6"/>
  <c r="I50" i="6"/>
  <c r="S40" i="6"/>
  <c r="R40" i="6"/>
  <c r="Q40" i="6"/>
  <c r="K32" i="6"/>
  <c r="J32" i="6"/>
  <c r="I32" i="6"/>
  <c r="J23" i="6"/>
  <c r="I23" i="6"/>
  <c r="K23" i="6"/>
  <c r="R19" i="6"/>
  <c r="Q19" i="6"/>
  <c r="S19" i="6"/>
  <c r="J16" i="6"/>
  <c r="I16" i="6"/>
  <c r="K16" i="6"/>
  <c r="R12" i="6"/>
  <c r="Q12" i="6"/>
  <c r="S12" i="6"/>
  <c r="I50" i="5"/>
  <c r="M50" i="5"/>
  <c r="L50" i="5"/>
  <c r="K50" i="5"/>
  <c r="J50" i="5"/>
  <c r="K15" i="5"/>
  <c r="J15" i="5"/>
  <c r="I15" i="5"/>
  <c r="M15" i="5"/>
  <c r="L15" i="5"/>
  <c r="K13" i="5"/>
  <c r="J13" i="5"/>
  <c r="I13" i="5"/>
  <c r="M13" i="5"/>
  <c r="L13" i="5"/>
  <c r="K11" i="5"/>
  <c r="J11" i="5"/>
  <c r="I11" i="5"/>
  <c r="L11" i="5"/>
  <c r="M11" i="5"/>
  <c r="K9" i="5"/>
  <c r="J9" i="5"/>
  <c r="I9" i="5"/>
  <c r="L9" i="5"/>
  <c r="M9" i="5"/>
  <c r="K7" i="5"/>
  <c r="J7" i="5"/>
  <c r="L7" i="5"/>
  <c r="I7" i="5"/>
  <c r="M7" i="5"/>
  <c r="F196" i="3"/>
  <c r="F193" i="3"/>
  <c r="F190" i="3"/>
  <c r="F187" i="3"/>
  <c r="H121" i="3"/>
  <c r="H118" i="3"/>
  <c r="K118" i="3" s="1"/>
  <c r="H115" i="3"/>
  <c r="K61" i="3"/>
  <c r="J61" i="3"/>
  <c r="K55" i="3"/>
  <c r="J55" i="3"/>
  <c r="K49" i="3"/>
  <c r="J49" i="3"/>
  <c r="K43" i="3"/>
  <c r="J43" i="3"/>
  <c r="H68" i="2"/>
  <c r="L13" i="2"/>
  <c r="K13" i="2"/>
  <c r="J13" i="2"/>
  <c r="H123" i="3"/>
  <c r="L96" i="10"/>
  <c r="I95" i="10"/>
  <c r="S45" i="6"/>
  <c r="R45" i="6"/>
  <c r="Q45" i="6"/>
  <c r="K37" i="6"/>
  <c r="J37" i="6"/>
  <c r="I37" i="6"/>
  <c r="S27" i="6"/>
  <c r="R27" i="6"/>
  <c r="Q27" i="6"/>
  <c r="S21" i="6"/>
  <c r="Q21" i="6"/>
  <c r="R21" i="6"/>
  <c r="S14" i="6"/>
  <c r="Q14" i="6"/>
  <c r="R14" i="6"/>
  <c r="V47" i="5"/>
  <c r="U47" i="5"/>
  <c r="T47" i="5"/>
  <c r="S47" i="5"/>
  <c r="W47" i="5"/>
  <c r="V45" i="5"/>
  <c r="U45" i="5"/>
  <c r="T45" i="5"/>
  <c r="S45" i="5"/>
  <c r="W45" i="5"/>
  <c r="V43" i="5"/>
  <c r="W43" i="5"/>
  <c r="U43" i="5"/>
  <c r="T43" i="5"/>
  <c r="S43" i="5"/>
  <c r="V41" i="5"/>
  <c r="U41" i="5"/>
  <c r="T41" i="5"/>
  <c r="S41" i="5"/>
  <c r="W41" i="5"/>
  <c r="V39" i="5"/>
  <c r="U39" i="5"/>
  <c r="T39" i="5"/>
  <c r="W39" i="5"/>
  <c r="S39" i="5"/>
  <c r="V37" i="5"/>
  <c r="U37" i="5"/>
  <c r="W37" i="5"/>
  <c r="T37" i="5"/>
  <c r="S37" i="5"/>
  <c r="V35" i="5"/>
  <c r="U35" i="5"/>
  <c r="T35" i="5"/>
  <c r="S35" i="5"/>
  <c r="W35" i="5"/>
  <c r="V33" i="5"/>
  <c r="U33" i="5"/>
  <c r="W33" i="5"/>
  <c r="T33" i="5"/>
  <c r="S33" i="5"/>
  <c r="V31" i="5"/>
  <c r="W31" i="5"/>
  <c r="U31" i="5"/>
  <c r="T31" i="5"/>
  <c r="S31" i="5"/>
  <c r="V29" i="5"/>
  <c r="U29" i="5"/>
  <c r="W29" i="5"/>
  <c r="T29" i="5"/>
  <c r="S29" i="5"/>
  <c r="V27" i="5"/>
  <c r="U27" i="5"/>
  <c r="W27" i="5"/>
  <c r="T27" i="5"/>
  <c r="S27" i="5"/>
  <c r="V25" i="5"/>
  <c r="U25" i="5"/>
  <c r="T25" i="5"/>
  <c r="W25" i="5"/>
  <c r="S25" i="5"/>
  <c r="V23" i="5"/>
  <c r="W23" i="5"/>
  <c r="U23" i="5"/>
  <c r="T23" i="5"/>
  <c r="S23" i="5"/>
  <c r="V21" i="5"/>
  <c r="W21" i="5"/>
  <c r="U21" i="5"/>
  <c r="T21" i="5"/>
  <c r="S21" i="5"/>
  <c r="V19" i="5"/>
  <c r="U19" i="5"/>
  <c r="T19" i="5"/>
  <c r="S19" i="5"/>
  <c r="W19" i="5"/>
  <c r="V17" i="5"/>
  <c r="U17" i="5"/>
  <c r="W17" i="5"/>
  <c r="T17" i="5"/>
  <c r="S17" i="5"/>
  <c r="L218" i="3"/>
  <c r="K218" i="3"/>
  <c r="J218" i="3"/>
  <c r="L215" i="3"/>
  <c r="K215" i="3"/>
  <c r="J215" i="3"/>
  <c r="L212" i="3"/>
  <c r="K212" i="3"/>
  <c r="J212" i="3"/>
  <c r="L209" i="3"/>
  <c r="K209" i="3"/>
  <c r="J209" i="3"/>
  <c r="E196" i="3"/>
  <c r="G195" i="3"/>
  <c r="L183" i="3"/>
  <c r="I194" i="3"/>
  <c r="K183" i="3"/>
  <c r="J183" i="3"/>
  <c r="E193" i="3"/>
  <c r="G192" i="3"/>
  <c r="I191" i="3"/>
  <c r="L180" i="3"/>
  <c r="K180" i="3"/>
  <c r="J180" i="3"/>
  <c r="E190" i="3"/>
  <c r="G189" i="3"/>
  <c r="L177" i="3"/>
  <c r="I188" i="3"/>
  <c r="K177" i="3"/>
  <c r="J177" i="3"/>
  <c r="E187" i="3"/>
  <c r="G186" i="3"/>
  <c r="L174" i="3"/>
  <c r="K174" i="3"/>
  <c r="J174" i="3"/>
  <c r="L171" i="3"/>
  <c r="K171" i="3"/>
  <c r="J171" i="3"/>
  <c r="L168" i="3"/>
  <c r="K168" i="3"/>
  <c r="J168" i="3"/>
  <c r="L165" i="3"/>
  <c r="K165" i="3"/>
  <c r="J165" i="3"/>
  <c r="L162" i="3"/>
  <c r="K162" i="3"/>
  <c r="J162" i="3"/>
  <c r="L159" i="3"/>
  <c r="K159" i="3"/>
  <c r="J159" i="3"/>
  <c r="L156" i="3"/>
  <c r="K156" i="3"/>
  <c r="J156" i="3"/>
  <c r="L153" i="3"/>
  <c r="K153" i="3"/>
  <c r="J153" i="3"/>
  <c r="L144" i="3"/>
  <c r="K144" i="3"/>
  <c r="J144" i="3"/>
  <c r="L141" i="3"/>
  <c r="K141" i="3"/>
  <c r="J141" i="3"/>
  <c r="L138" i="3"/>
  <c r="K138" i="3"/>
  <c r="J138" i="3"/>
  <c r="L135" i="3"/>
  <c r="K135" i="3"/>
  <c r="J135" i="3"/>
  <c r="L112" i="3"/>
  <c r="K112" i="3"/>
  <c r="J112" i="3"/>
  <c r="I123" i="3"/>
  <c r="E122" i="3"/>
  <c r="G121" i="3"/>
  <c r="I120" i="3"/>
  <c r="L109" i="3"/>
  <c r="K109" i="3"/>
  <c r="J109" i="3"/>
  <c r="E119" i="3"/>
  <c r="G118" i="3"/>
  <c r="L106" i="3"/>
  <c r="K106" i="3"/>
  <c r="J106" i="3"/>
  <c r="I117" i="3"/>
  <c r="E116" i="3"/>
  <c r="G115" i="3"/>
  <c r="I114" i="3"/>
  <c r="L103" i="3"/>
  <c r="K103" i="3"/>
  <c r="J103" i="3"/>
  <c r="E113" i="3"/>
  <c r="L100" i="3"/>
  <c r="K100" i="3"/>
  <c r="J100" i="3"/>
  <c r="L97" i="3"/>
  <c r="K97" i="3"/>
  <c r="J97" i="3"/>
  <c r="L94" i="3"/>
  <c r="K94" i="3"/>
  <c r="J94" i="3"/>
  <c r="L91" i="3"/>
  <c r="K91" i="3"/>
  <c r="J91" i="3"/>
  <c r="L88" i="3"/>
  <c r="K88" i="3"/>
  <c r="J88" i="3"/>
  <c r="L85" i="3"/>
  <c r="K85" i="3"/>
  <c r="J85" i="3"/>
  <c r="L82" i="3"/>
  <c r="K82" i="3"/>
  <c r="J82" i="3"/>
  <c r="L70" i="3"/>
  <c r="K70" i="3"/>
  <c r="J70" i="3"/>
  <c r="L67" i="3"/>
  <c r="K67" i="3"/>
  <c r="J67" i="3"/>
  <c r="L64" i="3"/>
  <c r="K64" i="3"/>
  <c r="J64" i="3"/>
  <c r="K60" i="3"/>
  <c r="J60" i="3"/>
  <c r="K54" i="3"/>
  <c r="J54" i="3"/>
  <c r="K48" i="3"/>
  <c r="J48" i="3"/>
  <c r="K42" i="3"/>
  <c r="J42" i="3"/>
  <c r="L38" i="3"/>
  <c r="K38" i="3"/>
  <c r="J38" i="3"/>
  <c r="L35" i="3"/>
  <c r="K35" i="3"/>
  <c r="J35" i="3"/>
  <c r="L32" i="3"/>
  <c r="K32" i="3"/>
  <c r="J32" i="3"/>
  <c r="L29" i="3"/>
  <c r="K29" i="3"/>
  <c r="J29" i="3"/>
  <c r="L26" i="3"/>
  <c r="K26" i="3"/>
  <c r="J26" i="3"/>
  <c r="L23" i="3"/>
  <c r="K23" i="3"/>
  <c r="J23" i="3"/>
  <c r="L20" i="3"/>
  <c r="K20" i="3"/>
  <c r="J20" i="3"/>
  <c r="L17" i="3"/>
  <c r="K17" i="3"/>
  <c r="J17" i="3"/>
  <c r="L14" i="3"/>
  <c r="K14" i="3"/>
  <c r="J14" i="3"/>
  <c r="L11" i="3"/>
  <c r="K11" i="3"/>
  <c r="J11" i="3"/>
  <c r="L8" i="3"/>
  <c r="K8" i="3"/>
  <c r="J8" i="3"/>
  <c r="L75" i="2"/>
  <c r="K75" i="2"/>
  <c r="J75" i="2"/>
  <c r="K67" i="2"/>
  <c r="J67" i="2"/>
  <c r="E69" i="2"/>
  <c r="G68" i="2"/>
  <c r="L64" i="2"/>
  <c r="K64" i="2"/>
  <c r="J64" i="2"/>
  <c r="L61" i="2"/>
  <c r="K61" i="2"/>
  <c r="J61" i="2"/>
  <c r="F43" i="2"/>
  <c r="H42" i="2"/>
  <c r="K42" i="2" s="1"/>
  <c r="K21" i="2"/>
  <c r="J21" i="2"/>
  <c r="H114" i="3"/>
  <c r="J16" i="45"/>
  <c r="I16" i="45"/>
  <c r="H16" i="45"/>
  <c r="S16" i="45"/>
  <c r="R16" i="45"/>
  <c r="P16" i="45"/>
  <c r="Q16" i="45"/>
  <c r="T16" i="45"/>
  <c r="M16" i="45"/>
  <c r="L16" i="45"/>
  <c r="N16" i="45"/>
  <c r="O146" i="45"/>
  <c r="N146" i="45"/>
  <c r="M146" i="45"/>
  <c r="L146" i="45"/>
  <c r="N16" i="44"/>
  <c r="M16" i="44"/>
  <c r="L16" i="44"/>
  <c r="I16" i="44"/>
  <c r="H16" i="44"/>
  <c r="J16" i="44"/>
  <c r="T16" i="44"/>
  <c r="S16" i="44"/>
  <c r="Q16" i="44"/>
  <c r="P16" i="44"/>
  <c r="R16" i="44"/>
  <c r="J16" i="43"/>
  <c r="I16" i="43"/>
  <c r="H16" i="43"/>
  <c r="M11" i="39"/>
  <c r="K11" i="39"/>
  <c r="L11" i="39"/>
  <c r="P11" i="39"/>
  <c r="T11" i="39"/>
  <c r="S11" i="39"/>
  <c r="R11" i="39"/>
  <c r="Q11" i="39"/>
  <c r="O11" i="39"/>
  <c r="I129" i="39"/>
  <c r="H129" i="39"/>
  <c r="G129" i="39"/>
  <c r="H11" i="39"/>
  <c r="G11" i="39"/>
  <c r="I11" i="39"/>
  <c r="K20" i="27"/>
  <c r="J20" i="27"/>
  <c r="I20" i="27"/>
  <c r="K90" i="27"/>
  <c r="J90" i="27"/>
  <c r="I90" i="27"/>
  <c r="K118" i="27"/>
  <c r="J118" i="27"/>
  <c r="I118" i="27"/>
  <c r="K20" i="26"/>
  <c r="J20" i="26"/>
  <c r="I20" i="26"/>
  <c r="I50" i="21"/>
  <c r="H50" i="21"/>
  <c r="I148" i="21"/>
  <c r="H148" i="21"/>
  <c r="I64" i="21"/>
  <c r="H64" i="21"/>
  <c r="H22" i="21"/>
  <c r="I22" i="21"/>
  <c r="J21" i="19"/>
  <c r="H21" i="19"/>
  <c r="J9" i="19"/>
  <c r="H9" i="19"/>
  <c r="J65" i="19"/>
  <c r="H65" i="19"/>
  <c r="J35" i="19"/>
  <c r="H35" i="19"/>
  <c r="Y50" i="18"/>
  <c r="X50" i="18"/>
  <c r="X20" i="18"/>
  <c r="Y20" i="18"/>
  <c r="X104" i="18"/>
  <c r="Y104" i="18"/>
  <c r="J119" i="19"/>
  <c r="H119" i="19"/>
  <c r="J23" i="19"/>
  <c r="H23" i="19"/>
  <c r="J8" i="18"/>
  <c r="I8" i="18"/>
  <c r="J92" i="18"/>
  <c r="I92" i="18"/>
  <c r="I62" i="18"/>
  <c r="J62" i="18"/>
  <c r="Q36" i="18"/>
  <c r="Q90" i="18"/>
  <c r="J163" i="14"/>
  <c r="I163" i="14"/>
  <c r="J121" i="14"/>
  <c r="I121" i="14"/>
  <c r="J79" i="14"/>
  <c r="I79" i="14"/>
  <c r="J37" i="14"/>
  <c r="I37" i="14"/>
  <c r="J37" i="17"/>
  <c r="I37" i="17"/>
  <c r="K37" i="17"/>
  <c r="K21" i="17"/>
  <c r="J21" i="17"/>
  <c r="I21" i="17"/>
  <c r="K161" i="16"/>
  <c r="J161" i="16"/>
  <c r="I161" i="16"/>
  <c r="J135" i="16"/>
  <c r="I135" i="16"/>
  <c r="K135" i="16"/>
  <c r="K105" i="16"/>
  <c r="J105" i="16"/>
  <c r="I105" i="16"/>
  <c r="J79" i="16"/>
  <c r="I79" i="16"/>
  <c r="K79" i="16"/>
  <c r="K49" i="16"/>
  <c r="J49" i="16"/>
  <c r="I49" i="16"/>
  <c r="J23" i="16"/>
  <c r="I23" i="16"/>
  <c r="K23" i="16"/>
  <c r="W9" i="16"/>
  <c r="V9" i="16"/>
  <c r="U9" i="16"/>
  <c r="J149" i="14"/>
  <c r="I149" i="14"/>
  <c r="J107" i="14"/>
  <c r="I107" i="14"/>
  <c r="J65" i="14"/>
  <c r="I65" i="14"/>
  <c r="J77" i="19"/>
  <c r="H77" i="19"/>
  <c r="K35" i="17"/>
  <c r="J35" i="17"/>
  <c r="I35" i="17"/>
  <c r="K9" i="17"/>
  <c r="J9" i="17"/>
  <c r="I9" i="17"/>
  <c r="K133" i="16"/>
  <c r="J133" i="16"/>
  <c r="I133" i="16"/>
  <c r="J107" i="16"/>
  <c r="I107" i="16"/>
  <c r="K107" i="16"/>
  <c r="K77" i="16"/>
  <c r="J77" i="16"/>
  <c r="I77" i="16"/>
  <c r="J51" i="16"/>
  <c r="I51" i="16"/>
  <c r="K51" i="16"/>
  <c r="W21" i="16"/>
  <c r="V21" i="16"/>
  <c r="U21" i="16"/>
  <c r="J135" i="14"/>
  <c r="I135" i="14"/>
  <c r="J93" i="14"/>
  <c r="I93" i="14"/>
  <c r="J51" i="14"/>
  <c r="I51" i="14"/>
  <c r="K146" i="13"/>
  <c r="J146" i="13"/>
  <c r="I146" i="13"/>
  <c r="K90" i="13"/>
  <c r="J90" i="13"/>
  <c r="I90" i="13"/>
  <c r="K34" i="13"/>
  <c r="J34" i="13"/>
  <c r="I34" i="13"/>
  <c r="J55" i="12"/>
  <c r="I55" i="12"/>
  <c r="L55" i="12"/>
  <c r="K55" i="12"/>
  <c r="K122" i="3"/>
  <c r="J122" i="3"/>
  <c r="J133" i="3"/>
  <c r="K133" i="3"/>
  <c r="K130" i="3"/>
  <c r="J130" i="3"/>
  <c r="K119" i="3"/>
  <c r="J119" i="3"/>
  <c r="K116" i="3"/>
  <c r="J116" i="3"/>
  <c r="J127" i="3"/>
  <c r="K127" i="3"/>
  <c r="K124" i="3"/>
  <c r="J124" i="3"/>
  <c r="K113" i="3"/>
  <c r="J113" i="3"/>
  <c r="L72" i="2"/>
  <c r="K72" i="2"/>
  <c r="J72" i="2"/>
  <c r="L69" i="2"/>
  <c r="J107" i="19"/>
  <c r="H107" i="19"/>
  <c r="J23" i="14"/>
  <c r="I23" i="14"/>
  <c r="K44" i="2"/>
  <c r="J44" i="2"/>
  <c r="J132" i="3"/>
  <c r="K132" i="3"/>
  <c r="J121" i="3"/>
  <c r="K121" i="3"/>
  <c r="K129" i="3"/>
  <c r="J129" i="3"/>
  <c r="J118" i="3"/>
  <c r="J126" i="3"/>
  <c r="K126" i="3"/>
  <c r="J115" i="3"/>
  <c r="K115" i="3"/>
  <c r="K71" i="2"/>
  <c r="J71" i="2"/>
  <c r="K68" i="2"/>
  <c r="J68" i="2"/>
  <c r="J45" i="2"/>
  <c r="K45" i="2"/>
  <c r="K21" i="15"/>
  <c r="J21" i="15"/>
  <c r="I21" i="15"/>
  <c r="M21" i="15"/>
  <c r="L21" i="15"/>
  <c r="K118" i="13"/>
  <c r="J118" i="13"/>
  <c r="I118" i="13"/>
  <c r="K62" i="13"/>
  <c r="J62" i="13"/>
  <c r="I62" i="13"/>
  <c r="K20" i="13"/>
  <c r="J20" i="13"/>
  <c r="I20" i="13"/>
  <c r="J18" i="2"/>
  <c r="K18" i="2"/>
  <c r="R43" i="18" l="1"/>
  <c r="R37" i="18"/>
  <c r="R30" i="18"/>
  <c r="R101" i="18"/>
  <c r="R56" i="18"/>
  <c r="R95" i="18"/>
  <c r="R11" i="18"/>
  <c r="R24" i="18"/>
  <c r="R17" i="18"/>
  <c r="R75" i="18"/>
  <c r="R114" i="18"/>
  <c r="R144" i="18"/>
  <c r="R82" i="18"/>
  <c r="R69" i="18"/>
  <c r="R108" i="18"/>
  <c r="R88" i="18"/>
  <c r="R115" i="18"/>
  <c r="R31" i="18"/>
  <c r="R116" i="18"/>
  <c r="R58" i="18"/>
  <c r="R52" i="18"/>
  <c r="R32" i="18"/>
  <c r="R127" i="18"/>
  <c r="R59" i="18"/>
  <c r="R112" i="18"/>
  <c r="R99" i="18"/>
  <c r="R93" i="18"/>
  <c r="R28" i="18"/>
  <c r="R15" i="18"/>
  <c r="R9" i="18"/>
  <c r="R157" i="18"/>
  <c r="R100" i="18"/>
  <c r="R94" i="18"/>
  <c r="R74" i="18"/>
  <c r="R16" i="18"/>
  <c r="R10" i="18"/>
  <c r="R109" i="18"/>
  <c r="R89" i="18"/>
  <c r="R83" i="18"/>
  <c r="R25" i="18"/>
  <c r="R110" i="18"/>
  <c r="R84" i="18"/>
  <c r="R71" i="18"/>
  <c r="R26" i="18"/>
  <c r="R137" i="18"/>
  <c r="R156" i="18"/>
  <c r="R136" i="18"/>
  <c r="R128" i="18"/>
  <c r="R154" i="18"/>
  <c r="R159" i="18"/>
  <c r="R152" i="18"/>
  <c r="R117" i="18"/>
  <c r="R111" i="18"/>
  <c r="R53" i="18"/>
  <c r="R33" i="18"/>
  <c r="R27" i="18"/>
  <c r="R113" i="18"/>
  <c r="R107" i="18"/>
  <c r="R68" i="18"/>
  <c r="R42" i="18"/>
  <c r="R29" i="18"/>
  <c r="R23" i="18"/>
  <c r="R131" i="18"/>
  <c r="R45" i="18"/>
  <c r="R135" i="18"/>
  <c r="R121" i="18"/>
  <c r="R145" i="18"/>
  <c r="R67" i="18"/>
  <c r="R47" i="18"/>
  <c r="R41" i="18"/>
  <c r="R87" i="18"/>
  <c r="R141" i="18"/>
  <c r="R90" i="18"/>
  <c r="K11" i="16"/>
  <c r="K13" i="16"/>
  <c r="K42" i="16"/>
  <c r="K46" i="16"/>
  <c r="K59" i="16"/>
  <c r="K66" i="16"/>
  <c r="K70" i="16"/>
  <c r="K74" i="16"/>
  <c r="K81" i="16"/>
  <c r="K98" i="16"/>
  <c r="K145" i="16"/>
  <c r="K152" i="16"/>
  <c r="K156" i="16"/>
  <c r="K160" i="16"/>
  <c r="R79" i="18"/>
  <c r="R139" i="18"/>
  <c r="R155" i="18"/>
  <c r="R130" i="18"/>
  <c r="R13" i="18"/>
  <c r="R19" i="18"/>
  <c r="R65" i="18"/>
  <c r="R97" i="18"/>
  <c r="R103" i="18"/>
  <c r="R70" i="18"/>
  <c r="R85" i="18"/>
  <c r="R142" i="18"/>
  <c r="J42" i="2"/>
  <c r="K15" i="16"/>
  <c r="K17" i="16"/>
  <c r="K19" i="16"/>
  <c r="K25" i="16"/>
  <c r="K115" i="16"/>
  <c r="K141" i="16"/>
  <c r="R126" i="18"/>
  <c r="R158" i="18"/>
  <c r="R150" i="18"/>
  <c r="R57" i="18"/>
  <c r="K10" i="16"/>
  <c r="K29" i="16"/>
  <c r="R81" i="18"/>
  <c r="R80" i="18"/>
  <c r="R86" i="18"/>
  <c r="R46" i="18"/>
  <c r="R72" i="18"/>
  <c r="R153" i="18"/>
  <c r="R129" i="18"/>
  <c r="R39" i="18"/>
  <c r="R51" i="18"/>
  <c r="R14" i="18"/>
  <c r="R36" i="18"/>
  <c r="K60" i="16"/>
  <c r="K129" i="16"/>
  <c r="K142" i="16"/>
  <c r="K151" i="16"/>
  <c r="K159" i="16"/>
  <c r="K84" i="16"/>
  <c r="K97" i="16"/>
  <c r="K73" i="16"/>
  <c r="K86" i="16"/>
  <c r="K95" i="16"/>
  <c r="K103" i="16"/>
  <c r="K28" i="16"/>
  <c r="K41" i="16"/>
  <c r="K110" i="16"/>
  <c r="K118" i="16"/>
  <c r="K127" i="16"/>
  <c r="K136" i="16"/>
  <c r="K30" i="16"/>
  <c r="K39" i="16"/>
  <c r="K47" i="16"/>
  <c r="K112" i="16"/>
  <c r="K125" i="16"/>
  <c r="K54" i="16"/>
  <c r="K62" i="16"/>
  <c r="K71" i="16"/>
  <c r="K80" i="16"/>
  <c r="K144" i="16"/>
  <c r="K56" i="16"/>
  <c r="K69" i="16"/>
  <c r="K138" i="16"/>
  <c r="K146" i="16"/>
  <c r="K155" i="16"/>
  <c r="K24" i="16"/>
  <c r="K88" i="16"/>
  <c r="K157" i="16"/>
  <c r="K82" i="16"/>
  <c r="K90" i="16"/>
  <c r="K99" i="16"/>
  <c r="K108" i="16"/>
  <c r="K32" i="16"/>
  <c r="K101" i="16"/>
  <c r="K114" i="16"/>
  <c r="K123" i="16"/>
  <c r="K131" i="16"/>
  <c r="K26" i="16"/>
  <c r="K34" i="16"/>
  <c r="K43" i="16"/>
  <c r="K52" i="16"/>
  <c r="K116" i="16"/>
  <c r="K45" i="16"/>
  <c r="K58" i="16"/>
  <c r="K67" i="16"/>
  <c r="K75" i="16"/>
  <c r="K140" i="16"/>
  <c r="K153" i="16"/>
  <c r="K150" i="16"/>
  <c r="K143" i="16"/>
  <c r="K111" i="16"/>
  <c r="K104" i="16"/>
  <c r="K100" i="16"/>
  <c r="K96" i="16"/>
  <c r="K61" i="16"/>
  <c r="K57" i="16"/>
  <c r="K139" i="16"/>
  <c r="K132" i="16"/>
  <c r="K128" i="16"/>
  <c r="K124" i="16"/>
  <c r="K89" i="16"/>
  <c r="K85" i="16"/>
  <c r="K53" i="16"/>
  <c r="K137" i="16"/>
  <c r="K130" i="16"/>
  <c r="K126" i="16"/>
  <c r="K122" i="16"/>
  <c r="K94" i="16"/>
  <c r="K87" i="16"/>
  <c r="K55" i="16"/>
  <c r="K48" i="16"/>
  <c r="K12" i="16"/>
  <c r="K40" i="16"/>
  <c r="K44" i="16"/>
  <c r="K68" i="16"/>
  <c r="K72" i="16"/>
  <c r="K76" i="16"/>
  <c r="K83" i="16"/>
  <c r="K154" i="16"/>
  <c r="K158" i="16"/>
  <c r="R125" i="18"/>
  <c r="R54" i="18"/>
  <c r="R60" i="18"/>
  <c r="R40" i="18"/>
  <c r="R66" i="18"/>
  <c r="R122" i="18"/>
  <c r="R149" i="18"/>
  <c r="R143" i="18"/>
  <c r="R124" i="18"/>
  <c r="R12" i="18"/>
  <c r="R18" i="18"/>
  <c r="R96" i="18"/>
  <c r="R102" i="18"/>
  <c r="R151" i="18"/>
  <c r="R138" i="18"/>
  <c r="R38" i="18"/>
  <c r="J69" i="2"/>
  <c r="K14" i="16"/>
  <c r="K16" i="16"/>
  <c r="K18" i="16"/>
  <c r="K20" i="16"/>
  <c r="K27" i="16"/>
  <c r="K109" i="16"/>
  <c r="K113" i="16"/>
  <c r="K117" i="16"/>
  <c r="R55" i="18"/>
  <c r="R61" i="18"/>
  <c r="R73" i="18"/>
  <c r="R98" i="18"/>
  <c r="R140" i="18"/>
  <c r="R123" i="18"/>
  <c r="R44" i="18"/>
  <c r="L87" i="33"/>
  <c r="H87" i="33"/>
  <c r="K137" i="44"/>
  <c r="K145" i="44"/>
  <c r="K141" i="45"/>
  <c r="K140" i="45"/>
  <c r="W12" i="17"/>
  <c r="Y18" i="18"/>
  <c r="Y57" i="18"/>
  <c r="Y12" i="18"/>
  <c r="Y38" i="18"/>
  <c r="Y127" i="18"/>
  <c r="Y70" i="18"/>
  <c r="Y117" i="18"/>
  <c r="Y158" i="18"/>
  <c r="Y115" i="18"/>
  <c r="Y109" i="18"/>
  <c r="Y102" i="18"/>
  <c r="Y83" i="18"/>
  <c r="Y51" i="18"/>
  <c r="Y31" i="18"/>
  <c r="Y25" i="18"/>
  <c r="Y96" i="18"/>
  <c r="Y89" i="18"/>
  <c r="Y44" i="18"/>
  <c r="Y54" i="18"/>
  <c r="Y60" i="18"/>
  <c r="Y27" i="18"/>
  <c r="Y33" i="18"/>
  <c r="Y53" i="18"/>
  <c r="Y59" i="18"/>
  <c r="Y111" i="18"/>
  <c r="Y135" i="18"/>
  <c r="Y122" i="18"/>
  <c r="Y123" i="18"/>
  <c r="Y151" i="18"/>
  <c r="Y32" i="18"/>
  <c r="Y116" i="18"/>
  <c r="R11" i="19"/>
  <c r="R27" i="19"/>
  <c r="R29" i="19"/>
  <c r="R31" i="19"/>
  <c r="R33" i="19"/>
  <c r="R52" i="19"/>
  <c r="R54" i="19"/>
  <c r="R70" i="19"/>
  <c r="R72" i="19"/>
  <c r="R74" i="19"/>
  <c r="R76" i="19"/>
  <c r="R95" i="19"/>
  <c r="R113" i="19"/>
  <c r="J109" i="33"/>
  <c r="K139" i="43"/>
  <c r="K144" i="43"/>
  <c r="K137" i="43"/>
  <c r="K145" i="43"/>
  <c r="K140" i="44"/>
  <c r="K143" i="45"/>
  <c r="W11" i="17"/>
  <c r="W13" i="17"/>
  <c r="Y15" i="18"/>
  <c r="Y80" i="18"/>
  <c r="Y86" i="18"/>
  <c r="Y99" i="18"/>
  <c r="Y79" i="18"/>
  <c r="Y159" i="18"/>
  <c r="Y136" i="18"/>
  <c r="Y156" i="18"/>
  <c r="Y137" i="18"/>
  <c r="Y125" i="18"/>
  <c r="Y52" i="18"/>
  <c r="Y58" i="18"/>
  <c r="Y71" i="18"/>
  <c r="R10" i="19"/>
  <c r="R12" i="19"/>
  <c r="R28" i="19"/>
  <c r="R30" i="19"/>
  <c r="R32" i="19"/>
  <c r="R34" i="19"/>
  <c r="R53" i="19"/>
  <c r="R69" i="19"/>
  <c r="R71" i="19"/>
  <c r="R73" i="19"/>
  <c r="R75" i="19"/>
  <c r="R94" i="19"/>
  <c r="R96" i="19"/>
  <c r="R112" i="19"/>
  <c r="R114" i="19"/>
  <c r="L52" i="25"/>
  <c r="H109" i="33"/>
  <c r="K142" i="43"/>
  <c r="K139" i="44"/>
  <c r="W15" i="17"/>
  <c r="W17" i="17"/>
  <c r="Y41" i="18"/>
  <c r="Y47" i="18"/>
  <c r="Y67" i="18"/>
  <c r="Y73" i="18"/>
  <c r="Y141" i="18"/>
  <c r="Y128" i="18"/>
  <c r="Y129" i="18"/>
  <c r="Y157" i="18"/>
  <c r="Y138" i="18"/>
  <c r="Y13" i="18"/>
  <c r="Y19" i="18"/>
  <c r="Y39" i="18"/>
  <c r="Y45" i="18"/>
  <c r="Y97" i="18"/>
  <c r="Y103" i="18"/>
  <c r="R14" i="19"/>
  <c r="R16" i="19"/>
  <c r="R18" i="19"/>
  <c r="R20" i="19"/>
  <c r="R39" i="19"/>
  <c r="R55" i="19"/>
  <c r="R57" i="19"/>
  <c r="R59" i="19"/>
  <c r="R61" i="19"/>
  <c r="R80" i="19"/>
  <c r="R82" i="19"/>
  <c r="R98" i="19"/>
  <c r="R100" i="19"/>
  <c r="R102" i="19"/>
  <c r="R104" i="19"/>
  <c r="K140" i="43"/>
  <c r="K141" i="44"/>
  <c r="K143" i="44"/>
  <c r="J70" i="2"/>
  <c r="K70" i="2"/>
  <c r="K125" i="3"/>
  <c r="J125" i="3"/>
  <c r="J114" i="3"/>
  <c r="K114" i="3"/>
  <c r="K117" i="3"/>
  <c r="J117" i="3"/>
  <c r="K128" i="3"/>
  <c r="J128" i="3"/>
  <c r="K131" i="3"/>
  <c r="J131" i="3"/>
  <c r="J120" i="3"/>
  <c r="K120" i="3"/>
  <c r="K123" i="3"/>
  <c r="J123" i="3"/>
  <c r="K134" i="3"/>
  <c r="J134" i="3"/>
  <c r="K199" i="3"/>
  <c r="J199" i="3"/>
  <c r="K188" i="3"/>
  <c r="J188" i="3"/>
  <c r="K191" i="3"/>
  <c r="J191" i="3"/>
  <c r="J202" i="3"/>
  <c r="K202" i="3"/>
  <c r="K205" i="3"/>
  <c r="J205" i="3"/>
  <c r="K194" i="3"/>
  <c r="J194" i="3"/>
  <c r="J108" i="10"/>
  <c r="J105" i="10"/>
  <c r="J96" i="10"/>
  <c r="J109" i="10"/>
  <c r="J106" i="10"/>
  <c r="G95" i="10"/>
  <c r="J103" i="10"/>
  <c r="J104" i="10"/>
  <c r="J101" i="10"/>
  <c r="J98" i="10"/>
  <c r="J100" i="10"/>
  <c r="J107" i="10"/>
  <c r="J102" i="10"/>
  <c r="J99" i="10"/>
  <c r="J97" i="10"/>
  <c r="K186" i="3"/>
  <c r="J186" i="3"/>
  <c r="K197" i="3"/>
  <c r="J197" i="3"/>
  <c r="K200" i="3"/>
  <c r="J200" i="3"/>
  <c r="J189" i="3"/>
  <c r="K189" i="3"/>
  <c r="K192" i="3"/>
  <c r="J192" i="3"/>
  <c r="K203" i="3"/>
  <c r="J203" i="3"/>
  <c r="K206" i="3"/>
  <c r="J206" i="3"/>
  <c r="J195" i="3"/>
  <c r="K195" i="3"/>
  <c r="J64" i="10"/>
  <c r="J61" i="10"/>
  <c r="J52" i="10"/>
  <c r="J65" i="10"/>
  <c r="J62" i="10"/>
  <c r="G51" i="10"/>
  <c r="J59" i="10"/>
  <c r="J56" i="10"/>
  <c r="J53" i="10"/>
  <c r="J60" i="10"/>
  <c r="J57" i="10"/>
  <c r="J54" i="10"/>
  <c r="J63" i="10"/>
  <c r="J58" i="10"/>
  <c r="J55" i="10"/>
  <c r="K17" i="2"/>
  <c r="J17" i="2"/>
  <c r="K43" i="2"/>
  <c r="J43" i="2"/>
  <c r="J46" i="2"/>
  <c r="K46" i="2"/>
  <c r="F30" i="10"/>
  <c r="F42" i="10"/>
  <c r="F39" i="10"/>
  <c r="C29" i="10"/>
  <c r="F43" i="10"/>
  <c r="F40" i="10"/>
  <c r="F37" i="10"/>
  <c r="F34" i="10"/>
  <c r="F31" i="10"/>
  <c r="F41" i="10"/>
  <c r="F36" i="10"/>
  <c r="F38" i="10"/>
  <c r="F35" i="10"/>
  <c r="F32" i="10"/>
  <c r="F33" i="10"/>
  <c r="L54" i="12"/>
  <c r="K54" i="12"/>
  <c r="J54" i="12"/>
  <c r="I54" i="12"/>
  <c r="L56" i="12"/>
  <c r="K56" i="12"/>
  <c r="J56" i="12"/>
  <c r="I56" i="12"/>
  <c r="L53" i="12"/>
  <c r="K53" i="12"/>
  <c r="H57" i="12"/>
  <c r="J53" i="12"/>
  <c r="I53" i="12"/>
  <c r="Y21" i="15"/>
  <c r="X21" i="15"/>
  <c r="W21" i="15"/>
  <c r="K198" i="3"/>
  <c r="J198" i="3"/>
  <c r="K187" i="3"/>
  <c r="J187" i="3"/>
  <c r="J201" i="3"/>
  <c r="K201" i="3"/>
  <c r="J190" i="3"/>
  <c r="K190" i="3"/>
  <c r="K204" i="3"/>
  <c r="J204" i="3"/>
  <c r="K193" i="3"/>
  <c r="J193" i="3"/>
  <c r="J207" i="3"/>
  <c r="K207" i="3"/>
  <c r="K196" i="3"/>
  <c r="J196" i="3"/>
  <c r="J20" i="10"/>
  <c r="J17" i="10"/>
  <c r="J8" i="10"/>
  <c r="J21" i="10"/>
  <c r="J18" i="10"/>
  <c r="G7" i="10"/>
  <c r="J15" i="10"/>
  <c r="J12" i="10"/>
  <c r="J9" i="10"/>
  <c r="J19" i="10"/>
  <c r="J14" i="10"/>
  <c r="J11" i="10"/>
  <c r="J16" i="10"/>
  <c r="J13" i="10"/>
  <c r="J10" i="10"/>
  <c r="F74" i="10"/>
  <c r="F86" i="10"/>
  <c r="F83" i="10"/>
  <c r="C73" i="10"/>
  <c r="D74" i="10" s="1"/>
  <c r="F87" i="10"/>
  <c r="F84" i="10"/>
  <c r="F81" i="10"/>
  <c r="F78" i="10"/>
  <c r="F75" i="10"/>
  <c r="F82" i="10"/>
  <c r="F79" i="10"/>
  <c r="F76" i="10"/>
  <c r="F85" i="10"/>
  <c r="F80" i="10"/>
  <c r="F77" i="10"/>
  <c r="T23" i="14"/>
  <c r="S23" i="14"/>
  <c r="H283" i="8"/>
  <c r="H280" i="8"/>
  <c r="H279" i="8"/>
  <c r="H278" i="8"/>
  <c r="H277" i="8"/>
  <c r="H276" i="8"/>
  <c r="H275" i="8"/>
  <c r="H274" i="8"/>
  <c r="H273" i="8"/>
  <c r="H262" i="8"/>
  <c r="H259" i="8"/>
  <c r="G249" i="8"/>
  <c r="H250" i="8" s="1"/>
  <c r="H241" i="8"/>
  <c r="H238" i="8"/>
  <c r="H217" i="8"/>
  <c r="H214" i="8"/>
  <c r="H213" i="8"/>
  <c r="H212" i="8"/>
  <c r="H211" i="8"/>
  <c r="H210" i="8"/>
  <c r="H209" i="8"/>
  <c r="H208" i="8"/>
  <c r="H207" i="8"/>
  <c r="H196" i="8"/>
  <c r="H193" i="8"/>
  <c r="G183" i="8"/>
  <c r="H184" i="8" s="1"/>
  <c r="H175" i="8"/>
  <c r="H172" i="8"/>
  <c r="H151" i="8"/>
  <c r="H148" i="8"/>
  <c r="H147" i="8"/>
  <c r="H146" i="8"/>
  <c r="H145" i="8"/>
  <c r="H144" i="8"/>
  <c r="H143" i="8"/>
  <c r="H142" i="8"/>
  <c r="H141" i="8"/>
  <c r="H130" i="8"/>
  <c r="H127" i="8"/>
  <c r="G117" i="8"/>
  <c r="H118" i="8" s="1"/>
  <c r="H109" i="8"/>
  <c r="H106" i="8"/>
  <c r="G73" i="8"/>
  <c r="G29" i="8"/>
  <c r="H30" i="8" s="1"/>
  <c r="H284" i="8"/>
  <c r="H281" i="8"/>
  <c r="G271" i="8"/>
  <c r="H272" i="8" s="1"/>
  <c r="H263" i="8"/>
  <c r="H260" i="8"/>
  <c r="H239" i="8"/>
  <c r="H236" i="8"/>
  <c r="H235" i="8"/>
  <c r="H234" i="8"/>
  <c r="H233" i="8"/>
  <c r="H232" i="8"/>
  <c r="H231" i="8"/>
  <c r="H230" i="8"/>
  <c r="H229" i="8"/>
  <c r="H218" i="8"/>
  <c r="H215" i="8"/>
  <c r="G205" i="8"/>
  <c r="H206" i="8" s="1"/>
  <c r="H197" i="8"/>
  <c r="H194" i="8"/>
  <c r="H173" i="8"/>
  <c r="H170" i="8"/>
  <c r="H169" i="8"/>
  <c r="H168" i="8"/>
  <c r="H167" i="8"/>
  <c r="H166" i="8"/>
  <c r="H165" i="8"/>
  <c r="H164" i="8"/>
  <c r="H163" i="8"/>
  <c r="H152" i="8"/>
  <c r="H149" i="8"/>
  <c r="G139" i="8"/>
  <c r="H140" i="8" s="1"/>
  <c r="H131" i="8"/>
  <c r="H128" i="8"/>
  <c r="H107" i="8"/>
  <c r="H104" i="8"/>
  <c r="H103" i="8"/>
  <c r="H102" i="8"/>
  <c r="H101" i="8"/>
  <c r="H100" i="8"/>
  <c r="H99" i="8"/>
  <c r="H98" i="8"/>
  <c r="H97" i="8"/>
  <c r="H257" i="8"/>
  <c r="H254" i="8"/>
  <c r="H251" i="8"/>
  <c r="H195" i="8"/>
  <c r="H190" i="8"/>
  <c r="H187" i="8"/>
  <c r="H126" i="8"/>
  <c r="H123" i="8"/>
  <c r="H120" i="8"/>
  <c r="H282" i="8"/>
  <c r="H240" i="8"/>
  <c r="H171" i="8"/>
  <c r="G161" i="8"/>
  <c r="H162" i="8" s="1"/>
  <c r="H153" i="8"/>
  <c r="H150" i="8"/>
  <c r="H258" i="8"/>
  <c r="H255" i="8"/>
  <c r="H252" i="8"/>
  <c r="H191" i="8"/>
  <c r="H188" i="8"/>
  <c r="H185" i="8"/>
  <c r="H129" i="8"/>
  <c r="H124" i="8"/>
  <c r="H121" i="8"/>
  <c r="G51" i="8"/>
  <c r="G227" i="8"/>
  <c r="H228" i="8" s="1"/>
  <c r="H219" i="8"/>
  <c r="H285" i="8"/>
  <c r="H216" i="8"/>
  <c r="H174" i="8"/>
  <c r="H105" i="8"/>
  <c r="G95" i="8"/>
  <c r="H96" i="8" s="1"/>
  <c r="H237" i="8"/>
  <c r="H108" i="8"/>
  <c r="H8" i="8"/>
  <c r="H261" i="8"/>
  <c r="H256" i="8"/>
  <c r="H253" i="8"/>
  <c r="H192" i="8"/>
  <c r="H189" i="8"/>
  <c r="H186" i="8"/>
  <c r="H125" i="8"/>
  <c r="H122" i="8"/>
  <c r="H119" i="8"/>
  <c r="E7" i="8"/>
  <c r="J63" i="8"/>
  <c r="J60" i="8"/>
  <c r="J59" i="8"/>
  <c r="J58" i="8"/>
  <c r="J57" i="8"/>
  <c r="J56" i="8"/>
  <c r="J55" i="8"/>
  <c r="J54" i="8"/>
  <c r="J53" i="8"/>
  <c r="J87" i="8"/>
  <c r="J64" i="8"/>
  <c r="J61" i="8"/>
  <c r="J52" i="8"/>
  <c r="J65" i="8"/>
  <c r="J62" i="8"/>
  <c r="J74" i="8"/>
  <c r="J84" i="8"/>
  <c r="J85" i="8"/>
  <c r="J82" i="8"/>
  <c r="J81" i="8"/>
  <c r="J80" i="8"/>
  <c r="J79" i="8"/>
  <c r="J78" i="8"/>
  <c r="J77" i="8"/>
  <c r="J76" i="8"/>
  <c r="J75" i="8"/>
  <c r="J86" i="8"/>
  <c r="J83" i="8"/>
  <c r="J133" i="15"/>
  <c r="I133" i="15"/>
  <c r="M133" i="15"/>
  <c r="L133" i="15"/>
  <c r="K133" i="15"/>
  <c r="J49" i="15"/>
  <c r="I49" i="15"/>
  <c r="M49" i="15"/>
  <c r="L49" i="15"/>
  <c r="K49" i="15"/>
  <c r="K147" i="15"/>
  <c r="J147" i="15"/>
  <c r="I147" i="15"/>
  <c r="M147" i="15"/>
  <c r="L147" i="15"/>
  <c r="K63" i="15"/>
  <c r="J63" i="15"/>
  <c r="I63" i="15"/>
  <c r="M63" i="15"/>
  <c r="L63" i="15"/>
  <c r="L161" i="15"/>
  <c r="K161" i="15"/>
  <c r="J161" i="15"/>
  <c r="I161" i="15"/>
  <c r="M161" i="15"/>
  <c r="L77" i="15"/>
  <c r="K77" i="15"/>
  <c r="J77" i="15"/>
  <c r="I77" i="15"/>
  <c r="M77" i="15"/>
  <c r="M91" i="15"/>
  <c r="L91" i="15"/>
  <c r="K91" i="15"/>
  <c r="J91" i="15"/>
  <c r="I91" i="15"/>
  <c r="M105" i="15"/>
  <c r="L105" i="15"/>
  <c r="K105" i="15"/>
  <c r="J105" i="15"/>
  <c r="I105" i="15"/>
  <c r="V20" i="13"/>
  <c r="U20" i="13"/>
  <c r="W20" i="13"/>
  <c r="J48" i="13"/>
  <c r="I48" i="13"/>
  <c r="K48" i="13"/>
  <c r="J76" i="13"/>
  <c r="I76" i="13"/>
  <c r="K76" i="13"/>
  <c r="J104" i="13"/>
  <c r="I104" i="13"/>
  <c r="K104" i="13"/>
  <c r="J132" i="13"/>
  <c r="I132" i="13"/>
  <c r="K132" i="13"/>
  <c r="J160" i="13"/>
  <c r="I160" i="13"/>
  <c r="K160" i="13"/>
  <c r="I119" i="15"/>
  <c r="M119" i="15"/>
  <c r="L119" i="15"/>
  <c r="K119" i="15"/>
  <c r="J119" i="15"/>
  <c r="I35" i="15"/>
  <c r="M35" i="15"/>
  <c r="L35" i="15"/>
  <c r="K35" i="15"/>
  <c r="J35" i="15"/>
  <c r="J9" i="16"/>
  <c r="I9" i="16"/>
  <c r="K9" i="16"/>
  <c r="J21" i="16"/>
  <c r="I21" i="16"/>
  <c r="K21" i="16"/>
  <c r="J35" i="16"/>
  <c r="I35" i="16"/>
  <c r="K35" i="16"/>
  <c r="K37" i="16"/>
  <c r="J37" i="16"/>
  <c r="I37" i="16"/>
  <c r="J63" i="16"/>
  <c r="I63" i="16"/>
  <c r="K63" i="16"/>
  <c r="K65" i="16"/>
  <c r="J65" i="16"/>
  <c r="I65" i="16"/>
  <c r="J91" i="16"/>
  <c r="I91" i="16"/>
  <c r="K91" i="16"/>
  <c r="K93" i="16"/>
  <c r="J93" i="16"/>
  <c r="I93" i="16"/>
  <c r="J119" i="16"/>
  <c r="I119" i="16"/>
  <c r="K119" i="16"/>
  <c r="K121" i="16"/>
  <c r="J121" i="16"/>
  <c r="I121" i="16"/>
  <c r="J147" i="16"/>
  <c r="I147" i="16"/>
  <c r="K147" i="16"/>
  <c r="K149" i="16"/>
  <c r="J149" i="16"/>
  <c r="I149" i="16"/>
  <c r="V9" i="17"/>
  <c r="U9" i="17"/>
  <c r="W9" i="17"/>
  <c r="V21" i="17"/>
  <c r="U21" i="17"/>
  <c r="W21" i="17"/>
  <c r="K23" i="17"/>
  <c r="J23" i="17"/>
  <c r="I23" i="17"/>
  <c r="K49" i="17"/>
  <c r="J49" i="17"/>
  <c r="I49" i="17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I161" i="17"/>
  <c r="K161" i="17"/>
  <c r="J161" i="17"/>
  <c r="K135" i="17"/>
  <c r="J135" i="17"/>
  <c r="I135" i="17"/>
  <c r="I133" i="17"/>
  <c r="K133" i="17"/>
  <c r="J133" i="17"/>
  <c r="K107" i="17"/>
  <c r="J107" i="17"/>
  <c r="I107" i="17"/>
  <c r="I105" i="17"/>
  <c r="K105" i="17"/>
  <c r="J105" i="17"/>
  <c r="K79" i="17"/>
  <c r="J79" i="17"/>
  <c r="I79" i="17"/>
  <c r="I77" i="17"/>
  <c r="K77" i="17"/>
  <c r="J77" i="17"/>
  <c r="K51" i="17"/>
  <c r="J51" i="17"/>
  <c r="I51" i="17"/>
  <c r="I149" i="17"/>
  <c r="K149" i="17"/>
  <c r="J149" i="17"/>
  <c r="K147" i="17"/>
  <c r="J147" i="17"/>
  <c r="I147" i="17"/>
  <c r="I121" i="17"/>
  <c r="K121" i="17"/>
  <c r="J121" i="17"/>
  <c r="K119" i="17"/>
  <c r="J119" i="17"/>
  <c r="I119" i="17"/>
  <c r="I93" i="17"/>
  <c r="K93" i="17"/>
  <c r="J93" i="17"/>
  <c r="K91" i="17"/>
  <c r="J91" i="17"/>
  <c r="I91" i="17"/>
  <c r="I65" i="17"/>
  <c r="K65" i="17"/>
  <c r="J65" i="17"/>
  <c r="K63" i="17"/>
  <c r="J63" i="17"/>
  <c r="I63" i="17"/>
  <c r="R22" i="18"/>
  <c r="Q22" i="18"/>
  <c r="Y36" i="18"/>
  <c r="X36" i="18"/>
  <c r="J48" i="18"/>
  <c r="I48" i="18"/>
  <c r="R76" i="18"/>
  <c r="Q76" i="18"/>
  <c r="J78" i="18"/>
  <c r="I78" i="18"/>
  <c r="Y90" i="18"/>
  <c r="X90" i="18"/>
  <c r="R106" i="18"/>
  <c r="Q106" i="18"/>
  <c r="X160" i="18"/>
  <c r="Y160" i="18"/>
  <c r="J146" i="18"/>
  <c r="I146" i="18"/>
  <c r="J160" i="18"/>
  <c r="I160" i="18"/>
  <c r="J134" i="18"/>
  <c r="I134" i="18"/>
  <c r="R8" i="18"/>
  <c r="Q8" i="18"/>
  <c r="Y22" i="18"/>
  <c r="X22" i="18"/>
  <c r="J34" i="18"/>
  <c r="I34" i="18"/>
  <c r="R62" i="18"/>
  <c r="Q62" i="18"/>
  <c r="J64" i="18"/>
  <c r="I64" i="18"/>
  <c r="Y76" i="18"/>
  <c r="X76" i="18"/>
  <c r="R92" i="18"/>
  <c r="Q92" i="18"/>
  <c r="Y106" i="18"/>
  <c r="X106" i="18"/>
  <c r="J118" i="18"/>
  <c r="I118" i="18"/>
  <c r="I120" i="18"/>
  <c r="J120" i="18"/>
  <c r="X120" i="18"/>
  <c r="Y120" i="18"/>
  <c r="I132" i="18"/>
  <c r="J132" i="18"/>
  <c r="T133" i="19"/>
  <c r="T121" i="19"/>
  <c r="T161" i="19"/>
  <c r="T149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T147" i="19"/>
  <c r="T135" i="19"/>
  <c r="S7" i="19"/>
  <c r="U9" i="19"/>
  <c r="Z10" i="19"/>
  <c r="U21" i="19"/>
  <c r="Z21" i="19" s="1"/>
  <c r="Z13" i="19"/>
  <c r="U23" i="19"/>
  <c r="Z24" i="19"/>
  <c r="U35" i="19"/>
  <c r="Z35" i="19" s="1"/>
  <c r="Z27" i="19"/>
  <c r="U37" i="19"/>
  <c r="Z37" i="19" s="1"/>
  <c r="Z38" i="19"/>
  <c r="U49" i="19"/>
  <c r="Z41" i="19"/>
  <c r="U51" i="19"/>
  <c r="Z51" i="19" s="1"/>
  <c r="Z52" i="19"/>
  <c r="U63" i="19"/>
  <c r="Z63" i="19" s="1"/>
  <c r="Z55" i="19"/>
  <c r="U65" i="19"/>
  <c r="Z66" i="19"/>
  <c r="U77" i="19"/>
  <c r="Z77" i="19" s="1"/>
  <c r="Z69" i="19"/>
  <c r="U79" i="19"/>
  <c r="Z79" i="19" s="1"/>
  <c r="Z80" i="19"/>
  <c r="U91" i="19"/>
  <c r="Z83" i="19"/>
  <c r="U93" i="19"/>
  <c r="Z93" i="19" s="1"/>
  <c r="Z94" i="19"/>
  <c r="U105" i="19"/>
  <c r="Z105" i="19" s="1"/>
  <c r="Z97" i="19"/>
  <c r="U107" i="19"/>
  <c r="Z108" i="19"/>
  <c r="U119" i="19"/>
  <c r="Z119" i="19" s="1"/>
  <c r="Z111" i="19"/>
  <c r="U121" i="19"/>
  <c r="Z121" i="19" s="1"/>
  <c r="Z122" i="19"/>
  <c r="U133" i="19"/>
  <c r="Z125" i="19"/>
  <c r="U135" i="19"/>
  <c r="Z135" i="19" s="1"/>
  <c r="Z136" i="19"/>
  <c r="U147" i="19"/>
  <c r="Z147" i="19" s="1"/>
  <c r="Z139" i="19"/>
  <c r="U149" i="19"/>
  <c r="Z150" i="19"/>
  <c r="U161" i="19"/>
  <c r="Z161" i="19" s="1"/>
  <c r="Z153" i="19"/>
  <c r="J51" i="19"/>
  <c r="H51" i="19"/>
  <c r="J63" i="19"/>
  <c r="H63" i="19"/>
  <c r="J93" i="19"/>
  <c r="H93" i="19"/>
  <c r="J105" i="19"/>
  <c r="H105" i="19"/>
  <c r="X8" i="18"/>
  <c r="Y8" i="18"/>
  <c r="J20" i="18"/>
  <c r="I20" i="18"/>
  <c r="R48" i="18"/>
  <c r="Q48" i="18"/>
  <c r="I50" i="18"/>
  <c r="J50" i="18"/>
  <c r="Y62" i="18"/>
  <c r="X62" i="18"/>
  <c r="Q78" i="18"/>
  <c r="R78" i="18"/>
  <c r="X92" i="18"/>
  <c r="Y92" i="18"/>
  <c r="J104" i="18"/>
  <c r="I104" i="18"/>
  <c r="R160" i="18"/>
  <c r="Q160" i="18"/>
  <c r="R120" i="18"/>
  <c r="Q120" i="18"/>
  <c r="R134" i="18"/>
  <c r="Q134" i="18"/>
  <c r="R148" i="18"/>
  <c r="Q148" i="18"/>
  <c r="R132" i="18"/>
  <c r="Q132" i="18"/>
  <c r="R34" i="18"/>
  <c r="Q34" i="18"/>
  <c r="J36" i="18"/>
  <c r="I36" i="18"/>
  <c r="Y48" i="18"/>
  <c r="X48" i="18"/>
  <c r="R64" i="18"/>
  <c r="Q64" i="18"/>
  <c r="Y78" i="18"/>
  <c r="X78" i="18"/>
  <c r="J90" i="18"/>
  <c r="I90" i="18"/>
  <c r="R118" i="18"/>
  <c r="Q118" i="18"/>
  <c r="Q146" i="18"/>
  <c r="R146" i="18"/>
  <c r="J133" i="19"/>
  <c r="H133" i="19"/>
  <c r="J121" i="19"/>
  <c r="H121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J161" i="19"/>
  <c r="H161" i="19"/>
  <c r="J149" i="19"/>
  <c r="H149" i="19"/>
  <c r="J147" i="19"/>
  <c r="H147" i="19"/>
  <c r="J135" i="19"/>
  <c r="H135" i="19"/>
  <c r="J37" i="19"/>
  <c r="H37" i="19"/>
  <c r="J49" i="19"/>
  <c r="H49" i="19"/>
  <c r="J79" i="19"/>
  <c r="H79" i="19"/>
  <c r="J91" i="19"/>
  <c r="H91" i="19"/>
  <c r="Y134" i="18"/>
  <c r="X134" i="18"/>
  <c r="X148" i="18"/>
  <c r="Y148" i="18"/>
  <c r="Y132" i="18"/>
  <c r="X132" i="18"/>
  <c r="Y146" i="18"/>
  <c r="X146" i="18"/>
  <c r="R20" i="18"/>
  <c r="Q20" i="18"/>
  <c r="J22" i="18"/>
  <c r="I22" i="18"/>
  <c r="Y34" i="18"/>
  <c r="X34" i="18"/>
  <c r="R50" i="18"/>
  <c r="Q50" i="18"/>
  <c r="Y64" i="18"/>
  <c r="X64" i="18"/>
  <c r="J76" i="18"/>
  <c r="I76" i="18"/>
  <c r="R104" i="18"/>
  <c r="Q104" i="18"/>
  <c r="J106" i="18"/>
  <c r="I106" i="18"/>
  <c r="Y118" i="18"/>
  <c r="X118" i="18"/>
  <c r="J148" i="18"/>
  <c r="I148" i="18"/>
  <c r="R161" i="19"/>
  <c r="P161" i="19"/>
  <c r="R149" i="19"/>
  <c r="P149" i="19"/>
  <c r="R147" i="19"/>
  <c r="P147" i="19"/>
  <c r="R135" i="19"/>
  <c r="P135" i="19"/>
  <c r="R133" i="19"/>
  <c r="P133" i="19"/>
  <c r="R121" i="19"/>
  <c r="P121" i="19"/>
  <c r="R9" i="19"/>
  <c r="P9" i="19"/>
  <c r="R21" i="19"/>
  <c r="P21" i="19"/>
  <c r="R23" i="19"/>
  <c r="P23" i="19"/>
  <c r="R35" i="19"/>
  <c r="P35" i="19"/>
  <c r="R37" i="19"/>
  <c r="P37" i="19"/>
  <c r="R49" i="19"/>
  <c r="P49" i="19"/>
  <c r="R51" i="19"/>
  <c r="P51" i="19"/>
  <c r="R63" i="19"/>
  <c r="P63" i="19"/>
  <c r="R65" i="19"/>
  <c r="P65" i="19"/>
  <c r="R77" i="19"/>
  <c r="P77" i="19"/>
  <c r="R79" i="19"/>
  <c r="P79" i="19"/>
  <c r="R91" i="19"/>
  <c r="P91" i="19"/>
  <c r="R93" i="19"/>
  <c r="P93" i="19"/>
  <c r="R105" i="19"/>
  <c r="P105" i="19"/>
  <c r="R107" i="19"/>
  <c r="P107" i="19"/>
  <c r="R119" i="19"/>
  <c r="P119" i="19"/>
  <c r="X161" i="19"/>
  <c r="X149" i="19"/>
  <c r="X147" i="19"/>
  <c r="X135" i="19"/>
  <c r="X133" i="19"/>
  <c r="X121" i="19"/>
  <c r="X9" i="19"/>
  <c r="X21" i="19"/>
  <c r="X23" i="19"/>
  <c r="X35" i="19"/>
  <c r="X37" i="19"/>
  <c r="X49" i="19"/>
  <c r="X51" i="19"/>
  <c r="X63" i="19"/>
  <c r="X65" i="19"/>
  <c r="X77" i="19"/>
  <c r="X79" i="19"/>
  <c r="X91" i="19"/>
  <c r="X93" i="19"/>
  <c r="X105" i="19"/>
  <c r="X107" i="19"/>
  <c r="X119" i="19"/>
  <c r="R22" i="21"/>
  <c r="Q22" i="21"/>
  <c r="I78" i="21"/>
  <c r="H78" i="21"/>
  <c r="I162" i="21"/>
  <c r="H162" i="21"/>
  <c r="K49" i="22"/>
  <c r="J49" i="22"/>
  <c r="L49" i="22"/>
  <c r="K91" i="22"/>
  <c r="J91" i="22"/>
  <c r="L91" i="22"/>
  <c r="K133" i="22"/>
  <c r="J133" i="22"/>
  <c r="L133" i="22"/>
  <c r="H92" i="21"/>
  <c r="I92" i="21"/>
  <c r="K161" i="22"/>
  <c r="L161" i="22"/>
  <c r="J161" i="22"/>
  <c r="K147" i="22"/>
  <c r="J147" i="22"/>
  <c r="L147" i="22"/>
  <c r="J21" i="22"/>
  <c r="L21" i="22"/>
  <c r="K21" i="22"/>
  <c r="I106" i="21"/>
  <c r="H106" i="21"/>
  <c r="L35" i="22"/>
  <c r="K35" i="22"/>
  <c r="J35" i="22"/>
  <c r="L77" i="22"/>
  <c r="K77" i="22"/>
  <c r="J77" i="22"/>
  <c r="L119" i="22"/>
  <c r="K119" i="22"/>
  <c r="J119" i="22"/>
  <c r="G253" i="24"/>
  <c r="G73" i="24"/>
  <c r="G29" i="24"/>
  <c r="G227" i="24"/>
  <c r="G205" i="24"/>
  <c r="G139" i="24"/>
  <c r="G161" i="24"/>
  <c r="E7" i="24"/>
  <c r="H8" i="24" s="1"/>
  <c r="G117" i="24"/>
  <c r="G51" i="24"/>
  <c r="G183" i="24"/>
  <c r="G95" i="24"/>
  <c r="J84" i="24"/>
  <c r="J85" i="24"/>
  <c r="J82" i="24"/>
  <c r="J81" i="24"/>
  <c r="J80" i="24"/>
  <c r="J79" i="24"/>
  <c r="J78" i="24"/>
  <c r="J77" i="24"/>
  <c r="J76" i="24"/>
  <c r="J75" i="24"/>
  <c r="J86" i="24"/>
  <c r="J83" i="24"/>
  <c r="J87" i="24"/>
  <c r="J63" i="24"/>
  <c r="J64" i="24"/>
  <c r="J65" i="24"/>
  <c r="J60" i="24"/>
  <c r="J59" i="24"/>
  <c r="J58" i="24"/>
  <c r="J57" i="24"/>
  <c r="J56" i="24"/>
  <c r="J55" i="24"/>
  <c r="J54" i="24"/>
  <c r="J53" i="24"/>
  <c r="J61" i="24"/>
  <c r="J62" i="24"/>
  <c r="I36" i="21"/>
  <c r="H36" i="21"/>
  <c r="I120" i="21"/>
  <c r="H120" i="21"/>
  <c r="I134" i="21"/>
  <c r="H134" i="21"/>
  <c r="X21" i="22"/>
  <c r="W21" i="22"/>
  <c r="V21" i="22"/>
  <c r="L63" i="22"/>
  <c r="K63" i="22"/>
  <c r="J63" i="22"/>
  <c r="L105" i="22"/>
  <c r="K105" i="22"/>
  <c r="J105" i="22"/>
  <c r="J109" i="25"/>
  <c r="J106" i="25"/>
  <c r="J107" i="25"/>
  <c r="J104" i="25"/>
  <c r="J103" i="25"/>
  <c r="J102" i="25"/>
  <c r="J101" i="25"/>
  <c r="J100" i="25"/>
  <c r="J99" i="25"/>
  <c r="J98" i="25"/>
  <c r="J97" i="25"/>
  <c r="J105" i="25"/>
  <c r="J108" i="25"/>
  <c r="G95" i="25"/>
  <c r="G51" i="25"/>
  <c r="E7" i="25"/>
  <c r="H8" i="25" s="1"/>
  <c r="G73" i="25"/>
  <c r="J74" i="25" s="1"/>
  <c r="G29" i="25"/>
  <c r="J30" i="25" s="1"/>
  <c r="K48" i="26"/>
  <c r="J48" i="26"/>
  <c r="I48" i="26"/>
  <c r="K76" i="26"/>
  <c r="J76" i="26"/>
  <c r="I76" i="26"/>
  <c r="K104" i="26"/>
  <c r="J104" i="26"/>
  <c r="I104" i="26"/>
  <c r="K132" i="26"/>
  <c r="J132" i="26"/>
  <c r="I132" i="26"/>
  <c r="I146" i="26"/>
  <c r="K146" i="26"/>
  <c r="J146" i="26"/>
  <c r="I118" i="26"/>
  <c r="K118" i="26"/>
  <c r="J118" i="26"/>
  <c r="I90" i="26"/>
  <c r="K90" i="26"/>
  <c r="J90" i="26"/>
  <c r="K160" i="26"/>
  <c r="J160" i="26"/>
  <c r="I160" i="26"/>
  <c r="I34" i="26"/>
  <c r="K34" i="26"/>
  <c r="J34" i="26"/>
  <c r="I62" i="26"/>
  <c r="K62" i="26"/>
  <c r="J62" i="26"/>
  <c r="K48" i="27"/>
  <c r="J48" i="27"/>
  <c r="I48" i="27"/>
  <c r="J76" i="27"/>
  <c r="I76" i="27"/>
  <c r="K76" i="27"/>
  <c r="I48" i="28"/>
  <c r="M48" i="28"/>
  <c r="L48" i="28"/>
  <c r="K48" i="28"/>
  <c r="J48" i="28"/>
  <c r="J146" i="28"/>
  <c r="M146" i="28"/>
  <c r="K146" i="28"/>
  <c r="I146" i="28"/>
  <c r="L146" i="28"/>
  <c r="J62" i="28"/>
  <c r="L62" i="28"/>
  <c r="K62" i="28"/>
  <c r="I62" i="28"/>
  <c r="M62" i="28"/>
  <c r="L90" i="28"/>
  <c r="J90" i="28"/>
  <c r="M90" i="28"/>
  <c r="K90" i="28"/>
  <c r="I90" i="28"/>
  <c r="K76" i="28"/>
  <c r="I76" i="28"/>
  <c r="M76" i="28"/>
  <c r="L76" i="28"/>
  <c r="J76" i="28"/>
  <c r="M104" i="28"/>
  <c r="K104" i="28"/>
  <c r="L104" i="28"/>
  <c r="J104" i="28"/>
  <c r="I104" i="28"/>
  <c r="M20" i="28"/>
  <c r="L20" i="28"/>
  <c r="K20" i="28"/>
  <c r="J20" i="28"/>
  <c r="I20" i="28"/>
  <c r="M34" i="28"/>
  <c r="L34" i="28"/>
  <c r="K34" i="28"/>
  <c r="J34" i="28"/>
  <c r="I34" i="28"/>
  <c r="L118" i="28"/>
  <c r="M118" i="28"/>
  <c r="K118" i="28"/>
  <c r="I118" i="28"/>
  <c r="J118" i="28"/>
  <c r="K160" i="28"/>
  <c r="I160" i="28"/>
  <c r="L160" i="28"/>
  <c r="J160" i="28"/>
  <c r="M160" i="28"/>
  <c r="J160" i="27"/>
  <c r="I160" i="27"/>
  <c r="K160" i="27"/>
  <c r="J132" i="27"/>
  <c r="I132" i="27"/>
  <c r="K132" i="27"/>
  <c r="J104" i="27"/>
  <c r="I104" i="27"/>
  <c r="K104" i="27"/>
  <c r="K34" i="27"/>
  <c r="J34" i="27"/>
  <c r="I34" i="27"/>
  <c r="K62" i="27"/>
  <c r="J62" i="27"/>
  <c r="I62" i="27"/>
  <c r="K146" i="27"/>
  <c r="J146" i="27"/>
  <c r="I146" i="27"/>
  <c r="I132" i="28"/>
  <c r="M132" i="28"/>
  <c r="L132" i="28"/>
  <c r="K132" i="28"/>
  <c r="J132" i="28"/>
  <c r="L129" i="39"/>
  <c r="K129" i="39"/>
  <c r="O129" i="39"/>
  <c r="N129" i="39"/>
  <c r="M129" i="39"/>
  <c r="I146" i="43"/>
  <c r="H146" i="43"/>
  <c r="K146" i="43" s="1"/>
  <c r="G146" i="43"/>
  <c r="N16" i="43"/>
  <c r="L16" i="43"/>
  <c r="M16" i="43"/>
  <c r="O146" i="43"/>
  <c r="M146" i="43"/>
  <c r="L146" i="43"/>
  <c r="N146" i="43"/>
  <c r="G146" i="44"/>
  <c r="H146" i="44"/>
  <c r="K146" i="44" s="1"/>
  <c r="I146" i="44"/>
  <c r="P16" i="43"/>
  <c r="T16" i="43"/>
  <c r="Q16" i="43"/>
  <c r="S16" i="43"/>
  <c r="R16" i="43"/>
  <c r="M146" i="44"/>
  <c r="L146" i="44"/>
  <c r="O146" i="44"/>
  <c r="N146" i="44"/>
  <c r="I146" i="45"/>
  <c r="H146" i="45"/>
  <c r="K146" i="45" s="1"/>
  <c r="G146" i="45"/>
  <c r="Z149" i="19" l="1"/>
  <c r="Z133" i="19"/>
  <c r="Z107" i="19"/>
  <c r="Z91" i="19"/>
  <c r="Z65" i="19"/>
  <c r="Z49" i="19"/>
  <c r="Z23" i="19"/>
  <c r="J96" i="25"/>
  <c r="J52" i="25"/>
  <c r="Z9" i="19"/>
  <c r="Z160" i="19"/>
  <c r="Z154" i="19"/>
  <c r="Z143" i="19"/>
  <c r="Z132" i="19"/>
  <c r="Z126" i="19"/>
  <c r="Z115" i="19"/>
  <c r="Z104" i="19"/>
  <c r="Z98" i="19"/>
  <c r="Z87" i="19"/>
  <c r="Z76" i="19"/>
  <c r="Z70" i="19"/>
  <c r="Z59" i="19"/>
  <c r="Z48" i="19"/>
  <c r="Z42" i="19"/>
  <c r="Z31" i="19"/>
  <c r="Z20" i="19"/>
  <c r="Z14" i="19"/>
  <c r="Z159" i="19"/>
  <c r="Z152" i="19"/>
  <c r="Z142" i="19"/>
  <c r="Z131" i="19"/>
  <c r="Z124" i="19"/>
  <c r="Z114" i="19"/>
  <c r="Z103" i="19"/>
  <c r="Z96" i="19"/>
  <c r="Z86" i="19"/>
  <c r="Z75" i="19"/>
  <c r="Z68" i="19"/>
  <c r="Z58" i="19"/>
  <c r="Z47" i="19"/>
  <c r="Z40" i="19"/>
  <c r="Z30" i="19"/>
  <c r="Z19" i="19"/>
  <c r="Z12" i="19"/>
  <c r="Z156" i="19"/>
  <c r="Z145" i="19"/>
  <c r="Z138" i="19"/>
  <c r="Z128" i="19"/>
  <c r="Z117" i="19"/>
  <c r="Z110" i="19"/>
  <c r="Z100" i="19"/>
  <c r="Z89" i="19"/>
  <c r="Z82" i="19"/>
  <c r="Z72" i="19"/>
  <c r="Z61" i="19"/>
  <c r="Z54" i="19"/>
  <c r="Z44" i="19"/>
  <c r="Z33" i="19"/>
  <c r="Z26" i="19"/>
  <c r="Z16" i="19"/>
  <c r="Z146" i="19"/>
  <c r="Z129" i="19"/>
  <c r="Z112" i="19"/>
  <c r="Z90" i="19"/>
  <c r="Z73" i="19"/>
  <c r="Z56" i="19"/>
  <c r="Z34" i="19"/>
  <c r="Z17" i="19"/>
  <c r="Z95" i="19"/>
  <c r="Z144" i="19"/>
  <c r="Z127" i="19"/>
  <c r="Z109" i="19"/>
  <c r="Z88" i="19"/>
  <c r="Z71" i="19"/>
  <c r="Z53" i="19"/>
  <c r="Z32" i="19"/>
  <c r="Z15" i="19"/>
  <c r="Z151" i="19"/>
  <c r="Z57" i="19"/>
  <c r="Z158" i="19"/>
  <c r="Z141" i="19"/>
  <c r="Z123" i="19"/>
  <c r="Z102" i="19"/>
  <c r="Z85" i="19"/>
  <c r="Z67" i="19"/>
  <c r="Z46" i="19"/>
  <c r="Z29" i="19"/>
  <c r="Z11" i="19"/>
  <c r="Z130" i="19"/>
  <c r="Z39" i="19"/>
  <c r="Z157" i="19"/>
  <c r="Z140" i="19"/>
  <c r="Z118" i="19"/>
  <c r="Z101" i="19"/>
  <c r="Z84" i="19"/>
  <c r="Z62" i="19"/>
  <c r="Z45" i="19"/>
  <c r="Z28" i="19"/>
  <c r="Z74" i="19"/>
  <c r="Z155" i="19"/>
  <c r="Z137" i="19"/>
  <c r="Z116" i="19"/>
  <c r="Z99" i="19"/>
  <c r="Z81" i="19"/>
  <c r="Z60" i="19"/>
  <c r="Z43" i="19"/>
  <c r="Z25" i="19"/>
  <c r="Z113" i="19"/>
  <c r="Z18" i="19"/>
  <c r="H108" i="25"/>
  <c r="H105" i="25"/>
  <c r="H109" i="25"/>
  <c r="H106" i="25"/>
  <c r="H30" i="25"/>
  <c r="H102" i="25"/>
  <c r="H99" i="25"/>
  <c r="H104" i="25"/>
  <c r="H101" i="25"/>
  <c r="H98" i="25"/>
  <c r="H107" i="25"/>
  <c r="H103" i="25"/>
  <c r="H100" i="25"/>
  <c r="H97" i="25"/>
  <c r="E95" i="25"/>
  <c r="E51" i="25"/>
  <c r="H52" i="25" s="1"/>
  <c r="C7" i="25"/>
  <c r="F8" i="25" s="1"/>
  <c r="E29" i="25"/>
  <c r="E73" i="25"/>
  <c r="H87" i="24"/>
  <c r="H62" i="24"/>
  <c r="H63" i="24"/>
  <c r="H64" i="24"/>
  <c r="H65" i="24"/>
  <c r="H60" i="24"/>
  <c r="H59" i="24"/>
  <c r="H58" i="24"/>
  <c r="H57" i="24"/>
  <c r="H56" i="24"/>
  <c r="H55" i="24"/>
  <c r="H54" i="24"/>
  <c r="H53" i="24"/>
  <c r="H61" i="24"/>
  <c r="E227" i="24"/>
  <c r="E183" i="24"/>
  <c r="E117" i="24"/>
  <c r="E253" i="24"/>
  <c r="E205" i="24"/>
  <c r="E139" i="24"/>
  <c r="E161" i="24"/>
  <c r="E95" i="24"/>
  <c r="E51" i="24"/>
  <c r="F20" i="24"/>
  <c r="E29" i="24"/>
  <c r="F21" i="24"/>
  <c r="F16" i="24"/>
  <c r="F15" i="24"/>
  <c r="F14" i="24"/>
  <c r="F13" i="24"/>
  <c r="F12" i="24"/>
  <c r="F11" i="24"/>
  <c r="F10" i="24"/>
  <c r="F9" i="24"/>
  <c r="F17" i="24"/>
  <c r="E73" i="24"/>
  <c r="F18" i="24"/>
  <c r="C7" i="24"/>
  <c r="F8" i="24" s="1"/>
  <c r="F19" i="24"/>
  <c r="H86" i="24"/>
  <c r="H83" i="24"/>
  <c r="H84" i="24"/>
  <c r="H85" i="24"/>
  <c r="H82" i="24"/>
  <c r="H81" i="24"/>
  <c r="H80" i="24"/>
  <c r="H79" i="24"/>
  <c r="H78" i="24"/>
  <c r="H77" i="24"/>
  <c r="H76" i="24"/>
  <c r="H75" i="24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I7" i="19" s="1"/>
  <c r="S147" i="19"/>
  <c r="Y147" i="19" s="1"/>
  <c r="S135" i="19"/>
  <c r="Y135" i="19" s="1"/>
  <c r="S133" i="19"/>
  <c r="Y133" i="19" s="1"/>
  <c r="S121" i="19"/>
  <c r="Y121" i="19" s="1"/>
  <c r="S161" i="19"/>
  <c r="Y161" i="19" s="1"/>
  <c r="S149" i="19"/>
  <c r="Y149" i="19" s="1"/>
  <c r="S105" i="19"/>
  <c r="Y105" i="19" s="1"/>
  <c r="S93" i="19"/>
  <c r="Y93" i="19" s="1"/>
  <c r="S63" i="19"/>
  <c r="Y63" i="19" s="1"/>
  <c r="S51" i="19"/>
  <c r="Y51" i="19" s="1"/>
  <c r="S21" i="19"/>
  <c r="Y21" i="19" s="1"/>
  <c r="S9" i="19"/>
  <c r="Y9" i="19" s="1"/>
  <c r="Y7" i="19"/>
  <c r="S119" i="19"/>
  <c r="Y119" i="19" s="1"/>
  <c r="S107" i="19"/>
  <c r="Y107" i="19" s="1"/>
  <c r="S77" i="19"/>
  <c r="Y77" i="19" s="1"/>
  <c r="S65" i="19"/>
  <c r="Y65" i="19" s="1"/>
  <c r="S35" i="19"/>
  <c r="Y35" i="19" s="1"/>
  <c r="S23" i="19"/>
  <c r="Y23" i="19" s="1"/>
  <c r="S37" i="19"/>
  <c r="Y37" i="19" s="1"/>
  <c r="S91" i="19"/>
  <c r="Y91" i="19" s="1"/>
  <c r="S79" i="19"/>
  <c r="Y79" i="19" s="1"/>
  <c r="S49" i="19"/>
  <c r="Y49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Q7" i="19"/>
  <c r="F285" i="8"/>
  <c r="F282" i="8"/>
  <c r="F261" i="8"/>
  <c r="F258" i="8"/>
  <c r="F257" i="8"/>
  <c r="F256" i="8"/>
  <c r="F255" i="8"/>
  <c r="F254" i="8"/>
  <c r="F253" i="8"/>
  <c r="F252" i="8"/>
  <c r="F251" i="8"/>
  <c r="F240" i="8"/>
  <c r="F237" i="8"/>
  <c r="F219" i="8"/>
  <c r="F216" i="8"/>
  <c r="F195" i="8"/>
  <c r="F192" i="8"/>
  <c r="F191" i="8"/>
  <c r="F190" i="8"/>
  <c r="F189" i="8"/>
  <c r="F188" i="8"/>
  <c r="F187" i="8"/>
  <c r="F186" i="8"/>
  <c r="F185" i="8"/>
  <c r="F174" i="8"/>
  <c r="F171" i="8"/>
  <c r="F153" i="8"/>
  <c r="F150" i="8"/>
  <c r="F129" i="8"/>
  <c r="F126" i="8"/>
  <c r="F125" i="8"/>
  <c r="F124" i="8"/>
  <c r="F123" i="8"/>
  <c r="F122" i="8"/>
  <c r="F121" i="8"/>
  <c r="F120" i="8"/>
  <c r="F119" i="8"/>
  <c r="F108" i="8"/>
  <c r="F105" i="8"/>
  <c r="F20" i="8"/>
  <c r="F17" i="8"/>
  <c r="C7" i="8"/>
  <c r="E249" i="8"/>
  <c r="F250" i="8" s="1"/>
  <c r="E183" i="8"/>
  <c r="F184" i="8" s="1"/>
  <c r="E117" i="8"/>
  <c r="F118" i="8" s="1"/>
  <c r="F41" i="8"/>
  <c r="F38" i="8"/>
  <c r="F37" i="8"/>
  <c r="F36" i="8"/>
  <c r="F35" i="8"/>
  <c r="F34" i="8"/>
  <c r="F33" i="8"/>
  <c r="F32" i="8"/>
  <c r="F31" i="8"/>
  <c r="F283" i="8"/>
  <c r="F280" i="8"/>
  <c r="F279" i="8"/>
  <c r="F278" i="8"/>
  <c r="F277" i="8"/>
  <c r="F276" i="8"/>
  <c r="F275" i="8"/>
  <c r="F274" i="8"/>
  <c r="F273" i="8"/>
  <c r="F262" i="8"/>
  <c r="F259" i="8"/>
  <c r="F241" i="8"/>
  <c r="F238" i="8"/>
  <c r="F217" i="8"/>
  <c r="F214" i="8"/>
  <c r="F213" i="8"/>
  <c r="F212" i="8"/>
  <c r="F211" i="8"/>
  <c r="F210" i="8"/>
  <c r="F209" i="8"/>
  <c r="F208" i="8"/>
  <c r="F207" i="8"/>
  <c r="F196" i="8"/>
  <c r="F193" i="8"/>
  <c r="F175" i="8"/>
  <c r="F172" i="8"/>
  <c r="F151" i="8"/>
  <c r="F148" i="8"/>
  <c r="F147" i="8"/>
  <c r="F146" i="8"/>
  <c r="F145" i="8"/>
  <c r="F144" i="8"/>
  <c r="F143" i="8"/>
  <c r="F142" i="8"/>
  <c r="F141" i="8"/>
  <c r="F130" i="8"/>
  <c r="F127" i="8"/>
  <c r="F109" i="8"/>
  <c r="F106" i="8"/>
  <c r="E73" i="8"/>
  <c r="E29" i="8"/>
  <c r="F30" i="8" s="1"/>
  <c r="F21" i="8"/>
  <c r="F18" i="8"/>
  <c r="E271" i="8"/>
  <c r="F272" i="8" s="1"/>
  <c r="E205" i="8"/>
  <c r="F206" i="8" s="1"/>
  <c r="E139" i="8"/>
  <c r="F140" i="8" s="1"/>
  <c r="F42" i="8"/>
  <c r="F39" i="8"/>
  <c r="E227" i="8"/>
  <c r="F228" i="8" s="1"/>
  <c r="F197" i="8"/>
  <c r="F128" i="8"/>
  <c r="F40" i="8"/>
  <c r="F8" i="8"/>
  <c r="F10" i="8"/>
  <c r="F284" i="8"/>
  <c r="F235" i="8"/>
  <c r="F232" i="8"/>
  <c r="F229" i="8"/>
  <c r="F215" i="8"/>
  <c r="F173" i="8"/>
  <c r="F168" i="8"/>
  <c r="F165" i="8"/>
  <c r="F104" i="8"/>
  <c r="F101" i="8"/>
  <c r="F98" i="8"/>
  <c r="F19" i="8"/>
  <c r="F14" i="8"/>
  <c r="F11" i="8"/>
  <c r="F239" i="8"/>
  <c r="F100" i="8"/>
  <c r="F97" i="8"/>
  <c r="F260" i="8"/>
  <c r="E161" i="8"/>
  <c r="F162" i="8" s="1"/>
  <c r="F131" i="8"/>
  <c r="F43" i="8"/>
  <c r="F170" i="8"/>
  <c r="F167" i="8"/>
  <c r="F152" i="8"/>
  <c r="F16" i="8"/>
  <c r="F236" i="8"/>
  <c r="F233" i="8"/>
  <c r="F230" i="8"/>
  <c r="F218" i="8"/>
  <c r="F169" i="8"/>
  <c r="F166" i="8"/>
  <c r="F163" i="8"/>
  <c r="F149" i="8"/>
  <c r="F107" i="8"/>
  <c r="F102" i="8"/>
  <c r="F99" i="8"/>
  <c r="E51" i="8"/>
  <c r="F15" i="8"/>
  <c r="F12" i="8"/>
  <c r="F9" i="8"/>
  <c r="F281" i="8"/>
  <c r="F234" i="8"/>
  <c r="F231" i="8"/>
  <c r="F164" i="8"/>
  <c r="F103" i="8"/>
  <c r="F13" i="8"/>
  <c r="F263" i="8"/>
  <c r="F194" i="8"/>
  <c r="E95" i="8"/>
  <c r="F96" i="8" s="1"/>
  <c r="H65" i="8"/>
  <c r="H62" i="8"/>
  <c r="H63" i="8"/>
  <c r="H60" i="8"/>
  <c r="H59" i="8"/>
  <c r="H58" i="8"/>
  <c r="H57" i="8"/>
  <c r="H56" i="8"/>
  <c r="H55" i="8"/>
  <c r="H54" i="8"/>
  <c r="H53" i="8"/>
  <c r="H87" i="8"/>
  <c r="H52" i="8"/>
  <c r="H61" i="8"/>
  <c r="H64" i="8"/>
  <c r="H86" i="8"/>
  <c r="H83" i="8"/>
  <c r="H74" i="8"/>
  <c r="H84" i="8"/>
  <c r="H82" i="8"/>
  <c r="H79" i="8"/>
  <c r="H76" i="8"/>
  <c r="H85" i="8"/>
  <c r="H80" i="8"/>
  <c r="H77" i="8"/>
  <c r="H81" i="8"/>
  <c r="H78" i="8"/>
  <c r="H75" i="8"/>
  <c r="H19" i="10"/>
  <c r="H16" i="10"/>
  <c r="H15" i="10"/>
  <c r="H14" i="10"/>
  <c r="H13" i="10"/>
  <c r="H12" i="10"/>
  <c r="H11" i="10"/>
  <c r="H10" i="10"/>
  <c r="H9" i="10"/>
  <c r="H20" i="10"/>
  <c r="H17" i="10"/>
  <c r="H8" i="10"/>
  <c r="E7" i="10"/>
  <c r="H18" i="10"/>
  <c r="H21" i="10"/>
  <c r="L57" i="12"/>
  <c r="K57" i="12"/>
  <c r="J57" i="12"/>
  <c r="I57" i="12"/>
  <c r="D30" i="10"/>
  <c r="H63" i="10"/>
  <c r="H60" i="10"/>
  <c r="H59" i="10"/>
  <c r="H58" i="10"/>
  <c r="H57" i="10"/>
  <c r="H56" i="10"/>
  <c r="H55" i="10"/>
  <c r="H54" i="10"/>
  <c r="H53" i="10"/>
  <c r="H64" i="10"/>
  <c r="H61" i="10"/>
  <c r="H52" i="10"/>
  <c r="E51" i="10"/>
  <c r="H62" i="10"/>
  <c r="H65" i="10"/>
  <c r="H107" i="10"/>
  <c r="H104" i="10"/>
  <c r="H103" i="10"/>
  <c r="H102" i="10"/>
  <c r="H101" i="10"/>
  <c r="H100" i="10"/>
  <c r="H99" i="10"/>
  <c r="H98" i="10"/>
  <c r="H97" i="10"/>
  <c r="H108" i="10"/>
  <c r="H105" i="10"/>
  <c r="H96" i="10"/>
  <c r="E95" i="10"/>
  <c r="H106" i="10"/>
  <c r="H109" i="10"/>
  <c r="H74" i="25" l="1"/>
  <c r="H96" i="25"/>
  <c r="F109" i="10"/>
  <c r="F106" i="10"/>
  <c r="F107" i="10"/>
  <c r="F104" i="10"/>
  <c r="F103" i="10"/>
  <c r="F102" i="10"/>
  <c r="F101" i="10"/>
  <c r="F100" i="10"/>
  <c r="F99" i="10"/>
  <c r="F98" i="10"/>
  <c r="F97" i="10"/>
  <c r="F96" i="10"/>
  <c r="F108" i="10"/>
  <c r="C95" i="10"/>
  <c r="D96" i="10" s="1"/>
  <c r="F105" i="10"/>
  <c r="F65" i="10"/>
  <c r="F62" i="10"/>
  <c r="F63" i="10"/>
  <c r="F60" i="10"/>
  <c r="F59" i="10"/>
  <c r="F58" i="10"/>
  <c r="F57" i="10"/>
  <c r="F56" i="10"/>
  <c r="F55" i="10"/>
  <c r="F54" i="10"/>
  <c r="F53" i="10"/>
  <c r="F52" i="10"/>
  <c r="F61" i="10"/>
  <c r="C51" i="10"/>
  <c r="D52" i="10" s="1"/>
  <c r="F64" i="10"/>
  <c r="F21" i="10"/>
  <c r="F18" i="10"/>
  <c r="F19" i="10"/>
  <c r="F16" i="10"/>
  <c r="F15" i="10"/>
  <c r="F14" i="10"/>
  <c r="F13" i="10"/>
  <c r="F12" i="10"/>
  <c r="F11" i="10"/>
  <c r="F10" i="10"/>
  <c r="F9" i="10"/>
  <c r="F8" i="10"/>
  <c r="F17" i="10"/>
  <c r="C7" i="10"/>
  <c r="F20" i="10"/>
  <c r="F64" i="8"/>
  <c r="F61" i="8"/>
  <c r="F65" i="8"/>
  <c r="F62" i="8"/>
  <c r="F60" i="8"/>
  <c r="F57" i="8"/>
  <c r="F54" i="8"/>
  <c r="F52" i="8"/>
  <c r="F63" i="8"/>
  <c r="F58" i="8"/>
  <c r="F55" i="8"/>
  <c r="F87" i="8"/>
  <c r="F59" i="8"/>
  <c r="F56" i="8"/>
  <c r="F53" i="8"/>
  <c r="F85" i="8"/>
  <c r="F82" i="8"/>
  <c r="F81" i="8"/>
  <c r="F80" i="8"/>
  <c r="F79" i="8"/>
  <c r="F78" i="8"/>
  <c r="F77" i="8"/>
  <c r="F76" i="8"/>
  <c r="F75" i="8"/>
  <c r="F74" i="8"/>
  <c r="F86" i="8"/>
  <c r="F83" i="8"/>
  <c r="F84" i="8"/>
  <c r="C227" i="8"/>
  <c r="D228" i="8" s="1"/>
  <c r="C161" i="8"/>
  <c r="D162" i="8" s="1"/>
  <c r="C95" i="8"/>
  <c r="D96" i="8" s="1"/>
  <c r="C51" i="8"/>
  <c r="D8" i="8"/>
  <c r="C249" i="8"/>
  <c r="D250" i="8" s="1"/>
  <c r="C183" i="8"/>
  <c r="D184" i="8" s="1"/>
  <c r="C117" i="8"/>
  <c r="D118" i="8" s="1"/>
  <c r="C73" i="8"/>
  <c r="D74" i="8" s="1"/>
  <c r="C29" i="8"/>
  <c r="D30" i="8" s="1"/>
  <c r="C205" i="8"/>
  <c r="D206" i="8" s="1"/>
  <c r="C271" i="8"/>
  <c r="D272" i="8" s="1"/>
  <c r="C139" i="8"/>
  <c r="D140" i="8" s="1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253" i="24"/>
  <c r="D254" i="24" s="1"/>
  <c r="C183" i="24"/>
  <c r="D184" i="24" s="1"/>
  <c r="C117" i="24"/>
  <c r="D118" i="24" s="1"/>
  <c r="C227" i="24"/>
  <c r="D228" i="24" s="1"/>
  <c r="C73" i="24"/>
  <c r="D74" i="24" s="1"/>
  <c r="C29" i="24"/>
  <c r="D30" i="24" s="1"/>
  <c r="C205" i="24"/>
  <c r="D206" i="24" s="1"/>
  <c r="C139" i="24"/>
  <c r="D140" i="24" s="1"/>
  <c r="C95" i="24"/>
  <c r="D96" i="24" s="1"/>
  <c r="D8" i="24"/>
  <c r="C161" i="24"/>
  <c r="D162" i="24" s="1"/>
  <c r="C51" i="24"/>
  <c r="F85" i="24"/>
  <c r="F82" i="24"/>
  <c r="F81" i="24"/>
  <c r="F80" i="24"/>
  <c r="F79" i="24"/>
  <c r="F78" i="24"/>
  <c r="F77" i="24"/>
  <c r="F76" i="24"/>
  <c r="F75" i="24"/>
  <c r="F86" i="24"/>
  <c r="F83" i="24"/>
  <c r="F84" i="24"/>
  <c r="F41" i="24"/>
  <c r="F38" i="24"/>
  <c r="F37" i="24"/>
  <c r="F36" i="24"/>
  <c r="F35" i="24"/>
  <c r="F34" i="24"/>
  <c r="F33" i="24"/>
  <c r="F32" i="24"/>
  <c r="F31" i="24"/>
  <c r="F42" i="24"/>
  <c r="F39" i="24"/>
  <c r="F43" i="24"/>
  <c r="F40" i="24"/>
  <c r="F87" i="24"/>
  <c r="F61" i="24"/>
  <c r="F62" i="24"/>
  <c r="F63" i="24"/>
  <c r="F64" i="24"/>
  <c r="F65" i="24"/>
  <c r="F58" i="24"/>
  <c r="F57" i="24"/>
  <c r="F56" i="24"/>
  <c r="F55" i="24"/>
  <c r="F60" i="24"/>
  <c r="F54" i="24"/>
  <c r="F59" i="24"/>
  <c r="F53" i="24"/>
  <c r="F109" i="24"/>
  <c r="F106" i="24"/>
  <c r="F107" i="24"/>
  <c r="F108" i="24"/>
  <c r="F105" i="24"/>
  <c r="F102" i="24"/>
  <c r="F101" i="24"/>
  <c r="F100" i="24"/>
  <c r="F99" i="24"/>
  <c r="F98" i="24"/>
  <c r="F97" i="24"/>
  <c r="F103" i="24"/>
  <c r="F104" i="24"/>
  <c r="F175" i="24"/>
  <c r="F172" i="24"/>
  <c r="F173" i="24"/>
  <c r="F170" i="24"/>
  <c r="F169" i="24"/>
  <c r="F168" i="24"/>
  <c r="F167" i="24"/>
  <c r="F166" i="24"/>
  <c r="F165" i="24"/>
  <c r="F164" i="24"/>
  <c r="F163" i="24"/>
  <c r="F171" i="24"/>
  <c r="F174" i="24"/>
  <c r="F151" i="24"/>
  <c r="F148" i="24"/>
  <c r="F147" i="24"/>
  <c r="F146" i="24"/>
  <c r="F145" i="24"/>
  <c r="F144" i="24"/>
  <c r="F143" i="24"/>
  <c r="F142" i="24"/>
  <c r="F141" i="24"/>
  <c r="F152" i="24"/>
  <c r="F149" i="24"/>
  <c r="F150" i="24"/>
  <c r="F153" i="24"/>
  <c r="F217" i="24"/>
  <c r="F214" i="24"/>
  <c r="F216" i="24"/>
  <c r="F212" i="24"/>
  <c r="F210" i="24"/>
  <c r="F209" i="24"/>
  <c r="F208" i="24"/>
  <c r="F207" i="24"/>
  <c r="F218" i="24"/>
  <c r="F219" i="24"/>
  <c r="F211" i="24"/>
  <c r="F215" i="24"/>
  <c r="F213" i="24"/>
  <c r="F266" i="24"/>
  <c r="F263" i="24"/>
  <c r="F267" i="24"/>
  <c r="F264" i="24"/>
  <c r="F265" i="24"/>
  <c r="F262" i="24"/>
  <c r="F261" i="24"/>
  <c r="F260" i="24"/>
  <c r="F259" i="24"/>
  <c r="F258" i="24"/>
  <c r="F257" i="24"/>
  <c r="F256" i="24"/>
  <c r="F255" i="24"/>
  <c r="F130" i="24"/>
  <c r="F127" i="24"/>
  <c r="F131" i="24"/>
  <c r="F128" i="24"/>
  <c r="F129" i="24"/>
  <c r="F125" i="24"/>
  <c r="F122" i="24"/>
  <c r="F119" i="24"/>
  <c r="F124" i="24"/>
  <c r="F121" i="24"/>
  <c r="F126" i="24"/>
  <c r="F123" i="24"/>
  <c r="F120" i="24"/>
  <c r="F196" i="24"/>
  <c r="F193" i="24"/>
  <c r="F197" i="24"/>
  <c r="F194" i="24"/>
  <c r="F190" i="24"/>
  <c r="F187" i="24"/>
  <c r="F192" i="24"/>
  <c r="F189" i="24"/>
  <c r="F186" i="24"/>
  <c r="F195" i="24"/>
  <c r="F185" i="24"/>
  <c r="F191" i="24"/>
  <c r="F188" i="24"/>
  <c r="F241" i="24"/>
  <c r="F238" i="24"/>
  <c r="F239" i="24"/>
  <c r="F236" i="24"/>
  <c r="F235" i="24"/>
  <c r="F234" i="24"/>
  <c r="F233" i="24"/>
  <c r="F237" i="24"/>
  <c r="F240" i="24"/>
  <c r="F232" i="24"/>
  <c r="F231" i="24"/>
  <c r="F230" i="24"/>
  <c r="F229" i="24"/>
  <c r="F107" i="25"/>
  <c r="F104" i="25"/>
  <c r="F103" i="25"/>
  <c r="F102" i="25"/>
  <c r="F101" i="25"/>
  <c r="F100" i="25"/>
  <c r="F99" i="25"/>
  <c r="F98" i="25"/>
  <c r="F97" i="25"/>
  <c r="F108" i="25"/>
  <c r="F105" i="25"/>
  <c r="F106" i="25"/>
  <c r="F109" i="25"/>
  <c r="C73" i="25"/>
  <c r="D74" i="25" s="1"/>
  <c r="C29" i="25"/>
  <c r="F30" i="25" s="1"/>
  <c r="C95" i="25"/>
  <c r="D96" i="25" s="1"/>
  <c r="C51" i="25"/>
  <c r="D52" i="25" s="1"/>
  <c r="D8" i="25"/>
  <c r="F96" i="25" l="1"/>
  <c r="F52" i="25"/>
  <c r="F74" i="25"/>
  <c r="D30" i="25"/>
  <c r="D52" i="24"/>
  <c r="D52" i="8"/>
  <c r="D8" i="10"/>
</calcChain>
</file>

<file path=xl/sharedStrings.xml><?xml version="1.0" encoding="utf-8"?>
<sst xmlns="http://schemas.openxmlformats.org/spreadsheetml/2006/main" count="5686" uniqueCount="322">
  <si>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</si>
  <si>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</si>
  <si>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</si>
  <si>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</si>
  <si>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</si>
  <si>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</si>
  <si>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</si>
  <si>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</si>
  <si>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</si>
  <si>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</si>
  <si>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</si>
  <si>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</si>
  <si>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</si>
  <si>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</si>
  <si>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</si>
  <si>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</si>
  <si>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</si>
  <si>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</si>
  <si>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</si>
  <si>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</si>
  <si>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</si>
  <si>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</si>
  <si>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</si>
  <si>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</si>
  <si>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</si>
  <si>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</si>
  <si>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</si>
  <si>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</si>
  <si>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</si>
  <si>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</si>
  <si>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</si>
  <si>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</si>
  <si>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</si>
  <si>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</si>
  <si>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</si>
  <si>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</si>
  <si>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</si>
  <si>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</si>
  <si>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</si>
  <si>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</si>
  <si>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</si>
  <si>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</si>
  <si>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</si>
  <si>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</si>
  <si>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</si>
  <si>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</si>
  <si>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</si>
  <si>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</si>
  <si>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</si>
  <si>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</si>
  <si>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</si>
  <si>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</si>
  <si>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</si>
  <si>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</si>
  <si>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</si>
  <si>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</si>
  <si>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</si>
  <si>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</si>
  <si>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</si>
  <si>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</si>
  <si>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</si>
  <si>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</si>
  <si>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</si>
  <si>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</si>
  <si>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</si>
  <si>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</si>
  <si>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</si>
  <si>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</si>
  <si>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</si>
  <si>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</si>
  <si>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</si>
  <si>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</si>
  <si>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</si>
  <si>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</si>
  <si>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</si>
  <si>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</si>
  <si>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</si>
  <si>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</si>
  <si>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</si>
  <si>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</si>
  <si>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</si>
  <si>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</si>
  <si>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</si>
  <si>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</si>
  <si>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</si>
  <si>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</si>
  <si>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</si>
  <si>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</si>
  <si>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</si>
  <si>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</si>
  <si>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</si>
  <si>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</si>
  <si>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</si>
  <si>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</si>
  <si>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</si>
  <si>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</si>
  <si>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</si>
  <si>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</si>
  <si>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</si>
  <si>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</si>
  <si>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</si>
  <si>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</si>
  <si>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</si>
  <si>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</si>
  <si>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</si>
  <si>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</si>
  <si>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</si>
  <si>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</si>
  <si>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</si>
  <si>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</si>
  <si>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</si>
  <si>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</si>
  <si>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</si>
  <si>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</si>
  <si>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</si>
  <si>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</si>
  <si>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</si>
  <si>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</si>
  <si>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</si>
  <si>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</si>
  <si>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</si>
  <si>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</si>
  <si>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</si>
  <si>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</si>
  <si>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</si>
  <si>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</si>
  <si>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</si>
  <si>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</si>
  <si>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</si>
  <si>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</si>
  <si>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</si>
  <si>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</si>
  <si>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</si>
  <si>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</si>
  <si>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</si>
  <si>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</si>
  <si>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</si>
  <si>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</si>
  <si>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</si>
  <si>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</si>
  <si>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</si>
  <si>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</si>
  <si>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</si>
  <si>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</si>
  <si>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</si>
  <si>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</si>
  <si>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</si>
  <si>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</si>
  <si>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</si>
  <si>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</si>
  <si>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</si>
  <si>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</si>
  <si>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</si>
  <si>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</si>
  <si>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</si>
  <si>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</si>
  <si>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</si>
  <si>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</si>
  <si>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</si>
  <si>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</si>
  <si>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</si>
  <si>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</si>
  <si>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</si>
  <si>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</si>
  <si>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</si>
  <si>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</si>
  <si>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</si>
  <si>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</si>
  <si>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</si>
  <si>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</si>
  <si>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</si>
  <si>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</si>
  <si>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</si>
  <si>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</si>
  <si>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</si>
  <si>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</si>
  <si>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</si>
  <si>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</si>
  <si>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</si>
  <si>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</si>
  <si>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</si>
  <si>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</si>
  <si>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</si>
  <si>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</si>
  <si>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</si>
  <si>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</si>
  <si>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</si>
  <si>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</si>
  <si>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</si>
  <si>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</si>
  <si>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</si>
  <si>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</si>
  <si>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</si>
  <si>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</si>
  <si>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</si>
  <si>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</si>
  <si>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</si>
  <si>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</si>
  <si>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</si>
  <si>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</si>
  <si>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</si>
  <si>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</si>
  <si>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</si>
  <si>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</si>
  <si>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</si>
  <si>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</si>
  <si>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</si>
  <si>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</si>
  <si>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</si>
  <si>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</si>
  <si>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</si>
  <si>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</si>
  <si>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</si>
  <si>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2025</t>
  </si>
  <si>
    <t>Resumen indicadores Adeje</t>
  </si>
  <si>
    <t>Evolución mensual de viajeros entrados en Adeje según lugar de residencia</t>
  </si>
  <si>
    <t>Evolución mensual de viajeros entrados en Adeje según categoría del establecimiento</t>
  </si>
  <si>
    <t>Evolución anual de viajeros entrados en Adeje según categoría del establecimiento</t>
  </si>
  <si>
    <t>Evolución mensual de pernoctaciones en Adeje según lugar de residencia</t>
  </si>
  <si>
    <t>Evolución mensual de pernoctaciones en Adeje según categoría del establecimiento</t>
  </si>
  <si>
    <t>Evolución mensual de estancia media en Adeje según lugar de residencia</t>
  </si>
  <si>
    <t>Evolución mensual de estancia media en Adeje según categoría del establecimiento</t>
  </si>
  <si>
    <t>Evolución mensual de tasa de ocupación en Adeje según categoría del establecimiento</t>
  </si>
  <si>
    <t>Viajeros españoles entrados en los hoteles y apartamentos de Adeje según lugar de residencia - acumulado</t>
  </si>
  <si>
    <t>Viajeros españoles entrados en los hoteles y apartamentos de Adeje por tipología y categoría de alojamiento - acumulado</t>
  </si>
  <si>
    <t>Viajeros peninsulares entrados en los hoteles y apartamentos de Adeje por tipología y categoría de alojamiento - acumulado</t>
  </si>
  <si>
    <t>Viajeros canarios entrados en los hoteles y apartamentos de Adeje por tipología y categoría de alojamiento - acumulado</t>
  </si>
  <si>
    <t>Resumen de indicadores turísticos de Tenerife-Adeje</t>
  </si>
  <si>
    <t>julio 2021</t>
  </si>
  <si>
    <t>julio 2022</t>
  </si>
  <si>
    <t>julio 2023</t>
  </si>
  <si>
    <t>julio 2024</t>
  </si>
  <si>
    <t>julio 2025</t>
  </si>
  <si>
    <t>acumulado a julio 2021</t>
  </si>
  <si>
    <t>acumulado a julio 2022</t>
  </si>
  <si>
    <t>acumulado a julio 2023</t>
  </si>
  <si>
    <t>acumulado a julio 2024</t>
  </si>
  <si>
    <t>acumulado a julio 2025</t>
  </si>
  <si>
    <t>Viajeros  entrados en los establecimientos alojativos de Adeje 
(hotel + apartamento)</t>
  </si>
  <si>
    <t>Viajeros españoles entrados en los establecimientos alojativos de Adeje 
(hotel + apartamento)</t>
  </si>
  <si>
    <t>Viajeros peninsulares entrados en los establecimientos alojativos de Adeje 
(hotel + apartamento)</t>
  </si>
  <si>
    <t>Viajeros canarios entrados en los establecimientos alojativos de Adeje 
(hotel + apartamento)</t>
  </si>
  <si>
    <t>Viajeros extranjeros entrados en los establecimientos alojativos de Adeje 
(hotel + apartamento)</t>
  </si>
  <si>
    <t>Viajeros británicos entrados en los establecimientos alojativos de Adeje 
(hotel + apartamento)</t>
  </si>
  <si>
    <t>Viajeros alemanes entrados en los establecimientos alojativos de Adeje 
(hotel + apartamento)</t>
  </si>
  <si>
    <t>Viajeros franceses entrados en los establecimientos alojativos de Adeje 
(hotel + apartamento)</t>
  </si>
  <si>
    <t>Viajeros belgas entrados en los establecimientos alojativos de Adeje 
(hotel + apartamento)</t>
  </si>
  <si>
    <t>Viajeros holandeses entrados en los establecimientos alojativos de Adeje 
(hotel + apartamento)</t>
  </si>
  <si>
    <t>Viajeros daneses entrados en los establecimientos alojativos de Adeje 
(hotel + apartamento)</t>
  </si>
  <si>
    <t>Viajeros suecos entrados en los establecimientos alojativos de Adeje 
(hotel + apartamento)</t>
  </si>
  <si>
    <t>var 23/22</t>
  </si>
  <si>
    <t>var 24/23</t>
  </si>
  <si>
    <t>-</t>
  </si>
  <si>
    <t>Viajeros entrados en los establecimientos alojativos de Adeje 
(hotel + apartamento)</t>
  </si>
  <si>
    <t>Viajeros entrados en los hoteles de Adeje</t>
  </si>
  <si>
    <t>Viajeros entrados en los hoteles de 4, 5 estrellas Adeje</t>
  </si>
  <si>
    <t>Viajeros entrados en los hoteles de 1, 2, 3 estrellas Adeje</t>
  </si>
  <si>
    <t>Viajeros entrados en los apartamentos de Adeje</t>
  </si>
  <si>
    <t>Evolución de viajeros entrados en los establecimientos alojativos de Adeje 
(hotel + apartamento)</t>
  </si>
  <si>
    <t>Evolución de viajeros entrados en los hoteles de Adeje</t>
  </si>
  <si>
    <t>Evolución de viajeros entrados en los hoteles de 4, 5 estrellas de Adeje</t>
  </si>
  <si>
    <t>Evolución de viajeros entrados en los apartamentos de Adeje</t>
  </si>
  <si>
    <t>acumulado a julio 2020</t>
  </si>
  <si>
    <t>julio 2020</t>
  </si>
  <si>
    <t>Viajeros entrados en los establecimientos alojativos de Adeje según lugar de residencia (hotel + apartamento)</t>
  </si>
  <si>
    <t>acumulado julio 2020</t>
  </si>
  <si>
    <t>acumulado julio 2021</t>
  </si>
  <si>
    <t>acumulado julio 2022</t>
  </si>
  <si>
    <t>acumulado julio 2023</t>
  </si>
  <si>
    <t>acumulado julio 2024</t>
  </si>
  <si>
    <t>acumulado julio 2025</t>
  </si>
  <si>
    <t>Viajeros entrados en los hoteles de Adeje según lugar de residencia (hotel + apartamento)</t>
  </si>
  <si>
    <t>Viajeros entrados en los apartamentos de Adeje según lugar de residencia (hotel + apartamento)</t>
  </si>
  <si>
    <t>Viajeros alojados en los establecimientos alojativos de Adeje según lugar de residencia (hotel + apartamento)</t>
  </si>
  <si>
    <t>acumulado julio 2019</t>
  </si>
  <si>
    <t>Pernoctaciones realizadas por los turistas en los establecimientos alojativos de Adeje (hotel + apartamento)</t>
  </si>
  <si>
    <t>Pernoctaciones realizadas por los turistas españoles en los establecimientos alojativos de Adeje (hotel + apartamento)</t>
  </si>
  <si>
    <t>var 25/24</t>
  </si>
  <si>
    <t>Pernoctaciones realizadas por los procedentes de Península en los establecimientos alojativos de Adeje (hotel + apartamento)</t>
  </si>
  <si>
    <t>Pernoctaciones realizadas por los procedentes de Canarias en los establecimientos alojativos de Adeje (hotel + apartamento)</t>
  </si>
  <si>
    <t>Pernoctaciones realizadas por los procedentes de Total residentes en el extranjero en los establecimientos alojativos de Adeje (hotel + apartamento)</t>
  </si>
  <si>
    <t>Pernoctaciones realizadas por los procedentes de Reino Unido en los establecimientos alojativos de Adeje (hotel + apartamento)</t>
  </si>
  <si>
    <t>Pernoctaciones realizadas por los procedentes de Alemania en los establecimientos alojativos de Adeje (hotel + apartamento)</t>
  </si>
  <si>
    <t>Pernoctaciones realizadas por los procedentes de Francia en los establecimientos alojativos de Adeje (hotel + apartamento)</t>
  </si>
  <si>
    <t>Pernoctaciones realizadas por los procedentes de Bélgica en los establecimientos alojativos de Adeje (hotel + apartamento)</t>
  </si>
  <si>
    <t>Pernoctaciones realizadas por los procedentes de Países Bajos en los establecimientos alojativos de Adeje (hotel + apartamento)</t>
  </si>
  <si>
    <t>Pernoctaciones realizadas por los procedentes de Dinamarca en los establecimientos alojativos de Adeje (hotel + apartamento)</t>
  </si>
  <si>
    <t>Pernoctaciones realizadas por los procedentes de Suecia en los establecimientos alojativos de Adeje (hotel + apartamento)</t>
  </si>
  <si>
    <t>Pernoctaciones realizadas por los turistas en los hoteles de Adeje</t>
  </si>
  <si>
    <t>Pernoctaciones realizadas por los turistas en los hoteles de 4 y 5 estrellas de Adeje</t>
  </si>
  <si>
    <t>Pernoctaciones realizadas por los turistas en los hoteles de 1, 2, 3 estrellas de Adeje</t>
  </si>
  <si>
    <t>Pernoctaciones realizadas por los turistas en los apartamentos de Adeje</t>
  </si>
  <si>
    <t>Estancia Media en los establecimientos alojativos de Adeje
(hotel + apartamento)</t>
  </si>
  <si>
    <t>Estancia media de los viajeros españoles entrados en los establecimientos alojativos de Adeje (hotel + apartamento)</t>
  </si>
  <si>
    <t>Estancia media de los viajeros peninsulares entrados en los establecimientos alojativos de Adeje (hotel + apartamento)</t>
  </si>
  <si>
    <t>Estancia media de los viajeros canarios entrados en los establecimientos alojativos de Adeje (hotel + apartamento)</t>
  </si>
  <si>
    <t>Estancia media de los viajeros extranjeros entrados en los establecimientos alojativos de Adeje (hotel + apartamento)</t>
  </si>
  <si>
    <t>Estancia media de los viajeros británicos entrados en los establecimientos alojativos de Adeje (hotel + apartamento)</t>
  </si>
  <si>
    <t>Estancia media de los viajeros alemanes entrados en los establecimientos alojativos de Adeje (hotel + apartamento)</t>
  </si>
  <si>
    <t>Estancia media de los viajeros franceses entrados en los establecimientos alojativos de Adeje (hotel + apartamento)</t>
  </si>
  <si>
    <t>Estancia media de los viajeros belgas entrados en los establecimientos alojativos de Adeje (hotel + apartamento)</t>
  </si>
  <si>
    <t>Estancia media de los viajeros holandeses entrados en los establecimientos alojativos de Adeje (hotel + apartamento)</t>
  </si>
  <si>
    <t>Estancia media de los viajeros daneses entrados en los establecimientos alojativos de Adeje (hotel + apartamento)</t>
  </si>
  <si>
    <t>Estancia media de los viajeros suecos entrados en los establecimientos alojativos de Adeje (hotel + apartamento)</t>
  </si>
  <si>
    <t>Estancia Media en los hoteles de Adeje</t>
  </si>
  <si>
    <t>Estancia Media en los hoteles de 4, 5 estrellas de Adeje</t>
  </si>
  <si>
    <t>Estancia Media en los hoteles de 1, 2, 3 Estrellas de Adeje</t>
  </si>
  <si>
    <t>Estancia Media en los apartamentos de Adeje</t>
  </si>
  <si>
    <t>Tasa de ocupación por plaza en los establecimientos alojativos de Adeje
(hotel + apartamento)</t>
  </si>
  <si>
    <t>Tasa de ocupación por plaza en los hoteles de Adeje</t>
  </si>
  <si>
    <t>Tasa de ocupación por plaza en los hoteles de 4, 5 Estrellas de Adeje</t>
  </si>
  <si>
    <t>Tasa de ocupación por plaza en los hoteles de 1, 2, 3 Estrellas de Adeje</t>
  </si>
  <si>
    <t>Tasa de ocupación por plaza en los apartamentos de Adeje</t>
  </si>
  <si>
    <t>Distribución de viajeros españoles entrados en hoteles y apartamentos de Adeje  por lugar de residencia</t>
  </si>
  <si>
    <t>Viajeros españoles entrados en los hoteles y apartamentos de Adeje según lugar de residencia</t>
  </si>
  <si>
    <t>Viajeros españoles entrados en los hoteles y apartamentos de Adeje por tipología y categoría de alojamiento</t>
  </si>
  <si>
    <t>Viajeros peninsulares entrados en los hoteles y apartamentos de Adeje por tipología y categoría de alojamiento</t>
  </si>
  <si>
    <t>Viajeros canarios entrados en los hoteles y apartamentos de Adeje por tipología y categoría de alojamiento</t>
  </si>
  <si>
    <t>Evolución de viajeros españoles entrados en los establecimientos alojativos de Adeje
(hotel + apartamento)</t>
  </si>
  <si>
    <t>Evolución de viajeros peninsulares entrados en los establecimientos alojativos de Adeje
(hotel + apartamento)</t>
  </si>
  <si>
    <t>Evolución de viajeros canarios entrados en los establecimientos alojativos de Adeje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</si>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</sst>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8DCE27FC-CA37-49D8-B490-18127CAED03D}"/>
    <cellStyle name="Normal 2 6" xfId="3" xr:uid="{99BA04B8-D0BC-4595-9055-F5EB6B8352B3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44-41D7-997D-7C0028C9FBC9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4-41D7-997D-7C0028C9FBC9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44-41D7-997D-7C0028C9FB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44-41D7-997D-7C0028C9FBC9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44-41D7-997D-7C0028C9FB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44-41D7-997D-7C0028C9FB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4">
                  <c:v>153212</c:v>
                </c:pt>
                <c:pt idx="5">
                  <c:v>145993</c:v>
                </c:pt>
                <c:pt idx="6">
                  <c:v>155030</c:v>
                </c:pt>
                <c:pt idx="12">
                  <c:v>1072395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44-41D7-997D-7C0028C9F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44-41D7-997D-7C0028C9FB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44-41D7-997D-7C0028C9FB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44-41D7-997D-7C0028C9FB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44-41D7-997D-7C0028C9FB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44-41D7-997D-7C0028C9FB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44-41D7-997D-7C0028C9FB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44-41D7-997D-7C0028C9FB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44-41D7-997D-7C0028C9FB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44-41D7-997D-7C0028C9FB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44-41D7-997D-7C0028C9FB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44-41D7-997D-7C0028C9FB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44-41D7-997D-7C0028C9FB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44-41D7-997D-7C0028C9FB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44-41D7-997D-7C0028C9FB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44-41D7-997D-7C0028C9FBC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3">
                  <c:v>4.0345730617178166E-2</c:v>
                </c:pt>
                <c:pt idx="4">
                  <c:v>-5.167707553184242E-2</c:v>
                </c:pt>
                <c:pt idx="5">
                  <c:v>-7.0493107948938372E-2</c:v>
                </c:pt>
                <c:pt idx="6">
                  <c:v>-7.0535687520609125E-2</c:v>
                </c:pt>
                <c:pt idx="12">
                  <c:v>-4.736291342723542E-2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44-41D7-997D-7C0028C9F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3-43B0-AE78-4A2F2156003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5387</c:v>
                </c:pt>
                <c:pt idx="1">
                  <c:v>5327</c:v>
                </c:pt>
                <c:pt idx="2">
                  <c:v>4718</c:v>
                </c:pt>
                <c:pt idx="3">
                  <c:v>7779</c:v>
                </c:pt>
                <c:pt idx="4">
                  <c:v>5558</c:v>
                </c:pt>
                <c:pt idx="5">
                  <c:v>5224</c:v>
                </c:pt>
                <c:pt idx="6">
                  <c:v>6648</c:v>
                </c:pt>
                <c:pt idx="7">
                  <c:v>7588</c:v>
                </c:pt>
                <c:pt idx="8">
                  <c:v>5713</c:v>
                </c:pt>
                <c:pt idx="9">
                  <c:v>6665</c:v>
                </c:pt>
                <c:pt idx="10">
                  <c:v>5073</c:v>
                </c:pt>
                <c:pt idx="11">
                  <c:v>5198</c:v>
                </c:pt>
                <c:pt idx="12">
                  <c:v>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3-43B0-AE78-4A2F2156003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F3-43B0-AE78-4A2F215600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5223</c:v>
                </c:pt>
                <c:pt idx="1">
                  <c:v>6123</c:v>
                </c:pt>
                <c:pt idx="2">
                  <c:v>5018</c:v>
                </c:pt>
                <c:pt idx="3">
                  <c:v>7219</c:v>
                </c:pt>
                <c:pt idx="4">
                  <c:v>6458</c:v>
                </c:pt>
                <c:pt idx="5">
                  <c:v>5046</c:v>
                </c:pt>
                <c:pt idx="6">
                  <c:v>7014</c:v>
                </c:pt>
                <c:pt idx="7">
                  <c:v>6567</c:v>
                </c:pt>
                <c:pt idx="8">
                  <c:v>5429</c:v>
                </c:pt>
                <c:pt idx="9">
                  <c:v>6929</c:v>
                </c:pt>
                <c:pt idx="10">
                  <c:v>5398</c:v>
                </c:pt>
                <c:pt idx="11">
                  <c:v>5174</c:v>
                </c:pt>
                <c:pt idx="12">
                  <c:v>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F3-43B0-AE78-4A2F2156003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3-43B0-AE78-4A2F215600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F3-43B0-AE78-4A2F215600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4550</c:v>
                </c:pt>
                <c:pt idx="1">
                  <c:v>5803</c:v>
                </c:pt>
                <c:pt idx="2">
                  <c:v>5584</c:v>
                </c:pt>
                <c:pt idx="3">
                  <c:v>6741</c:v>
                </c:pt>
                <c:pt idx="4">
                  <c:v>5113</c:v>
                </c:pt>
                <c:pt idx="5">
                  <c:v>4073</c:v>
                </c:pt>
                <c:pt idx="6">
                  <c:v>6431</c:v>
                </c:pt>
                <c:pt idx="12">
                  <c:v>38295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F3-43B0-AE78-4A2F21560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F3-43B0-AE78-4A2F215600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4575</c:v>
                      </c:pt>
                      <c:pt idx="1">
                        <c:v>5653</c:v>
                      </c:pt>
                      <c:pt idx="2">
                        <c:v>2275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2493</c:v>
                      </c:pt>
                      <c:pt idx="8">
                        <c:v>194</c:v>
                      </c:pt>
                      <c:pt idx="9">
                        <c:v>149</c:v>
                      </c:pt>
                      <c:pt idx="10">
                        <c:v>403</c:v>
                      </c:pt>
                      <c:pt idx="11">
                        <c:v>414</c:v>
                      </c:pt>
                      <c:pt idx="12">
                        <c:v>17078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F3-43B0-AE78-4A2F215600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F3-43B0-AE78-4A2F215600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F3-43B0-AE78-4A2F215600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F3-43B0-AE78-4A2F215600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F3-43B0-AE78-4A2F215600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F3-43B0-AE78-4A2F215600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F3-43B0-AE78-4A2F215600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F3-43B0-AE78-4A2F215600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F3-43B0-AE78-4A2F215600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F3-43B0-AE78-4A2F215600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F3-43B0-AE78-4A2F215600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F3-43B0-AE78-4A2F215600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F3-43B0-AE78-4A2F215600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F3-43B0-AE78-4A2F2156003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-0.12885314953092097</c:v>
                </c:pt>
                <c:pt idx="1">
                  <c:v>-5.2261963089988539E-2</c:v>
                </c:pt>
                <c:pt idx="2">
                  <c:v>0.11279394180948588</c:v>
                </c:pt>
                <c:pt idx="3">
                  <c:v>-6.621415708546885E-2</c:v>
                </c:pt>
                <c:pt idx="4">
                  <c:v>-0.20826881387426444</c:v>
                </c:pt>
                <c:pt idx="5">
                  <c:v>-0.19282600079270706</c:v>
                </c:pt>
                <c:pt idx="6">
                  <c:v>-8.3119475335044157E-2</c:v>
                </c:pt>
                <c:pt idx="12">
                  <c:v>-9.0401653167383245E-2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F3-43B0-AE78-4A2F21560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AC-40A1-AAD2-998A1C97904C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AC-40A1-AAD2-998A1C97904C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AC-40A1-AAD2-998A1C9790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AC-40A1-AAD2-998A1C97904C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AC-40A1-AAD2-998A1C9790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AC-40A1-AAD2-998A1C97904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4">
                  <c:v>5488</c:v>
                </c:pt>
                <c:pt idx="5">
                  <c:v>4500</c:v>
                </c:pt>
                <c:pt idx="6">
                  <c:v>7025</c:v>
                </c:pt>
                <c:pt idx="12">
                  <c:v>44660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AC-40A1-AAD2-998A1C979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AC-40A1-AAD2-998A1C9790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AC-40A1-AAD2-998A1C9790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AC-40A1-AAD2-998A1C9790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AC-40A1-AAD2-998A1C9790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AC-40A1-AAD2-998A1C9790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AC-40A1-AAD2-998A1C9790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AC-40A1-AAD2-998A1C9790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AC-40A1-AAD2-998A1C9790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AC-40A1-AAD2-998A1C9790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AC-40A1-AAD2-998A1C9790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AC-40A1-AAD2-998A1C9790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AC-40A1-AAD2-998A1C9790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AC-40A1-AAD2-998A1C9790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AC-40A1-AAD2-998A1C9790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AC-40A1-AAD2-998A1C97904C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3">
                  <c:v>-5.3632760898282728E-2</c:v>
                </c:pt>
                <c:pt idx="4">
                  <c:v>-5.4770926627626615E-2</c:v>
                </c:pt>
                <c:pt idx="5">
                  <c:v>-0.14901664145234494</c:v>
                </c:pt>
                <c:pt idx="6">
                  <c:v>-0.12395560543708695</c:v>
                </c:pt>
                <c:pt idx="12">
                  <c:v>-5.836214894155356E-2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AC-40A1-AAD2-998A1C979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BB-426D-8177-89FC9072B8A0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4139</c:v>
                </c:pt>
                <c:pt idx="1">
                  <c:v>4376</c:v>
                </c:pt>
                <c:pt idx="2">
                  <c:v>3712</c:v>
                </c:pt>
                <c:pt idx="3">
                  <c:v>2116</c:v>
                </c:pt>
                <c:pt idx="4">
                  <c:v>434</c:v>
                </c:pt>
                <c:pt idx="5">
                  <c:v>450</c:v>
                </c:pt>
                <c:pt idx="6">
                  <c:v>522</c:v>
                </c:pt>
                <c:pt idx="7">
                  <c:v>651</c:v>
                </c:pt>
                <c:pt idx="8">
                  <c:v>563</c:v>
                </c:pt>
                <c:pt idx="9">
                  <c:v>2101</c:v>
                </c:pt>
                <c:pt idx="10">
                  <c:v>3063</c:v>
                </c:pt>
                <c:pt idx="11">
                  <c:v>2463</c:v>
                </c:pt>
                <c:pt idx="12">
                  <c:v>24590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BB-426D-8177-89FC9072B8A0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BB-426D-8177-89FC9072B8A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3435</c:v>
                </c:pt>
                <c:pt idx="1">
                  <c:v>3587</c:v>
                </c:pt>
                <c:pt idx="2">
                  <c:v>4025</c:v>
                </c:pt>
                <c:pt idx="3">
                  <c:v>1591</c:v>
                </c:pt>
                <c:pt idx="4">
                  <c:v>622</c:v>
                </c:pt>
                <c:pt idx="5">
                  <c:v>450</c:v>
                </c:pt>
                <c:pt idx="6">
                  <c:v>1214</c:v>
                </c:pt>
                <c:pt idx="7">
                  <c:v>545</c:v>
                </c:pt>
                <c:pt idx="8">
                  <c:v>786</c:v>
                </c:pt>
                <c:pt idx="9">
                  <c:v>2136</c:v>
                </c:pt>
                <c:pt idx="10">
                  <c:v>3114</c:v>
                </c:pt>
                <c:pt idx="11">
                  <c:v>2655</c:v>
                </c:pt>
                <c:pt idx="12">
                  <c:v>24160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BB-426D-8177-89FC9072B8A0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BB-426D-8177-89FC9072B8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BB-426D-8177-89FC9072B8A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2586</c:v>
                </c:pt>
                <c:pt idx="1">
                  <c:v>3609</c:v>
                </c:pt>
                <c:pt idx="2">
                  <c:v>3315</c:v>
                </c:pt>
                <c:pt idx="3">
                  <c:v>2194</c:v>
                </c:pt>
                <c:pt idx="4">
                  <c:v>775</c:v>
                </c:pt>
                <c:pt idx="5">
                  <c:v>436</c:v>
                </c:pt>
                <c:pt idx="6">
                  <c:v>818</c:v>
                </c:pt>
                <c:pt idx="12">
                  <c:v>13733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BB-426D-8177-89FC9072B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BB-426D-8177-89FC9072B8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4233</c:v>
                      </c:pt>
                      <c:pt idx="1">
                        <c:v>5326</c:v>
                      </c:pt>
                      <c:pt idx="2">
                        <c:v>1960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</c:v>
                      </c:pt>
                      <c:pt idx="9">
                        <c:v>9</c:v>
                      </c:pt>
                      <c:pt idx="10">
                        <c:v>14</c:v>
                      </c:pt>
                      <c:pt idx="11">
                        <c:v>24</c:v>
                      </c:pt>
                      <c:pt idx="12">
                        <c:v>11625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BB-426D-8177-89FC9072B8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BB-426D-8177-89FC9072B8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BB-426D-8177-89FC9072B8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BB-426D-8177-89FC9072B8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BB-426D-8177-89FC9072B8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BB-426D-8177-89FC9072B8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BB-426D-8177-89FC9072B8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BB-426D-8177-89FC9072B8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BB-426D-8177-89FC9072B8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BB-426D-8177-89FC9072B8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BB-426D-8177-89FC9072B8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BB-426D-8177-89FC9072B8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BB-426D-8177-89FC9072B8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BB-426D-8177-89FC9072B8A0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-0.24716157205240175</c:v>
                </c:pt>
                <c:pt idx="1">
                  <c:v>6.1332589908000834E-3</c:v>
                </c:pt>
                <c:pt idx="2">
                  <c:v>-0.17639751552795035</c:v>
                </c:pt>
                <c:pt idx="3">
                  <c:v>0.3790069138906349</c:v>
                </c:pt>
                <c:pt idx="4">
                  <c:v>0.24598070739549849</c:v>
                </c:pt>
                <c:pt idx="5">
                  <c:v>-3.1111111111111089E-2</c:v>
                </c:pt>
                <c:pt idx="6">
                  <c:v>-0.32619439868204281</c:v>
                </c:pt>
                <c:pt idx="12">
                  <c:v>-7.9804341999463957E-2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BB-426D-8177-89FC9072B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30-4072-AD4F-8B8DFD961C9C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4811</c:v>
                </c:pt>
                <c:pt idx="1">
                  <c:v>3291</c:v>
                </c:pt>
                <c:pt idx="2">
                  <c:v>2951</c:v>
                </c:pt>
                <c:pt idx="3">
                  <c:v>1900</c:v>
                </c:pt>
                <c:pt idx="4">
                  <c:v>280</c:v>
                </c:pt>
                <c:pt idx="5">
                  <c:v>429</c:v>
                </c:pt>
                <c:pt idx="6">
                  <c:v>391</c:v>
                </c:pt>
                <c:pt idx="7">
                  <c:v>383</c:v>
                </c:pt>
                <c:pt idx="8">
                  <c:v>399</c:v>
                </c:pt>
                <c:pt idx="9">
                  <c:v>2388</c:v>
                </c:pt>
                <c:pt idx="10">
                  <c:v>3933</c:v>
                </c:pt>
                <c:pt idx="11">
                  <c:v>4511</c:v>
                </c:pt>
                <c:pt idx="12">
                  <c:v>25667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0-4072-AD4F-8B8DFD961C9C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30-4072-AD4F-8B8DFD961C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4085</c:v>
                </c:pt>
                <c:pt idx="1">
                  <c:v>3554</c:v>
                </c:pt>
                <c:pt idx="2">
                  <c:v>3964</c:v>
                </c:pt>
                <c:pt idx="3">
                  <c:v>1351</c:v>
                </c:pt>
                <c:pt idx="4">
                  <c:v>163</c:v>
                </c:pt>
                <c:pt idx="5">
                  <c:v>233</c:v>
                </c:pt>
                <c:pt idx="6">
                  <c:v>247</c:v>
                </c:pt>
                <c:pt idx="7">
                  <c:v>201</c:v>
                </c:pt>
                <c:pt idx="8">
                  <c:v>175</c:v>
                </c:pt>
                <c:pt idx="9">
                  <c:v>2268</c:v>
                </c:pt>
                <c:pt idx="10">
                  <c:v>3376</c:v>
                </c:pt>
                <c:pt idx="11">
                  <c:v>3656</c:v>
                </c:pt>
                <c:pt idx="12">
                  <c:v>23273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30-4072-AD4F-8B8DFD961C9C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30-4072-AD4F-8B8DFD961C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30-4072-AD4F-8B8DFD961C9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3094</c:v>
                </c:pt>
                <c:pt idx="1">
                  <c:v>3156</c:v>
                </c:pt>
                <c:pt idx="2">
                  <c:v>2560</c:v>
                </c:pt>
                <c:pt idx="3">
                  <c:v>1682</c:v>
                </c:pt>
                <c:pt idx="4">
                  <c:v>109</c:v>
                </c:pt>
                <c:pt idx="5">
                  <c:v>255</c:v>
                </c:pt>
                <c:pt idx="6">
                  <c:v>144</c:v>
                </c:pt>
                <c:pt idx="12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30-4072-AD4F-8B8DFD961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30-4072-AD4F-8B8DFD961C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5434</c:v>
                      </c:pt>
                      <c:pt idx="1">
                        <c:v>5626</c:v>
                      </c:pt>
                      <c:pt idx="2">
                        <c:v>1740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16</c:v>
                      </c:pt>
                      <c:pt idx="9">
                        <c:v>138</c:v>
                      </c:pt>
                      <c:pt idx="10">
                        <c:v>302</c:v>
                      </c:pt>
                      <c:pt idx="11">
                        <c:v>61</c:v>
                      </c:pt>
                      <c:pt idx="12">
                        <c:v>13377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30-4072-AD4F-8B8DFD961C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30-4072-AD4F-8B8DFD961C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30-4072-AD4F-8B8DFD961C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30-4072-AD4F-8B8DFD961C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30-4072-AD4F-8B8DFD961C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30-4072-AD4F-8B8DFD961C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30-4072-AD4F-8B8DFD961C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30-4072-AD4F-8B8DFD961C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30-4072-AD4F-8B8DFD961C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30-4072-AD4F-8B8DFD961C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30-4072-AD4F-8B8DFD961C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30-4072-AD4F-8B8DFD961C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30-4072-AD4F-8B8DFD961C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30-4072-AD4F-8B8DFD961C9C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-0.24259485924112612</c:v>
                </c:pt>
                <c:pt idx="1">
                  <c:v>-0.1119864940911649</c:v>
                </c:pt>
                <c:pt idx="2">
                  <c:v>-0.3541876892028254</c:v>
                </c:pt>
                <c:pt idx="3">
                  <c:v>0.2450037009622501</c:v>
                </c:pt>
                <c:pt idx="4">
                  <c:v>-0.33128834355828218</c:v>
                </c:pt>
                <c:pt idx="5">
                  <c:v>9.4420600858369008E-2</c:v>
                </c:pt>
                <c:pt idx="6">
                  <c:v>-0.417004048582996</c:v>
                </c:pt>
                <c:pt idx="12">
                  <c:v>-0.19099801426785323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30-4072-AD4F-8B8DFD961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57-43CE-8B49-656D3F81E68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139602</c:v>
                </c:pt>
                <c:pt idx="1">
                  <c:v>147030</c:v>
                </c:pt>
                <c:pt idx="2">
                  <c:v>154113</c:v>
                </c:pt>
                <c:pt idx="3">
                  <c:v>167625</c:v>
                </c:pt>
                <c:pt idx="4">
                  <c:v>150325</c:v>
                </c:pt>
                <c:pt idx="5">
                  <c:v>157350</c:v>
                </c:pt>
                <c:pt idx="6">
                  <c:v>163971</c:v>
                </c:pt>
                <c:pt idx="7">
                  <c:v>166974</c:v>
                </c:pt>
                <c:pt idx="8">
                  <c:v>153067</c:v>
                </c:pt>
                <c:pt idx="9">
                  <c:v>172251</c:v>
                </c:pt>
                <c:pt idx="10">
                  <c:v>154254</c:v>
                </c:pt>
                <c:pt idx="11">
                  <c:v>161770</c:v>
                </c:pt>
                <c:pt idx="12">
                  <c:v>1888332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57-43CE-8B49-656D3F81E68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57-43CE-8B49-656D3F81E68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150925</c:v>
                </c:pt>
                <c:pt idx="1">
                  <c:v>154587</c:v>
                </c:pt>
                <c:pt idx="2">
                  <c:v>175927</c:v>
                </c:pt>
                <c:pt idx="3">
                  <c:v>158852</c:v>
                </c:pt>
                <c:pt idx="4">
                  <c:v>161561</c:v>
                </c:pt>
                <c:pt idx="5">
                  <c:v>157065</c:v>
                </c:pt>
                <c:pt idx="6">
                  <c:v>166795</c:v>
                </c:pt>
                <c:pt idx="7">
                  <c:v>175399</c:v>
                </c:pt>
                <c:pt idx="8">
                  <c:v>148572</c:v>
                </c:pt>
                <c:pt idx="9">
                  <c:v>172855</c:v>
                </c:pt>
                <c:pt idx="10">
                  <c:v>156906</c:v>
                </c:pt>
                <c:pt idx="11">
                  <c:v>159454</c:v>
                </c:pt>
                <c:pt idx="12">
                  <c:v>1938898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57-43CE-8B49-656D3F81E68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57-43CE-8B49-656D3F81E6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57-43CE-8B49-656D3F81E68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146051</c:v>
                </c:pt>
                <c:pt idx="1">
                  <c:v>147890</c:v>
                </c:pt>
                <c:pt idx="2">
                  <c:v>158958</c:v>
                </c:pt>
                <c:pt idx="3">
                  <c:v>165261</c:v>
                </c:pt>
                <c:pt idx="4">
                  <c:v>153212</c:v>
                </c:pt>
                <c:pt idx="5">
                  <c:v>145993</c:v>
                </c:pt>
                <c:pt idx="6">
                  <c:v>155030</c:v>
                </c:pt>
                <c:pt idx="12">
                  <c:v>1072395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57-43CE-8B49-656D3F81E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57-43CE-8B49-656D3F81E6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138100</c:v>
                      </c:pt>
                      <c:pt idx="1">
                        <c:v>148350</c:v>
                      </c:pt>
                      <c:pt idx="2">
                        <c:v>57720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52795</c:v>
                      </c:pt>
                      <c:pt idx="8">
                        <c:v>37281</c:v>
                      </c:pt>
                      <c:pt idx="9">
                        <c:v>29818</c:v>
                      </c:pt>
                      <c:pt idx="10">
                        <c:v>22307</c:v>
                      </c:pt>
                      <c:pt idx="11">
                        <c:v>27724</c:v>
                      </c:pt>
                      <c:pt idx="12">
                        <c:v>550867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57-43CE-8B49-656D3F81E6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57-43CE-8B49-656D3F81E6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57-43CE-8B49-656D3F81E6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57-43CE-8B49-656D3F81E6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57-43CE-8B49-656D3F81E6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57-43CE-8B49-656D3F81E6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57-43CE-8B49-656D3F81E6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57-43CE-8B49-656D3F81E6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57-43CE-8B49-656D3F81E6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57-43CE-8B49-656D3F81E6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57-43CE-8B49-656D3F81E6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57-43CE-8B49-656D3F81E6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57-43CE-8B49-656D3F81E6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57-43CE-8B49-656D3F81E68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-3.2294185853900981E-2</c:v>
                </c:pt>
                <c:pt idx="1">
                  <c:v>-4.3321883470149536E-2</c:v>
                </c:pt>
                <c:pt idx="2">
                  <c:v>-9.6454779539240754E-2</c:v>
                </c:pt>
                <c:pt idx="3">
                  <c:v>4.0345730617178166E-2</c:v>
                </c:pt>
                <c:pt idx="4">
                  <c:v>-5.167707553184242E-2</c:v>
                </c:pt>
                <c:pt idx="5">
                  <c:v>-7.0493107948938372E-2</c:v>
                </c:pt>
                <c:pt idx="6">
                  <c:v>-7.0535687520609125E-2</c:v>
                </c:pt>
                <c:pt idx="12">
                  <c:v>-4.736291342723542E-2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57-43CE-8B49-656D3F81E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06-445E-8144-E95F13D86437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115960</c:v>
                </c:pt>
                <c:pt idx="1">
                  <c:v>120680</c:v>
                </c:pt>
                <c:pt idx="2">
                  <c:v>124592</c:v>
                </c:pt>
                <c:pt idx="3">
                  <c:v>137810</c:v>
                </c:pt>
                <c:pt idx="4">
                  <c:v>124155</c:v>
                </c:pt>
                <c:pt idx="5">
                  <c:v>127951</c:v>
                </c:pt>
                <c:pt idx="6">
                  <c:v>133653</c:v>
                </c:pt>
                <c:pt idx="7">
                  <c:v>134916</c:v>
                </c:pt>
                <c:pt idx="8">
                  <c:v>125237</c:v>
                </c:pt>
                <c:pt idx="9">
                  <c:v>143593</c:v>
                </c:pt>
                <c:pt idx="10">
                  <c:v>124720</c:v>
                </c:pt>
                <c:pt idx="11">
                  <c:v>129836</c:v>
                </c:pt>
                <c:pt idx="12">
                  <c:v>1543103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6-445E-8144-E95F13D86437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06-445E-8144-E95F13D8643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122914</c:v>
                </c:pt>
                <c:pt idx="1">
                  <c:v>124180</c:v>
                </c:pt>
                <c:pt idx="2">
                  <c:v>142017</c:v>
                </c:pt>
                <c:pt idx="3">
                  <c:v>130927</c:v>
                </c:pt>
                <c:pt idx="4">
                  <c:v>132737</c:v>
                </c:pt>
                <c:pt idx="5">
                  <c:v>129241</c:v>
                </c:pt>
                <c:pt idx="6">
                  <c:v>133668</c:v>
                </c:pt>
                <c:pt idx="7">
                  <c:v>143446</c:v>
                </c:pt>
                <c:pt idx="8">
                  <c:v>121062</c:v>
                </c:pt>
                <c:pt idx="9">
                  <c:v>140283</c:v>
                </c:pt>
                <c:pt idx="10">
                  <c:v>125623</c:v>
                </c:pt>
                <c:pt idx="11">
                  <c:v>127791</c:v>
                </c:pt>
                <c:pt idx="12">
                  <c:v>1573889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6-445E-8144-E95F13D86437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06-445E-8144-E95F13D864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06-445E-8144-E95F13D8643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120846</c:v>
                </c:pt>
                <c:pt idx="1">
                  <c:v>116006</c:v>
                </c:pt>
                <c:pt idx="2">
                  <c:v>126185</c:v>
                </c:pt>
                <c:pt idx="3">
                  <c:v>132941</c:v>
                </c:pt>
                <c:pt idx="4">
                  <c:v>123526</c:v>
                </c:pt>
                <c:pt idx="5">
                  <c:v>115607</c:v>
                </c:pt>
                <c:pt idx="6">
                  <c:v>124272</c:v>
                </c:pt>
                <c:pt idx="12">
                  <c:v>859383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06-445E-8144-E95F13D86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06-445E-8144-E95F13D864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111379</c:v>
                      </c:pt>
                      <c:pt idx="1">
                        <c:v>120647</c:v>
                      </c:pt>
                      <c:pt idx="2">
                        <c:v>47798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43908</c:v>
                      </c:pt>
                      <c:pt idx="8">
                        <c:v>29045</c:v>
                      </c:pt>
                      <c:pt idx="9">
                        <c:v>23037</c:v>
                      </c:pt>
                      <c:pt idx="10">
                        <c:v>16294</c:v>
                      </c:pt>
                      <c:pt idx="11">
                        <c:v>22293</c:v>
                      </c:pt>
                      <c:pt idx="12">
                        <c:v>441622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06-445E-8144-E95F13D864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06-445E-8144-E95F13D864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06-445E-8144-E95F13D864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06-445E-8144-E95F13D864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06-445E-8144-E95F13D864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06-445E-8144-E95F13D864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06-445E-8144-E95F13D864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06-445E-8144-E95F13D864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06-445E-8144-E95F13D864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06-445E-8144-E95F13D864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06-445E-8144-E95F13D864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06-445E-8144-E95F13D864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06-445E-8144-E95F13D864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06-445E-8144-E95F13D86437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-1.6824771791659199E-2</c:v>
                </c:pt>
                <c:pt idx="1">
                  <c:v>-6.5823804155258459E-2</c:v>
                </c:pt>
                <c:pt idx="2">
                  <c:v>-0.11147961159579489</c:v>
                </c:pt>
                <c:pt idx="3">
                  <c:v>1.5382617794649001E-2</c:v>
                </c:pt>
                <c:pt idx="4">
                  <c:v>-6.9392859564401776E-2</c:v>
                </c:pt>
                <c:pt idx="5">
                  <c:v>-0.10549283895977279</c:v>
                </c:pt>
                <c:pt idx="6">
                  <c:v>-7.0293563156477279E-2</c:v>
                </c:pt>
                <c:pt idx="12">
                  <c:v>-6.1485184845426977E-2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06-445E-8144-E95F13D86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4F-4799-B533-C38F62074B3E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102022</c:v>
                </c:pt>
                <c:pt idx="1">
                  <c:v>107203</c:v>
                </c:pt>
                <c:pt idx="2">
                  <c:v>110890</c:v>
                </c:pt>
                <c:pt idx="3">
                  <c:v>123429</c:v>
                </c:pt>
                <c:pt idx="4">
                  <c:v>111213</c:v>
                </c:pt>
                <c:pt idx="5">
                  <c:v>114600</c:v>
                </c:pt>
                <c:pt idx="6">
                  <c:v>118946</c:v>
                </c:pt>
                <c:pt idx="7">
                  <c:v>120435</c:v>
                </c:pt>
                <c:pt idx="8">
                  <c:v>112485</c:v>
                </c:pt>
                <c:pt idx="9">
                  <c:v>128570</c:v>
                </c:pt>
                <c:pt idx="10">
                  <c:v>111535</c:v>
                </c:pt>
                <c:pt idx="11">
                  <c:v>116159</c:v>
                </c:pt>
                <c:pt idx="12">
                  <c:v>1377487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4F-4799-B533-C38F62074B3E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4F-4799-B533-C38F62074B3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111169</c:v>
                </c:pt>
                <c:pt idx="1">
                  <c:v>111828</c:v>
                </c:pt>
                <c:pt idx="2">
                  <c:v>127256</c:v>
                </c:pt>
                <c:pt idx="3">
                  <c:v>117947</c:v>
                </c:pt>
                <c:pt idx="4">
                  <c:v>119801</c:v>
                </c:pt>
                <c:pt idx="5">
                  <c:v>117142</c:v>
                </c:pt>
                <c:pt idx="6">
                  <c:v>120238</c:v>
                </c:pt>
                <c:pt idx="7">
                  <c:v>130238</c:v>
                </c:pt>
                <c:pt idx="8">
                  <c:v>109297</c:v>
                </c:pt>
                <c:pt idx="9">
                  <c:v>127297</c:v>
                </c:pt>
                <c:pt idx="10">
                  <c:v>113118</c:v>
                </c:pt>
                <c:pt idx="11">
                  <c:v>115661</c:v>
                </c:pt>
                <c:pt idx="12">
                  <c:v>1420992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4F-4799-B533-C38F62074B3E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4F-4799-B533-C38F62074B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4F-4799-B533-C38F62074B3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108553</c:v>
                </c:pt>
                <c:pt idx="1">
                  <c:v>103617</c:v>
                </c:pt>
                <c:pt idx="2">
                  <c:v>112571</c:v>
                </c:pt>
                <c:pt idx="3">
                  <c:v>119086</c:v>
                </c:pt>
                <c:pt idx="4">
                  <c:v>110077</c:v>
                </c:pt>
                <c:pt idx="5">
                  <c:v>102220</c:v>
                </c:pt>
                <c:pt idx="6">
                  <c:v>110061</c:v>
                </c:pt>
                <c:pt idx="12">
                  <c:v>766185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4F-4799-B533-C38F62074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4F-4799-B533-C38F62074B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97322</c:v>
                      </c:pt>
                      <c:pt idx="1">
                        <c:v>105589</c:v>
                      </c:pt>
                      <c:pt idx="2">
                        <c:v>41066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40708</c:v>
                      </c:pt>
                      <c:pt idx="8">
                        <c:v>28487</c:v>
                      </c:pt>
                      <c:pt idx="9">
                        <c:v>22497</c:v>
                      </c:pt>
                      <c:pt idx="10">
                        <c:v>15805</c:v>
                      </c:pt>
                      <c:pt idx="11">
                        <c:v>21712</c:v>
                      </c:pt>
                      <c:pt idx="12">
                        <c:v>398770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4F-4799-B533-C38F62074B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4F-4799-B533-C38F62074B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4F-4799-B533-C38F62074B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4F-4799-B533-C38F62074B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4F-4799-B533-C38F62074B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4F-4799-B533-C38F62074B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4F-4799-B533-C38F62074B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4F-4799-B533-C38F62074B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4F-4799-B533-C38F62074B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4F-4799-B533-C38F62074B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4F-4799-B533-C38F62074B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4F-4799-B533-C38F62074B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4F-4799-B533-C38F62074B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4F-4799-B533-C38F62074B3E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-2.3531739963479015E-2</c:v>
                </c:pt>
                <c:pt idx="1">
                  <c:v>-7.3425260221053779E-2</c:v>
                </c:pt>
                <c:pt idx="2">
                  <c:v>-0.11539730936065884</c:v>
                </c:pt>
                <c:pt idx="3">
                  <c:v>9.6568797849880816E-3</c:v>
                </c:pt>
                <c:pt idx="4">
                  <c:v>-8.1167936828574039E-2</c:v>
                </c:pt>
                <c:pt idx="5">
                  <c:v>-0.12738385890628467</c:v>
                </c:pt>
                <c:pt idx="6">
                  <c:v>-8.4640463081554929E-2</c:v>
                </c:pt>
                <c:pt idx="12">
                  <c:v>-7.1719605854750679E-2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4F-4799-B533-C38F62074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8E-4AC8-B633-35318E9A901D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13938</c:v>
                </c:pt>
                <c:pt idx="1">
                  <c:v>13477</c:v>
                </c:pt>
                <c:pt idx="2">
                  <c:v>13702</c:v>
                </c:pt>
                <c:pt idx="3">
                  <c:v>14381</c:v>
                </c:pt>
                <c:pt idx="4">
                  <c:v>12942</c:v>
                </c:pt>
                <c:pt idx="5">
                  <c:v>13351</c:v>
                </c:pt>
                <c:pt idx="6">
                  <c:v>14707</c:v>
                </c:pt>
                <c:pt idx="7">
                  <c:v>14481</c:v>
                </c:pt>
                <c:pt idx="8">
                  <c:v>12752</c:v>
                </c:pt>
                <c:pt idx="9">
                  <c:v>15023</c:v>
                </c:pt>
                <c:pt idx="10">
                  <c:v>13185</c:v>
                </c:pt>
                <c:pt idx="11">
                  <c:v>13677</c:v>
                </c:pt>
                <c:pt idx="12">
                  <c:v>165616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E-4AC8-B633-35318E9A901D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8E-4AC8-B633-35318E9A901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11745</c:v>
                </c:pt>
                <c:pt idx="1">
                  <c:v>12352</c:v>
                </c:pt>
                <c:pt idx="2">
                  <c:v>14761</c:v>
                </c:pt>
                <c:pt idx="3">
                  <c:v>12980</c:v>
                </c:pt>
                <c:pt idx="4">
                  <c:v>12936</c:v>
                </c:pt>
                <c:pt idx="5">
                  <c:v>12099</c:v>
                </c:pt>
                <c:pt idx="6">
                  <c:v>13430</c:v>
                </c:pt>
                <c:pt idx="7">
                  <c:v>13208</c:v>
                </c:pt>
                <c:pt idx="8">
                  <c:v>11765</c:v>
                </c:pt>
                <c:pt idx="9">
                  <c:v>12986</c:v>
                </c:pt>
                <c:pt idx="10">
                  <c:v>12505</c:v>
                </c:pt>
                <c:pt idx="11">
                  <c:v>12130</c:v>
                </c:pt>
                <c:pt idx="12">
                  <c:v>152897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8E-4AC8-B633-35318E9A901D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8E-4AC8-B633-35318E9A90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8E-4AC8-B633-35318E9A901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12293</c:v>
                </c:pt>
                <c:pt idx="1">
                  <c:v>12389</c:v>
                </c:pt>
                <c:pt idx="2">
                  <c:v>13614</c:v>
                </c:pt>
                <c:pt idx="3">
                  <c:v>13855</c:v>
                </c:pt>
                <c:pt idx="4">
                  <c:v>13449</c:v>
                </c:pt>
                <c:pt idx="5">
                  <c:v>13387</c:v>
                </c:pt>
                <c:pt idx="6">
                  <c:v>14211</c:v>
                </c:pt>
                <c:pt idx="12">
                  <c:v>93198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8E-4AC8-B633-35318E9A9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8E-4AC8-B633-35318E9A90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14057</c:v>
                      </c:pt>
                      <c:pt idx="1">
                        <c:v>15058</c:v>
                      </c:pt>
                      <c:pt idx="2">
                        <c:v>6732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3200</c:v>
                      </c:pt>
                      <c:pt idx="8">
                        <c:v>558</c:v>
                      </c:pt>
                      <c:pt idx="9">
                        <c:v>540</c:v>
                      </c:pt>
                      <c:pt idx="10">
                        <c:v>489</c:v>
                      </c:pt>
                      <c:pt idx="11">
                        <c:v>581</c:v>
                      </c:pt>
                      <c:pt idx="12">
                        <c:v>42852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8E-4AC8-B633-35318E9A90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8E-4AC8-B633-35318E9A90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8E-4AC8-B633-35318E9A90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8E-4AC8-B633-35318E9A90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8E-4AC8-B633-35318E9A90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8E-4AC8-B633-35318E9A90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8E-4AC8-B633-35318E9A90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8E-4AC8-B633-35318E9A90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8E-4AC8-B633-35318E9A90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8E-4AC8-B633-35318E9A90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8E-4AC8-B633-35318E9A90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8E-4AC8-B633-35318E9A90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8E-4AC8-B633-35318E9A90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8E-4AC8-B633-35318E9A901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4.665815240527893E-2</c:v>
                </c:pt>
                <c:pt idx="1">
                  <c:v>2.9954663212434784E-3</c:v>
                </c:pt>
                <c:pt idx="2">
                  <c:v>-7.7704762549962725E-2</c:v>
                </c:pt>
                <c:pt idx="3">
                  <c:v>6.741140215716479E-2</c:v>
                </c:pt>
                <c:pt idx="4">
                  <c:v>3.9656771799629009E-2</c:v>
                </c:pt>
                <c:pt idx="5">
                  <c:v>0.10645507893214323</c:v>
                </c:pt>
                <c:pt idx="6">
                  <c:v>5.8153387937453394E-2</c:v>
                </c:pt>
                <c:pt idx="12">
                  <c:v>3.2058735590179799E-2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8E-4AC8-B633-35318E9A9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59-4618-B639-963A76055F58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23642</c:v>
                </c:pt>
                <c:pt idx="1">
                  <c:v>26350</c:v>
                </c:pt>
                <c:pt idx="2">
                  <c:v>29521</c:v>
                </c:pt>
                <c:pt idx="3">
                  <c:v>29815</c:v>
                </c:pt>
                <c:pt idx="4">
                  <c:v>26170</c:v>
                </c:pt>
                <c:pt idx="5">
                  <c:v>29399</c:v>
                </c:pt>
                <c:pt idx="6">
                  <c:v>30318</c:v>
                </c:pt>
                <c:pt idx="7">
                  <c:v>32058</c:v>
                </c:pt>
                <c:pt idx="8">
                  <c:v>27830</c:v>
                </c:pt>
                <c:pt idx="9">
                  <c:v>28658</c:v>
                </c:pt>
                <c:pt idx="10">
                  <c:v>29534</c:v>
                </c:pt>
                <c:pt idx="11">
                  <c:v>31934</c:v>
                </c:pt>
                <c:pt idx="12">
                  <c:v>345229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9-4618-B639-963A76055F58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59-4618-B639-963A76055F5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28011</c:v>
                </c:pt>
                <c:pt idx="1">
                  <c:v>30407</c:v>
                </c:pt>
                <c:pt idx="2">
                  <c:v>33910</c:v>
                </c:pt>
                <c:pt idx="3">
                  <c:v>27925</c:v>
                </c:pt>
                <c:pt idx="4">
                  <c:v>28824</c:v>
                </c:pt>
                <c:pt idx="5">
                  <c:v>27824</c:v>
                </c:pt>
                <c:pt idx="6">
                  <c:v>33127</c:v>
                </c:pt>
                <c:pt idx="7">
                  <c:v>31953</c:v>
                </c:pt>
                <c:pt idx="8">
                  <c:v>27510</c:v>
                </c:pt>
                <c:pt idx="9">
                  <c:v>32572</c:v>
                </c:pt>
                <c:pt idx="10">
                  <c:v>31283</c:v>
                </c:pt>
                <c:pt idx="11">
                  <c:v>31663</c:v>
                </c:pt>
                <c:pt idx="12">
                  <c:v>365009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59-4618-B639-963A76055F58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59-4618-B639-963A76055F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59-4618-B639-963A76055F5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25205</c:v>
                </c:pt>
                <c:pt idx="1">
                  <c:v>31884</c:v>
                </c:pt>
                <c:pt idx="2">
                  <c:v>32773</c:v>
                </c:pt>
                <c:pt idx="3">
                  <c:v>32320</c:v>
                </c:pt>
                <c:pt idx="4">
                  <c:v>29686</c:v>
                </c:pt>
                <c:pt idx="5">
                  <c:v>30386</c:v>
                </c:pt>
                <c:pt idx="6">
                  <c:v>30758</c:v>
                </c:pt>
                <c:pt idx="12">
                  <c:v>213012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59-4618-B639-963A7605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59-4618-B639-963A76055F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26721</c:v>
                      </c:pt>
                      <c:pt idx="1">
                        <c:v>27703</c:v>
                      </c:pt>
                      <c:pt idx="2">
                        <c:v>9922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8887</c:v>
                      </c:pt>
                      <c:pt idx="8">
                        <c:v>8236</c:v>
                      </c:pt>
                      <c:pt idx="9">
                        <c:v>6781</c:v>
                      </c:pt>
                      <c:pt idx="10">
                        <c:v>6013</c:v>
                      </c:pt>
                      <c:pt idx="11">
                        <c:v>5431</c:v>
                      </c:pt>
                      <c:pt idx="12">
                        <c:v>109245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59-4618-B639-963A76055F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59-4618-B639-963A76055F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59-4618-B639-963A76055F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59-4618-B639-963A76055F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9-4618-B639-963A76055F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9-4618-B639-963A76055F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9-4618-B639-963A76055F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59-4618-B639-963A76055F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59-4618-B639-963A76055F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59-4618-B639-963A76055F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59-4618-B639-963A76055F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59-4618-B639-963A76055F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59-4618-B639-963A76055F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59-4618-B639-963A76055F58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-0.10017493127699828</c:v>
                </c:pt>
                <c:pt idx="1">
                  <c:v>4.8574341434538093E-2</c:v>
                </c:pt>
                <c:pt idx="2">
                  <c:v>-3.3529932173400168E-2</c:v>
                </c:pt>
                <c:pt idx="3">
                  <c:v>0.15738585496866597</c:v>
                </c:pt>
                <c:pt idx="4">
                  <c:v>2.9905634193727382E-2</c:v>
                </c:pt>
                <c:pt idx="5">
                  <c:v>9.2078780908568136E-2</c:v>
                </c:pt>
                <c:pt idx="6">
                  <c:v>-7.151266338636153E-2</c:v>
                </c:pt>
                <c:pt idx="12">
                  <c:v>1.4207629458929283E-2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59-4618-B639-963A7605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1938898</c:v>
                </c:pt>
                <c:pt idx="1">
                  <c:v>1888332</c:v>
                </c:pt>
                <c:pt idx="2">
                  <c:v>1757049</c:v>
                </c:pt>
                <c:pt idx="3">
                  <c:v>881045</c:v>
                </c:pt>
                <c:pt idx="4">
                  <c:v>550867</c:v>
                </c:pt>
                <c:pt idx="5">
                  <c:v>1762715</c:v>
                </c:pt>
                <c:pt idx="6">
                  <c:v>1715135</c:v>
                </c:pt>
                <c:pt idx="7">
                  <c:v>1770949</c:v>
                </c:pt>
                <c:pt idx="8">
                  <c:v>1796305</c:v>
                </c:pt>
                <c:pt idx="9">
                  <c:v>1586916</c:v>
                </c:pt>
                <c:pt idx="10">
                  <c:v>1707161</c:v>
                </c:pt>
                <c:pt idx="11">
                  <c:v>1640374</c:v>
                </c:pt>
                <c:pt idx="12">
                  <c:v>1615078</c:v>
                </c:pt>
                <c:pt idx="13">
                  <c:v>1634925</c:v>
                </c:pt>
                <c:pt idx="14">
                  <c:v>1521735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D-4EA0-9C82-D97624953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2.677813011694985E-2</c:v>
                </c:pt>
                <c:pt idx="1">
                  <c:v>7.4717893467968199E-2</c:v>
                </c:pt>
                <c:pt idx="2">
                  <c:v>0.99427838532651558</c:v>
                </c:pt>
                <c:pt idx="3">
                  <c:v>0.5993787974229714</c:v>
                </c:pt>
                <c:pt idx="4">
                  <c:v>-0.68748946936969391</c:v>
                </c:pt>
                <c:pt idx="5">
                  <c:v>2.7741256519166146E-2</c:v>
                </c:pt>
                <c:pt idx="6">
                  <c:v>-3.1516435538234022E-2</c:v>
                </c:pt>
                <c:pt idx="7">
                  <c:v>-1.4115642944822815E-2</c:v>
                </c:pt>
                <c:pt idx="8">
                  <c:v>0.13194712259502084</c:v>
                </c:pt>
                <c:pt idx="9">
                  <c:v>-7.0435653110632268E-2</c:v>
                </c:pt>
                <c:pt idx="10">
                  <c:v>4.0714495596735789E-2</c:v>
                </c:pt>
                <c:pt idx="11">
                  <c:v>1.5662401444388463E-2</c:v>
                </c:pt>
                <c:pt idx="12">
                  <c:v>-1.2139394773460599E-2</c:v>
                </c:pt>
                <c:pt idx="13">
                  <c:v>7.4382201894547917E-2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EA0-9C82-D97624953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6D-406E-89CF-9B3CD0C98030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8728</c:v>
                </c:pt>
                <c:pt idx="1">
                  <c:v>6455</c:v>
                </c:pt>
                <c:pt idx="2">
                  <c:v>8632</c:v>
                </c:pt>
                <c:pt idx="3">
                  <c:v>18211</c:v>
                </c:pt>
                <c:pt idx="4">
                  <c:v>15078</c:v>
                </c:pt>
                <c:pt idx="5">
                  <c:v>23558</c:v>
                </c:pt>
                <c:pt idx="6">
                  <c:v>23211</c:v>
                </c:pt>
                <c:pt idx="7">
                  <c:v>27029</c:v>
                </c:pt>
                <c:pt idx="8">
                  <c:v>17879</c:v>
                </c:pt>
                <c:pt idx="9">
                  <c:v>12720</c:v>
                </c:pt>
                <c:pt idx="10">
                  <c:v>8177</c:v>
                </c:pt>
                <c:pt idx="11">
                  <c:v>11834</c:v>
                </c:pt>
                <c:pt idx="12">
                  <c:v>181512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6D-406E-89CF-9B3CD0C98030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6D-406E-89CF-9B3CD0C980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7100</c:v>
                </c:pt>
                <c:pt idx="1">
                  <c:v>7633</c:v>
                </c:pt>
                <c:pt idx="2">
                  <c:v>10880</c:v>
                </c:pt>
                <c:pt idx="3">
                  <c:v>9038</c:v>
                </c:pt>
                <c:pt idx="4">
                  <c:v>15159</c:v>
                </c:pt>
                <c:pt idx="5">
                  <c:v>19400</c:v>
                </c:pt>
                <c:pt idx="6">
                  <c:v>19632</c:v>
                </c:pt>
                <c:pt idx="7">
                  <c:v>27274</c:v>
                </c:pt>
                <c:pt idx="8">
                  <c:v>15893</c:v>
                </c:pt>
                <c:pt idx="9">
                  <c:v>10936</c:v>
                </c:pt>
                <c:pt idx="10">
                  <c:v>8061</c:v>
                </c:pt>
                <c:pt idx="11">
                  <c:v>10813</c:v>
                </c:pt>
                <c:pt idx="12">
                  <c:v>161819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6D-406E-89CF-9B3CD0C98030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6D-406E-89CF-9B3CD0C980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6D-406E-89CF-9B3CD0C9803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6983</c:v>
                </c:pt>
                <c:pt idx="1">
                  <c:v>5525</c:v>
                </c:pt>
                <c:pt idx="2">
                  <c:v>6791</c:v>
                </c:pt>
                <c:pt idx="3">
                  <c:v>13044</c:v>
                </c:pt>
                <c:pt idx="4">
                  <c:v>15412</c:v>
                </c:pt>
                <c:pt idx="5">
                  <c:v>15286</c:v>
                </c:pt>
                <c:pt idx="6">
                  <c:v>17558</c:v>
                </c:pt>
                <c:pt idx="12">
                  <c:v>80599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6D-406E-89CF-9B3CD0C98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6D-406E-89CF-9B3CD0C980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8778</c:v>
                      </c:pt>
                      <c:pt idx="1">
                        <c:v>8379</c:v>
                      </c:pt>
                      <c:pt idx="2">
                        <c:v>3120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31564</c:v>
                      </c:pt>
                      <c:pt idx="8">
                        <c:v>24772</c:v>
                      </c:pt>
                      <c:pt idx="9">
                        <c:v>14396</c:v>
                      </c:pt>
                      <c:pt idx="10">
                        <c:v>4393</c:v>
                      </c:pt>
                      <c:pt idx="11">
                        <c:v>6173</c:v>
                      </c:pt>
                      <c:pt idx="12">
                        <c:v>117997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6D-406E-89CF-9B3CD0C980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6D-406E-89CF-9B3CD0C980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6D-406E-89CF-9B3CD0C980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6D-406E-89CF-9B3CD0C980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6D-406E-89CF-9B3CD0C980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6D-406E-89CF-9B3CD0C980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6D-406E-89CF-9B3CD0C980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6D-406E-89CF-9B3CD0C980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6D-406E-89CF-9B3CD0C980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6D-406E-89CF-9B3CD0C980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6D-406E-89CF-9B3CD0C980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6D-406E-89CF-9B3CD0C980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6D-406E-89CF-9B3CD0C980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6D-406E-89CF-9B3CD0C98030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-1.6478873239436642E-2</c:v>
                </c:pt>
                <c:pt idx="1">
                  <c:v>-0.27616926503340755</c:v>
                </c:pt>
                <c:pt idx="2">
                  <c:v>-0.37582720588235297</c:v>
                </c:pt>
                <c:pt idx="3">
                  <c:v>0.44323965479088301</c:v>
                </c:pt>
                <c:pt idx="4">
                  <c:v>1.6689755260901107E-2</c:v>
                </c:pt>
                <c:pt idx="5">
                  <c:v>-0.21206185567010305</c:v>
                </c:pt>
                <c:pt idx="6">
                  <c:v>-0.1056438467807661</c:v>
                </c:pt>
                <c:pt idx="12">
                  <c:v>-9.2782692870489236E-2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6D-406E-89CF-9B3CD0C98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1573889</c:v>
                </c:pt>
                <c:pt idx="1">
                  <c:v>1543103</c:v>
                </c:pt>
                <c:pt idx="2">
                  <c:v>1490629</c:v>
                </c:pt>
                <c:pt idx="3">
                  <c:v>752768</c:v>
                </c:pt>
                <c:pt idx="4">
                  <c:v>441622</c:v>
                </c:pt>
                <c:pt idx="5">
                  <c:v>1371352</c:v>
                </c:pt>
                <c:pt idx="6">
                  <c:v>1336905</c:v>
                </c:pt>
                <c:pt idx="7">
                  <c:v>1350595</c:v>
                </c:pt>
                <c:pt idx="8">
                  <c:v>1404226</c:v>
                </c:pt>
                <c:pt idx="9">
                  <c:v>1271855</c:v>
                </c:pt>
                <c:pt idx="10">
                  <c:v>1360978</c:v>
                </c:pt>
                <c:pt idx="11">
                  <c:v>1300561</c:v>
                </c:pt>
                <c:pt idx="12">
                  <c:v>1280423</c:v>
                </c:pt>
                <c:pt idx="13">
                  <c:v>1293434</c:v>
                </c:pt>
                <c:pt idx="14">
                  <c:v>1206220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2-498F-9074-947C5326D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1.9950709706351377E-2</c:v>
                </c:pt>
                <c:pt idx="1">
                  <c:v>3.5202588974184712E-2</c:v>
                </c:pt>
                <c:pt idx="2">
                  <c:v>0.98019708595476951</c:v>
                </c:pt>
                <c:pt idx="3">
                  <c:v>0.70455276231709463</c:v>
                </c:pt>
                <c:pt idx="4">
                  <c:v>-0.6779659781004439</c:v>
                </c:pt>
                <c:pt idx="5">
                  <c:v>2.5766228714830142E-2</c:v>
                </c:pt>
                <c:pt idx="6">
                  <c:v>-1.0136273272150387E-2</c:v>
                </c:pt>
                <c:pt idx="7">
                  <c:v>-3.8192570141843296E-2</c:v>
                </c:pt>
                <c:pt idx="8">
                  <c:v>0.10407711570894485</c:v>
                </c:pt>
                <c:pt idx="9">
                  <c:v>-6.5484526568394208E-2</c:v>
                </c:pt>
                <c:pt idx="10">
                  <c:v>4.6454568451614442E-2</c:v>
                </c:pt>
                <c:pt idx="11">
                  <c:v>1.5727615014725638E-2</c:v>
                </c:pt>
                <c:pt idx="12">
                  <c:v>-1.0059268582703118E-2</c:v>
                </c:pt>
                <c:pt idx="13">
                  <c:v>7.2303559881282009E-2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2-498F-9074-947C5326D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1420992</c:v>
                </c:pt>
                <c:pt idx="1">
                  <c:v>1377487</c:v>
                </c:pt>
                <c:pt idx="2">
                  <c:v>1325364</c:v>
                </c:pt>
                <c:pt idx="3">
                  <c:v>687822</c:v>
                </c:pt>
                <c:pt idx="4">
                  <c:v>398770</c:v>
                </c:pt>
                <c:pt idx="5">
                  <c:v>1157120</c:v>
                </c:pt>
                <c:pt idx="6">
                  <c:v>1092698</c:v>
                </c:pt>
                <c:pt idx="7">
                  <c:v>1097270</c:v>
                </c:pt>
                <c:pt idx="8">
                  <c:v>1095441</c:v>
                </c:pt>
                <c:pt idx="9">
                  <c:v>1010380</c:v>
                </c:pt>
                <c:pt idx="10">
                  <c:v>1051706</c:v>
                </c:pt>
                <c:pt idx="11">
                  <c:v>1012281</c:v>
                </c:pt>
                <c:pt idx="12">
                  <c:v>1007286</c:v>
                </c:pt>
                <c:pt idx="13">
                  <c:v>1006522</c:v>
                </c:pt>
                <c:pt idx="14">
                  <c:v>935256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1-4AC0-8306-6E28F605F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3.158287519228864E-2</c:v>
                </c:pt>
                <c:pt idx="1">
                  <c:v>3.9327309327852555E-2</c:v>
                </c:pt>
                <c:pt idx="2">
                  <c:v>0.92689969207149514</c:v>
                </c:pt>
                <c:pt idx="3">
                  <c:v>0.72485894124432626</c:v>
                </c:pt>
                <c:pt idx="4">
                  <c:v>-0.65537714325221241</c:v>
                </c:pt>
                <c:pt idx="5">
                  <c:v>5.8956820640286622E-2</c:v>
                </c:pt>
                <c:pt idx="6">
                  <c:v>-4.1667046396967056E-3</c:v>
                </c:pt>
                <c:pt idx="7">
                  <c:v>1.6696472014468E-3</c:v>
                </c:pt>
                <c:pt idx="8">
                  <c:v>8.4187137512619081E-2</c:v>
                </c:pt>
                <c:pt idx="9">
                  <c:v>-3.9294251435287086E-2</c:v>
                </c:pt>
                <c:pt idx="10">
                  <c:v>3.8946695630956318E-2</c:v>
                </c:pt>
                <c:pt idx="11">
                  <c:v>4.958869675544042E-3</c:v>
                </c:pt>
                <c:pt idx="12">
                  <c:v>7.590494792959479E-4</c:v>
                </c:pt>
                <c:pt idx="13">
                  <c:v>7.6199457688590044E-2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1-4AC0-8306-6E28F605F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88-4B28-99A5-E86AA8DA8C8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88-4B28-99A5-E86AA8DA8C8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88-4B28-99A5-E86AA8DA8C8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88-4B28-99A5-E86AA8DA8C8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88-4B28-99A5-E86AA8DA8C8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88-4B28-99A5-E86AA8DA8C8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88-4B28-99A5-E86AA8DA8C8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088-4B28-99A5-E86AA8DA8C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1938898</c:v>
                </c:pt>
                <c:pt idx="1">
                  <c:v>161819</c:v>
                </c:pt>
                <c:pt idx="2">
                  <c:v>1777079</c:v>
                </c:pt>
                <c:pt idx="3">
                  <c:v>930359</c:v>
                </c:pt>
                <c:pt idx="4">
                  <c:v>183463</c:v>
                </c:pt>
                <c:pt idx="5">
                  <c:v>57978</c:v>
                </c:pt>
                <c:pt idx="6">
                  <c:v>71598</c:v>
                </c:pt>
                <c:pt idx="7">
                  <c:v>81717</c:v>
                </c:pt>
                <c:pt idx="8">
                  <c:v>24160</c:v>
                </c:pt>
                <c:pt idx="9">
                  <c:v>23273</c:v>
                </c:pt>
                <c:pt idx="10">
                  <c:v>404531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88-4B28-99A5-E86AA8DA8C81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2.677813011694985E-2</c:v>
                </c:pt>
                <c:pt idx="1">
                  <c:v>-0.10849420423994005</c:v>
                </c:pt>
                <c:pt idx="2">
                  <c:v>4.1163684512719456E-2</c:v>
                </c:pt>
                <c:pt idx="3">
                  <c:v>5.2855589241478373E-2</c:v>
                </c:pt>
                <c:pt idx="4">
                  <c:v>5.0674380129069885E-3</c:v>
                </c:pt>
                <c:pt idx="5">
                  <c:v>-0.11259068785012394</c:v>
                </c:pt>
                <c:pt idx="6">
                  <c:v>1.0158300177770307E-2</c:v>
                </c:pt>
                <c:pt idx="7">
                  <c:v>1.858499738239483E-2</c:v>
                </c:pt>
                <c:pt idx="8">
                  <c:v>-1.7486783245221682E-2</c:v>
                </c:pt>
                <c:pt idx="9">
                  <c:v>-9.3271515954338247E-2</c:v>
                </c:pt>
                <c:pt idx="10">
                  <c:v>8.1824600063112651E-2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88-4B28-99A5-E86AA8DA8C8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88-4B28-99A5-E86AA8DA8C8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88-4B28-99A5-E86AA8DA8C8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088-4B28-99A5-E86AA8DA8C8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088-4B28-99A5-E86AA8DA8C8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88-4B28-99A5-E86AA8DA8C8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088-4B28-99A5-E86AA8DA8C8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088-4B28-99A5-E86AA8DA8C81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8.345926397365927E-2</c:v>
                </c:pt>
                <c:pt idx="2">
                  <c:v>0.91654073602634079</c:v>
                </c:pt>
                <c:pt idx="3">
                  <c:v>0.47983906322044789</c:v>
                </c:pt>
                <c:pt idx="4">
                  <c:v>9.4622306072831064E-2</c:v>
                </c:pt>
                <c:pt idx="5">
                  <c:v>2.9902552893447721E-2</c:v>
                </c:pt>
                <c:pt idx="6">
                  <c:v>3.6927161717635479E-2</c:v>
                </c:pt>
                <c:pt idx="7">
                  <c:v>4.2146105674460442E-2</c:v>
                </c:pt>
                <c:pt idx="8">
                  <c:v>1.2460686431158318E-2</c:v>
                </c:pt>
                <c:pt idx="9">
                  <c:v>1.2003210070875311E-2</c:v>
                </c:pt>
                <c:pt idx="10">
                  <c:v>0.20863964994548451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088-4B28-99A5-E86AA8DA8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14-4650-88D7-7E81DCE85AD5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14-4650-88D7-7E81DCE85AD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14-4650-88D7-7E81DCE85AD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814-4650-88D7-7E81DCE85AD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814-4650-88D7-7E81DCE85AD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814-4650-88D7-7E81DCE85AD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814-4650-88D7-7E81DCE85AD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814-4650-88D7-7E81DCE85A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166795</c:v>
                </c:pt>
                <c:pt idx="1">
                  <c:v>19632</c:v>
                </c:pt>
                <c:pt idx="2">
                  <c:v>8054</c:v>
                </c:pt>
                <c:pt idx="3">
                  <c:v>11578</c:v>
                </c:pt>
                <c:pt idx="4">
                  <c:v>147163</c:v>
                </c:pt>
                <c:pt idx="5">
                  <c:v>79721</c:v>
                </c:pt>
                <c:pt idx="6">
                  <c:v>13567</c:v>
                </c:pt>
                <c:pt idx="7">
                  <c:v>4329</c:v>
                </c:pt>
                <c:pt idx="8">
                  <c:v>7014</c:v>
                </c:pt>
                <c:pt idx="9">
                  <c:v>8019</c:v>
                </c:pt>
                <c:pt idx="10">
                  <c:v>1214</c:v>
                </c:pt>
                <c:pt idx="11">
                  <c:v>247</c:v>
                </c:pt>
                <c:pt idx="12">
                  <c:v>33052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14-4650-88D7-7E81DCE85AD5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julio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1.7222557647388781E-2</c:v>
                </c:pt>
                <c:pt idx="1">
                  <c:v>-0.15419413209254229</c:v>
                </c:pt>
                <c:pt idx="2">
                  <c:v>-0.1757240814655614</c:v>
                </c:pt>
                <c:pt idx="3">
                  <c:v>-0.13854166666666667</c:v>
                </c:pt>
                <c:pt idx="4">
                  <c:v>4.5488775220233091E-2</c:v>
                </c:pt>
                <c:pt idx="5">
                  <c:v>5.5264342255049836E-2</c:v>
                </c:pt>
                <c:pt idx="6">
                  <c:v>-1.0069317767238184E-2</c:v>
                </c:pt>
                <c:pt idx="7">
                  <c:v>-0.16006984866123397</c:v>
                </c:pt>
                <c:pt idx="8">
                  <c:v>5.5054151624548631E-2</c:v>
                </c:pt>
                <c:pt idx="9">
                  <c:v>-7.4266617155588355E-3</c:v>
                </c:pt>
                <c:pt idx="10">
                  <c:v>1.3256704980842913</c:v>
                </c:pt>
                <c:pt idx="11">
                  <c:v>-0.36828644501278773</c:v>
                </c:pt>
                <c:pt idx="12">
                  <c:v>7.608660263714806E-2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14-4650-88D7-7E81DCE85AD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814-4650-88D7-7E81DCE85AD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814-4650-88D7-7E81DCE85AD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814-4650-88D7-7E81DCE85AD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814-4650-88D7-7E81DCE85AD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814-4650-88D7-7E81DCE85AD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814-4650-88D7-7E81DCE85AD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814-4650-88D7-7E81DCE85AD5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0.11770136994514224</c:v>
                </c:pt>
                <c:pt idx="2">
                  <c:v>4.8286819149255075E-2</c:v>
                </c:pt>
                <c:pt idx="3">
                  <c:v>6.9414550795887167E-2</c:v>
                </c:pt>
                <c:pt idx="4">
                  <c:v>0.88229863005485776</c:v>
                </c:pt>
                <c:pt idx="5">
                  <c:v>0.47795797236128179</c:v>
                </c:pt>
                <c:pt idx="6">
                  <c:v>8.133936868611169E-2</c:v>
                </c:pt>
                <c:pt idx="7">
                  <c:v>2.5954015408135734E-2</c:v>
                </c:pt>
                <c:pt idx="8">
                  <c:v>4.205162025240565E-2</c:v>
                </c:pt>
                <c:pt idx="9">
                  <c:v>4.8076980724841872E-2</c:v>
                </c:pt>
                <c:pt idx="10">
                  <c:v>7.2783956353607718E-3</c:v>
                </c:pt>
                <c:pt idx="11">
                  <c:v>1.4808597380017387E-3</c:v>
                </c:pt>
                <c:pt idx="12">
                  <c:v>0.19815941724871849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814-4650-88D7-7E81DCE85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6D-497D-96C4-E4BB265FC46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6D-497D-96C4-E4BB265FC4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16D-497D-96C4-E4BB265FC4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16D-497D-96C4-E4BB265FC4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16D-497D-96C4-E4BB265FC4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16D-497D-96C4-E4BB265FC4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16D-497D-96C4-E4BB265FC46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16D-497D-96C4-E4BB265FC4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1072395</c:v>
                </c:pt>
                <c:pt idx="1">
                  <c:v>80599</c:v>
                </c:pt>
                <c:pt idx="2">
                  <c:v>991796</c:v>
                </c:pt>
                <c:pt idx="3">
                  <c:v>522665</c:v>
                </c:pt>
                <c:pt idx="4">
                  <c:v>96733</c:v>
                </c:pt>
                <c:pt idx="5">
                  <c:v>30714</c:v>
                </c:pt>
                <c:pt idx="6">
                  <c:v>38295</c:v>
                </c:pt>
                <c:pt idx="7">
                  <c:v>44660</c:v>
                </c:pt>
                <c:pt idx="8">
                  <c:v>13733</c:v>
                </c:pt>
                <c:pt idx="9">
                  <c:v>11000</c:v>
                </c:pt>
                <c:pt idx="10">
                  <c:v>233996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6D-497D-96C4-E4BB265FC464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-4.736291342723542E-2</c:v>
                </c:pt>
                <c:pt idx="1">
                  <c:v>-9.2782692870489236E-2</c:v>
                </c:pt>
                <c:pt idx="2">
                  <c:v>-4.3471216256618428E-2</c:v>
                </c:pt>
                <c:pt idx="3">
                  <c:v>-2.7912876413730969E-2</c:v>
                </c:pt>
                <c:pt idx="4">
                  <c:v>-8.1427811752193602E-2</c:v>
                </c:pt>
                <c:pt idx="5">
                  <c:v>-0.15006779754821931</c:v>
                </c:pt>
                <c:pt idx="6">
                  <c:v>-9.0401653167383245E-2</c:v>
                </c:pt>
                <c:pt idx="7">
                  <c:v>-5.836214894155356E-2</c:v>
                </c:pt>
                <c:pt idx="8">
                  <c:v>-7.9804341999463957E-2</c:v>
                </c:pt>
                <c:pt idx="9">
                  <c:v>-0.19099801426785323</c:v>
                </c:pt>
                <c:pt idx="10">
                  <c:v>-2.3804557325345588E-2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6D-497D-96C4-E4BB265FC46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6D-497D-96C4-E4BB265FC46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6D-497D-96C4-E4BB265FC46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16D-497D-96C4-E4BB265FC4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16D-497D-96C4-E4BB265FC4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16D-497D-96C4-E4BB265FC46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16D-497D-96C4-E4BB265FC46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16D-497D-96C4-E4BB265FC464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7.5157940870667989E-2</c:v>
                </c:pt>
                <c:pt idx="2">
                  <c:v>0.92484205912933204</c:v>
                </c:pt>
                <c:pt idx="3">
                  <c:v>0.48738104896050427</c:v>
                </c:pt>
                <c:pt idx="4">
                  <c:v>9.0202770434401502E-2</c:v>
                </c:pt>
                <c:pt idx="5">
                  <c:v>2.8640566209279229E-2</c:v>
                </c:pt>
                <c:pt idx="6">
                  <c:v>3.5709789769627798E-2</c:v>
                </c:pt>
                <c:pt idx="7">
                  <c:v>4.1645102783955536E-2</c:v>
                </c:pt>
                <c:pt idx="8">
                  <c:v>1.2805915730677596E-2</c:v>
                </c:pt>
                <c:pt idx="9">
                  <c:v>1.0257414478806784E-2</c:v>
                </c:pt>
                <c:pt idx="10">
                  <c:v>0.21819945076207928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16D-497D-96C4-E4BB265FC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98-4E3C-8272-279726BB8DC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98-4E3C-8272-279726BB8DC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98-4E3C-8272-279726BB8DC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98-4E3C-8272-279726BB8DC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98-4E3C-8272-279726BB8DC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98-4E3C-8272-279726BB8DC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98-4E3C-8272-279726BB8DC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998-4E3C-8272-279726BB8D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859383</c:v>
                </c:pt>
                <c:pt idx="1">
                  <c:v>61980</c:v>
                </c:pt>
                <c:pt idx="2">
                  <c:v>797403</c:v>
                </c:pt>
                <c:pt idx="3">
                  <c:v>405424</c:v>
                </c:pt>
                <c:pt idx="4">
                  <c:v>88086</c:v>
                </c:pt>
                <c:pt idx="5">
                  <c:v>23987</c:v>
                </c:pt>
                <c:pt idx="6">
                  <c:v>32500</c:v>
                </c:pt>
                <c:pt idx="7">
                  <c:v>41897</c:v>
                </c:pt>
                <c:pt idx="8">
                  <c:v>11520</c:v>
                </c:pt>
                <c:pt idx="9">
                  <c:v>9762</c:v>
                </c:pt>
                <c:pt idx="10">
                  <c:v>184227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98-4E3C-8272-279726BB8DC6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-6.1485184845426977E-2</c:v>
                </c:pt>
                <c:pt idx="1">
                  <c:v>-0.10549862895078654</c:v>
                </c:pt>
                <c:pt idx="2">
                  <c:v>-5.7882026573912393E-2</c:v>
                </c:pt>
                <c:pt idx="3">
                  <c:v>-4.793841789600739E-2</c:v>
                </c:pt>
                <c:pt idx="4">
                  <c:v>-8.0301116134353756E-2</c:v>
                </c:pt>
                <c:pt idx="5">
                  <c:v>-7.1674600410232547E-2</c:v>
                </c:pt>
                <c:pt idx="6">
                  <c:v>-9.1848995445273474E-2</c:v>
                </c:pt>
                <c:pt idx="7">
                  <c:v>-5.3410451639140599E-2</c:v>
                </c:pt>
                <c:pt idx="8">
                  <c:v>-0.1175118737551708</c:v>
                </c:pt>
                <c:pt idx="9">
                  <c:v>-0.14345880494867069</c:v>
                </c:pt>
                <c:pt idx="10">
                  <c:v>-5.2530073389871479E-2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98-4E3C-8272-279726BB8DC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98-4E3C-8272-279726BB8DC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998-4E3C-8272-279726BB8DC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998-4E3C-8272-279726BB8DC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998-4E3C-8272-279726BB8DC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998-4E3C-8272-279726BB8DC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998-4E3C-8272-279726BB8DC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998-4E3C-8272-279726BB8DC6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7.2121510432484701E-2</c:v>
                </c:pt>
                <c:pt idx="2">
                  <c:v>0.92787848956751529</c:v>
                </c:pt>
                <c:pt idx="3">
                  <c:v>0.47176171741819423</c:v>
                </c:pt>
                <c:pt idx="4">
                  <c:v>0.10249911855366001</c:v>
                </c:pt>
                <c:pt idx="5">
                  <c:v>2.7911885620264771E-2</c:v>
                </c:pt>
                <c:pt idx="6">
                  <c:v>3.781782976856652E-2</c:v>
                </c:pt>
                <c:pt idx="7">
                  <c:v>4.8752418886573272E-2</c:v>
                </c:pt>
                <c:pt idx="8">
                  <c:v>1.3404966121042656E-2</c:v>
                </c:pt>
                <c:pt idx="9">
                  <c:v>1.1359312436946042E-2</c:v>
                </c:pt>
                <c:pt idx="10">
                  <c:v>0.21437124076226782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998-4E3C-8272-279726BB8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FD-47E4-BA1F-BF6539D0B99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FD-47E4-BA1F-BF6539D0B9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3FD-47E4-BA1F-BF6539D0B9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3FD-47E4-BA1F-BF6539D0B9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3FD-47E4-BA1F-BF6539D0B9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3FD-47E4-BA1F-BF6539D0B9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3FD-47E4-BA1F-BF6539D0B99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3FD-47E4-BA1F-BF6539D0B9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213012</c:v>
                </c:pt>
                <c:pt idx="1">
                  <c:v>18619</c:v>
                </c:pt>
                <c:pt idx="2">
                  <c:v>194393</c:v>
                </c:pt>
                <c:pt idx="3">
                  <c:v>117241</c:v>
                </c:pt>
                <c:pt idx="4">
                  <c:v>8647</c:v>
                </c:pt>
                <c:pt idx="5">
                  <c:v>6727</c:v>
                </c:pt>
                <c:pt idx="6">
                  <c:v>5795</c:v>
                </c:pt>
                <c:pt idx="7">
                  <c:v>2763</c:v>
                </c:pt>
                <c:pt idx="8">
                  <c:v>2213</c:v>
                </c:pt>
                <c:pt idx="9">
                  <c:v>1238</c:v>
                </c:pt>
                <c:pt idx="10">
                  <c:v>49769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FD-47E4-BA1F-BF6539D0B99D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1.4207629458929283E-2</c:v>
                </c:pt>
                <c:pt idx="1">
                  <c:v>-4.7718903436988591E-2</c:v>
                </c:pt>
                <c:pt idx="2">
                  <c:v>2.056427056427057E-2</c:v>
                </c:pt>
                <c:pt idx="3">
                  <c:v>4.8339070952742924E-2</c:v>
                </c:pt>
                <c:pt idx="4">
                  <c:v>-9.2749973769803762E-2</c:v>
                </c:pt>
                <c:pt idx="5">
                  <c:v>-0.3467663624004661</c:v>
                </c:pt>
                <c:pt idx="6">
                  <c:v>-8.2198289515362677E-2</c:v>
                </c:pt>
                <c:pt idx="7">
                  <c:v>-0.12756551941900851</c:v>
                </c:pt>
                <c:pt idx="8">
                  <c:v>0.18342245989304806</c:v>
                </c:pt>
                <c:pt idx="9">
                  <c:v>-0.43727272727272726</c:v>
                </c:pt>
                <c:pt idx="10">
                  <c:v>9.9600097213937033E-2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FD-47E4-BA1F-BF6539D0B99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3FD-47E4-BA1F-BF6539D0B99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3FD-47E4-BA1F-BF6539D0B99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3FD-47E4-BA1F-BF6539D0B99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3FD-47E4-BA1F-BF6539D0B99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3FD-47E4-BA1F-BF6539D0B99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3FD-47E4-BA1F-BF6539D0B99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3FD-47E4-BA1F-BF6539D0B99D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8.7408221133081707E-2</c:v>
                </c:pt>
                <c:pt idx="2">
                  <c:v>0.91259177886691834</c:v>
                </c:pt>
                <c:pt idx="3">
                  <c:v>0.55039622180909997</c:v>
                </c:pt>
                <c:pt idx="4">
                  <c:v>4.0593957147954107E-2</c:v>
                </c:pt>
                <c:pt idx="5">
                  <c:v>3.1580380448049873E-2</c:v>
                </c:pt>
                <c:pt idx="6">
                  <c:v>2.720504009163803E-2</c:v>
                </c:pt>
                <c:pt idx="7">
                  <c:v>1.2971100219705932E-2</c:v>
                </c:pt>
                <c:pt idx="8">
                  <c:v>1.03890860608792E-2</c:v>
                </c:pt>
                <c:pt idx="9">
                  <c:v>5.8118791429590819E-3</c:v>
                </c:pt>
                <c:pt idx="10">
                  <c:v>0.23364411394663212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FD-47E4-BA1F-BF6539D0B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A4-4234-AC35-5B44A1C13CC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A4-4234-AC35-5B44A1C13CC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A4-4234-AC35-5B44A1C13C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A4-4234-AC35-5B44A1C13CC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A4-4234-AC35-5B44A1C13CC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A4-4234-AC35-5B44A1C13CC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A4-4234-AC35-5B44A1C13CC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CA4-4234-AC35-5B44A1C13C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184181</c:v>
                </c:pt>
                <c:pt idx="1">
                  <c:v>19540</c:v>
                </c:pt>
                <c:pt idx="2">
                  <c:v>164641</c:v>
                </c:pt>
                <c:pt idx="3">
                  <c:v>90115</c:v>
                </c:pt>
                <c:pt idx="4">
                  <c:v>14849</c:v>
                </c:pt>
                <c:pt idx="5">
                  <c:v>4699</c:v>
                </c:pt>
                <c:pt idx="6">
                  <c:v>7330</c:v>
                </c:pt>
                <c:pt idx="7">
                  <c:v>8150</c:v>
                </c:pt>
                <c:pt idx="8">
                  <c:v>854</c:v>
                </c:pt>
                <c:pt idx="9">
                  <c:v>155</c:v>
                </c:pt>
                <c:pt idx="10">
                  <c:v>38489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4-4234-AC35-5B44A1C13CCA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-7.062842495130639E-2</c:v>
                </c:pt>
                <c:pt idx="1">
                  <c:v>-9.7501270149184749E-2</c:v>
                </c:pt>
                <c:pt idx="2">
                  <c:v>-6.7332476051822132E-2</c:v>
                </c:pt>
                <c:pt idx="3">
                  <c:v>-6.5759190528520195E-2</c:v>
                </c:pt>
                <c:pt idx="4">
                  <c:v>-0.10966542750929364</c:v>
                </c:pt>
                <c:pt idx="5">
                  <c:v>-5.4717360692013717E-2</c:v>
                </c:pt>
                <c:pt idx="6">
                  <c:v>-6.8733324863422651E-2</c:v>
                </c:pt>
                <c:pt idx="7">
                  <c:v>-0.12600536193029488</c:v>
                </c:pt>
                <c:pt idx="8">
                  <c:v>-0.39943741209563999</c:v>
                </c:pt>
                <c:pt idx="9">
                  <c:v>-0.54678362573099415</c:v>
                </c:pt>
                <c:pt idx="10">
                  <c:v>-2.4607197161682692E-2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A4-4234-AC35-5B44A1C13CC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CA4-4234-AC35-5B44A1C13CC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CA4-4234-AC35-5B44A1C13CC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CA4-4234-AC35-5B44A1C13CC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CA4-4234-AC35-5B44A1C13CC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CA4-4234-AC35-5B44A1C13CC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CA4-4234-AC35-5B44A1C13CC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CA4-4234-AC35-5B44A1C13CCA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0.10609129063258425</c:v>
                </c:pt>
                <c:pt idx="2">
                  <c:v>0.89390870936741573</c:v>
                </c:pt>
                <c:pt idx="3">
                  <c:v>0.48927413794039559</c:v>
                </c:pt>
                <c:pt idx="4">
                  <c:v>8.0621779662397322E-2</c:v>
                </c:pt>
                <c:pt idx="5">
                  <c:v>2.5512946503711022E-2</c:v>
                </c:pt>
                <c:pt idx="6">
                  <c:v>3.9797807591445369E-2</c:v>
                </c:pt>
                <c:pt idx="7">
                  <c:v>4.424994977766436E-2</c:v>
                </c:pt>
                <c:pt idx="8">
                  <c:v>4.6367432036963641E-3</c:v>
                </c:pt>
                <c:pt idx="9">
                  <c:v>8.4156346202919955E-4</c:v>
                </c:pt>
                <c:pt idx="10">
                  <c:v>0.20897378122607652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CA4-4234-AC35-5B44A1C13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B5-4FCA-9DFC-E22116E65C00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B5-4FCA-9DFC-E22116E65C0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B5-4FCA-9DFC-E22116E65C0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B5-4FCA-9DFC-E22116E65C0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B5-4FCA-9DFC-E22116E65C0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B5-4FCA-9DFC-E22116E65C0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DB5-4FCA-9DFC-E22116E65C0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DB5-4FCA-9DFC-E22116E65C0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1282726</c:v>
                </c:pt>
                <c:pt idx="1">
                  <c:v>89072</c:v>
                </c:pt>
                <c:pt idx="2">
                  <c:v>37813</c:v>
                </c:pt>
                <c:pt idx="3">
                  <c:v>51259</c:v>
                </c:pt>
                <c:pt idx="4">
                  <c:v>1193654</c:v>
                </c:pt>
                <c:pt idx="5">
                  <c:v>624730</c:v>
                </c:pt>
                <c:pt idx="6">
                  <c:v>118711</c:v>
                </c:pt>
                <c:pt idx="7">
                  <c:v>36324</c:v>
                </c:pt>
                <c:pt idx="8">
                  <c:v>47288</c:v>
                </c:pt>
                <c:pt idx="9">
                  <c:v>54622</c:v>
                </c:pt>
                <c:pt idx="10">
                  <c:v>16666</c:v>
                </c:pt>
                <c:pt idx="11">
                  <c:v>13790</c:v>
                </c:pt>
                <c:pt idx="12">
                  <c:v>281523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B5-4FCA-9DFC-E22116E65C00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-5.3348526288289233E-2</c:v>
                </c:pt>
                <c:pt idx="1">
                  <c:v>-0.11159872732169041</c:v>
                </c:pt>
                <c:pt idx="2">
                  <c:v>-8.7195476404378081E-4</c:v>
                </c:pt>
                <c:pt idx="3">
                  <c:v>-0.17873908515581194</c:v>
                </c:pt>
                <c:pt idx="4">
                  <c:v>-4.8694045760400706E-2</c:v>
                </c:pt>
                <c:pt idx="5">
                  <c:v>-3.2957132972457504E-2</c:v>
                </c:pt>
                <c:pt idx="6">
                  <c:v>-7.6027989009877062E-2</c:v>
                </c:pt>
                <c:pt idx="7">
                  <c:v>-0.19391061204562599</c:v>
                </c:pt>
                <c:pt idx="8">
                  <c:v>-6.4955608724022729E-2</c:v>
                </c:pt>
                <c:pt idx="9">
                  <c:v>-6.4451485826839128E-2</c:v>
                </c:pt>
                <c:pt idx="10">
                  <c:v>-0.11237750319556883</c:v>
                </c:pt>
                <c:pt idx="11">
                  <c:v>-0.21433454876937097</c:v>
                </c:pt>
                <c:pt idx="12">
                  <c:v>-2.8912919749573107E-2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DB5-4FCA-9DFC-E22116E65C0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DB5-4FCA-9DFC-E22116E65C0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DB5-4FCA-9DFC-E22116E65C0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DB5-4FCA-9DFC-E22116E65C0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DB5-4FCA-9DFC-E22116E65C0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DB5-4FCA-9DFC-E22116E65C0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DB5-4FCA-9DFC-E22116E65C0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DB5-4FCA-9DFC-E22116E65C00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6.9439615319249789E-2</c:v>
                </c:pt>
                <c:pt idx="2">
                  <c:v>2.947862598871466E-2</c:v>
                </c:pt>
                <c:pt idx="3">
                  <c:v>3.9960989330535129E-2</c:v>
                </c:pt>
                <c:pt idx="4">
                  <c:v>0.9305603846807502</c:v>
                </c:pt>
                <c:pt idx="5">
                  <c:v>0.48703308422843228</c:v>
                </c:pt>
                <c:pt idx="6">
                  <c:v>9.2545874956927662E-2</c:v>
                </c:pt>
                <c:pt idx="7">
                  <c:v>2.8317816899322223E-2</c:v>
                </c:pt>
                <c:pt idx="8">
                  <c:v>3.6865238562249457E-2</c:v>
                </c:pt>
                <c:pt idx="9">
                  <c:v>4.2582749550566526E-2</c:v>
                </c:pt>
                <c:pt idx="10">
                  <c:v>1.2992642232246013E-2</c:v>
                </c:pt>
                <c:pt idx="11">
                  <c:v>1.0750542204648538E-2</c:v>
                </c:pt>
                <c:pt idx="12">
                  <c:v>0.21947243604635752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DB5-4FCA-9DFC-E22116E65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3B-4BAE-84D5-51FE304859BF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3B-4BAE-84D5-51FE304859BF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3B-4BAE-84D5-51FE304859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3B-4BAE-84D5-51FE304859BF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3B-4BAE-84D5-51FE304859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3B-4BAE-84D5-51FE304859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4">
                  <c:v>990589</c:v>
                </c:pt>
                <c:pt idx="5">
                  <c:v>1003656</c:v>
                </c:pt>
                <c:pt idx="6">
                  <c:v>1156556</c:v>
                </c:pt>
                <c:pt idx="12">
                  <c:v>7529941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3B-4BAE-84D5-51FE30485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3B-4BAE-84D5-51FE304859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3B-4BAE-84D5-51FE304859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3B-4BAE-84D5-51FE304859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3B-4BAE-84D5-51FE304859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3B-4BAE-84D5-51FE304859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3B-4BAE-84D5-51FE304859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3B-4BAE-84D5-51FE304859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3B-4BAE-84D5-51FE304859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3B-4BAE-84D5-51FE304859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3B-4BAE-84D5-51FE304859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3B-4BAE-84D5-51FE304859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3B-4BAE-84D5-51FE304859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3B-4BAE-84D5-51FE304859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3B-4BAE-84D5-51FE304859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3B-4BAE-84D5-51FE304859BF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3">
                  <c:v>1.0128149105662176E-2</c:v>
                </c:pt>
                <c:pt idx="4">
                  <c:v>-9.0095005571002473E-2</c:v>
                </c:pt>
                <c:pt idx="5">
                  <c:v>-5.2790130540811941E-2</c:v>
                </c:pt>
                <c:pt idx="6">
                  <c:v>-5.5844135700425235E-2</c:v>
                </c:pt>
                <c:pt idx="12">
                  <c:v>-5.229068045810592E-2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3B-4BAE-84D5-51FE30485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53-4598-B058-39F352F945EE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4914</c:v>
                </c:pt>
                <c:pt idx="1">
                  <c:v>4052</c:v>
                </c:pt>
                <c:pt idx="2">
                  <c:v>5191</c:v>
                </c:pt>
                <c:pt idx="3">
                  <c:v>10202</c:v>
                </c:pt>
                <c:pt idx="4">
                  <c:v>8318</c:v>
                </c:pt>
                <c:pt idx="5">
                  <c:v>13526</c:v>
                </c:pt>
                <c:pt idx="6">
                  <c:v>13440</c:v>
                </c:pt>
                <c:pt idx="7">
                  <c:v>15080</c:v>
                </c:pt>
                <c:pt idx="8">
                  <c:v>10667</c:v>
                </c:pt>
                <c:pt idx="9">
                  <c:v>7564</c:v>
                </c:pt>
                <c:pt idx="10">
                  <c:v>5389</c:v>
                </c:pt>
                <c:pt idx="11">
                  <c:v>7795</c:v>
                </c:pt>
                <c:pt idx="12">
                  <c:v>106138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3-4598-B058-39F352F945EE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53-4598-B058-39F352F945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4997</c:v>
                </c:pt>
                <c:pt idx="1">
                  <c:v>4752</c:v>
                </c:pt>
                <c:pt idx="2">
                  <c:v>6935</c:v>
                </c:pt>
                <c:pt idx="3">
                  <c:v>5363</c:v>
                </c:pt>
                <c:pt idx="4">
                  <c:v>9196</c:v>
                </c:pt>
                <c:pt idx="5">
                  <c:v>11716</c:v>
                </c:pt>
                <c:pt idx="6">
                  <c:v>11578</c:v>
                </c:pt>
                <c:pt idx="7">
                  <c:v>16629</c:v>
                </c:pt>
                <c:pt idx="8">
                  <c:v>10077</c:v>
                </c:pt>
                <c:pt idx="9">
                  <c:v>6979</c:v>
                </c:pt>
                <c:pt idx="10">
                  <c:v>5351</c:v>
                </c:pt>
                <c:pt idx="11">
                  <c:v>7596</c:v>
                </c:pt>
                <c:pt idx="12">
                  <c:v>101169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53-4598-B058-39F352F945EE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53-4598-B058-39F352F945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53-4598-B058-39F352F945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4289</c:v>
                </c:pt>
                <c:pt idx="1">
                  <c:v>3553</c:v>
                </c:pt>
                <c:pt idx="2">
                  <c:v>4675</c:v>
                </c:pt>
                <c:pt idx="3">
                  <c:v>7338</c:v>
                </c:pt>
                <c:pt idx="4">
                  <c:v>7657</c:v>
                </c:pt>
                <c:pt idx="5">
                  <c:v>8372</c:v>
                </c:pt>
                <c:pt idx="6">
                  <c:v>9001</c:v>
                </c:pt>
                <c:pt idx="12">
                  <c:v>44885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53-4598-B058-39F352F94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53-4598-B058-39F352F945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4741</c:v>
                      </c:pt>
                      <c:pt idx="1">
                        <c:v>4432</c:v>
                      </c:pt>
                      <c:pt idx="2">
                        <c:v>1726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13387</c:v>
                      </c:pt>
                      <c:pt idx="8">
                        <c:v>9485</c:v>
                      </c:pt>
                      <c:pt idx="9">
                        <c:v>5064</c:v>
                      </c:pt>
                      <c:pt idx="10">
                        <c:v>1577</c:v>
                      </c:pt>
                      <c:pt idx="11">
                        <c:v>2655</c:v>
                      </c:pt>
                      <c:pt idx="12">
                        <c:v>49521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53-4598-B058-39F352F945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53-4598-B058-39F352F945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53-4598-B058-39F352F945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53-4598-B058-39F352F945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53-4598-B058-39F352F945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53-4598-B058-39F352F945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53-4598-B058-39F352F945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53-4598-B058-39F352F945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53-4598-B058-39F352F945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53-4598-B058-39F352F945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53-4598-B058-39F352F945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53-4598-B058-39F352F945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53-4598-B058-39F352F945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53-4598-B058-39F352F945EE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-0.14168501100660391</c:v>
                </c:pt>
                <c:pt idx="1">
                  <c:v>-0.25231481481481477</c:v>
                </c:pt>
                <c:pt idx="2">
                  <c:v>-0.32588320115356884</c:v>
                </c:pt>
                <c:pt idx="3">
                  <c:v>0.36826403132575058</c:v>
                </c:pt>
                <c:pt idx="4">
                  <c:v>-0.1673553719008265</c:v>
                </c:pt>
                <c:pt idx="5">
                  <c:v>-0.28542164561283712</c:v>
                </c:pt>
                <c:pt idx="6">
                  <c:v>-0.22257730177923651</c:v>
                </c:pt>
                <c:pt idx="12">
                  <c:v>-0.17698076535196283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53-4598-B058-39F352F94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35-45DD-888D-7EAFAEB7A8F1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49718</c:v>
                </c:pt>
                <c:pt idx="1">
                  <c:v>32612</c:v>
                </c:pt>
                <c:pt idx="2">
                  <c:v>39802</c:v>
                </c:pt>
                <c:pt idx="3">
                  <c:v>73095</c:v>
                </c:pt>
                <c:pt idx="4">
                  <c:v>56792</c:v>
                </c:pt>
                <c:pt idx="5">
                  <c:v>83729</c:v>
                </c:pt>
                <c:pt idx="6">
                  <c:v>108487</c:v>
                </c:pt>
                <c:pt idx="7">
                  <c:v>131486</c:v>
                </c:pt>
                <c:pt idx="8">
                  <c:v>81203</c:v>
                </c:pt>
                <c:pt idx="9">
                  <c:v>58380</c:v>
                </c:pt>
                <c:pt idx="10">
                  <c:v>43524</c:v>
                </c:pt>
                <c:pt idx="11">
                  <c:v>58414</c:v>
                </c:pt>
                <c:pt idx="12">
                  <c:v>817242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35-45DD-888D-7EAFAEB7A8F1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35-45DD-888D-7EAFAEB7A8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41092</c:v>
                </c:pt>
                <c:pt idx="1">
                  <c:v>40708</c:v>
                </c:pt>
                <c:pt idx="2">
                  <c:v>49287</c:v>
                </c:pt>
                <c:pt idx="3">
                  <c:v>39075</c:v>
                </c:pt>
                <c:pt idx="4">
                  <c:v>58856</c:v>
                </c:pt>
                <c:pt idx="5">
                  <c:v>72097</c:v>
                </c:pt>
                <c:pt idx="6">
                  <c:v>93879</c:v>
                </c:pt>
                <c:pt idx="7">
                  <c:v>132181</c:v>
                </c:pt>
                <c:pt idx="8">
                  <c:v>74099</c:v>
                </c:pt>
                <c:pt idx="9">
                  <c:v>51466</c:v>
                </c:pt>
                <c:pt idx="10">
                  <c:v>38079</c:v>
                </c:pt>
                <c:pt idx="11">
                  <c:v>51791</c:v>
                </c:pt>
                <c:pt idx="12">
                  <c:v>742610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35-45DD-888D-7EAFAEB7A8F1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35-45DD-888D-7EAFAEB7A8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35-45DD-888D-7EAFAEB7A8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33957</c:v>
                </c:pt>
                <c:pt idx="1">
                  <c:v>24123</c:v>
                </c:pt>
                <c:pt idx="2">
                  <c:v>31246</c:v>
                </c:pt>
                <c:pt idx="3">
                  <c:v>54460</c:v>
                </c:pt>
                <c:pt idx="4">
                  <c:v>53957</c:v>
                </c:pt>
                <c:pt idx="5">
                  <c:v>61830</c:v>
                </c:pt>
                <c:pt idx="6">
                  <c:v>85313</c:v>
                </c:pt>
                <c:pt idx="12">
                  <c:v>344886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35-45DD-888D-7EAFAEB7A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35-45DD-888D-7EAFAEB7A8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47398</c:v>
                      </c:pt>
                      <c:pt idx="1">
                        <c:v>34168</c:v>
                      </c:pt>
                      <c:pt idx="2">
                        <c:v>13967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115637</c:v>
                      </c:pt>
                      <c:pt idx="8">
                        <c:v>76690</c:v>
                      </c:pt>
                      <c:pt idx="9">
                        <c:v>41506</c:v>
                      </c:pt>
                      <c:pt idx="10">
                        <c:v>17324</c:v>
                      </c:pt>
                      <c:pt idx="11">
                        <c:v>21994</c:v>
                      </c:pt>
                      <c:pt idx="12">
                        <c:v>419753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35-45DD-888D-7EAFAEB7A8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35-45DD-888D-7EAFAEB7A8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35-45DD-888D-7EAFAEB7A8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35-45DD-888D-7EAFAEB7A8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35-45DD-888D-7EAFAEB7A8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35-45DD-888D-7EAFAEB7A8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35-45DD-888D-7EAFAEB7A8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35-45DD-888D-7EAFAEB7A8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35-45DD-888D-7EAFAEB7A8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35-45DD-888D-7EAFAEB7A8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35-45DD-888D-7EAFAEB7A8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35-45DD-888D-7EAFAEB7A8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35-45DD-888D-7EAFAEB7A8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35-45DD-888D-7EAFAEB7A8F1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-0.17363477075829847</c:v>
                </c:pt>
                <c:pt idx="1">
                  <c:v>-0.40741377616193375</c:v>
                </c:pt>
                <c:pt idx="2">
                  <c:v>-0.36603972649988836</c:v>
                </c:pt>
                <c:pt idx="3">
                  <c:v>0.39373000639795275</c:v>
                </c:pt>
                <c:pt idx="4">
                  <c:v>-8.3237053146663076E-2</c:v>
                </c:pt>
                <c:pt idx="5">
                  <c:v>-0.14240537054246361</c:v>
                </c:pt>
                <c:pt idx="6">
                  <c:v>-9.1245113390641119E-2</c:v>
                </c:pt>
                <c:pt idx="12">
                  <c:v>-0.12685762315376947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35-45DD-888D-7EAFAEB7A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79-429F-AA05-D2C34FC24D55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32270</c:v>
                </c:pt>
                <c:pt idx="1">
                  <c:v>22101</c:v>
                </c:pt>
                <c:pt idx="2">
                  <c:v>26189</c:v>
                </c:pt>
                <c:pt idx="3">
                  <c:v>47885</c:v>
                </c:pt>
                <c:pt idx="4">
                  <c:v>37828</c:v>
                </c:pt>
                <c:pt idx="5">
                  <c:v>57202</c:v>
                </c:pt>
                <c:pt idx="6">
                  <c:v>76008</c:v>
                </c:pt>
                <c:pt idx="7">
                  <c:v>89047</c:v>
                </c:pt>
                <c:pt idx="8">
                  <c:v>57144</c:v>
                </c:pt>
                <c:pt idx="9">
                  <c:v>42102</c:v>
                </c:pt>
                <c:pt idx="10">
                  <c:v>32224</c:v>
                </c:pt>
                <c:pt idx="11">
                  <c:v>40736</c:v>
                </c:pt>
                <c:pt idx="12">
                  <c:v>560736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9-429F-AA05-D2C34FC24D55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79-429F-AA05-D2C34FC24D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31109</c:v>
                </c:pt>
                <c:pt idx="1">
                  <c:v>24748</c:v>
                </c:pt>
                <c:pt idx="2">
                  <c:v>33643</c:v>
                </c:pt>
                <c:pt idx="3">
                  <c:v>25316</c:v>
                </c:pt>
                <c:pt idx="4">
                  <c:v>40404</c:v>
                </c:pt>
                <c:pt idx="5">
                  <c:v>50727</c:v>
                </c:pt>
                <c:pt idx="6">
                  <c:v>64860</c:v>
                </c:pt>
                <c:pt idx="7">
                  <c:v>94133</c:v>
                </c:pt>
                <c:pt idx="8">
                  <c:v>54493</c:v>
                </c:pt>
                <c:pt idx="9">
                  <c:v>37191</c:v>
                </c:pt>
                <c:pt idx="10">
                  <c:v>27291</c:v>
                </c:pt>
                <c:pt idx="11">
                  <c:v>39486</c:v>
                </c:pt>
                <c:pt idx="12">
                  <c:v>523401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79-429F-AA05-D2C34FC24D55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79-429F-AA05-D2C34FC24D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79-429F-AA05-D2C34FC24D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24602</c:v>
                </c:pt>
                <c:pt idx="1">
                  <c:v>17811</c:v>
                </c:pt>
                <c:pt idx="2">
                  <c:v>23055</c:v>
                </c:pt>
                <c:pt idx="3">
                  <c:v>36029</c:v>
                </c:pt>
                <c:pt idx="4">
                  <c:v>34728</c:v>
                </c:pt>
                <c:pt idx="5">
                  <c:v>42702</c:v>
                </c:pt>
                <c:pt idx="6">
                  <c:v>55583</c:v>
                </c:pt>
                <c:pt idx="12">
                  <c:v>234510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79-429F-AA05-D2C34FC24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79-429F-AA05-D2C34FC24D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30767</c:v>
                      </c:pt>
                      <c:pt idx="1">
                        <c:v>20181</c:v>
                      </c:pt>
                      <c:pt idx="2">
                        <c:v>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60233</c:v>
                      </c:pt>
                      <c:pt idx="8">
                        <c:v>36380</c:v>
                      </c:pt>
                      <c:pt idx="9">
                        <c:v>19194</c:v>
                      </c:pt>
                      <c:pt idx="10">
                        <c:v>8529</c:v>
                      </c:pt>
                      <c:pt idx="11">
                        <c:v>13051</c:v>
                      </c:pt>
                      <c:pt idx="12">
                        <c:v>222316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79-429F-AA05-D2C34FC24D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79-429F-AA05-D2C34FC24D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79-429F-AA05-D2C34FC24D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79-429F-AA05-D2C34FC24D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79-429F-AA05-D2C34FC24D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79-429F-AA05-D2C34FC24D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79-429F-AA05-D2C34FC24D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79-429F-AA05-D2C34FC24D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79-429F-AA05-D2C34FC24D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79-429F-AA05-D2C34FC24D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79-429F-AA05-D2C34FC24D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79-429F-AA05-D2C34FC24D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79-429F-AA05-D2C34FC24D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79-429F-AA05-D2C34FC24D55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-0.20916776495547917</c:v>
                </c:pt>
                <c:pt idx="1">
                  <c:v>-0.28030547923064486</c:v>
                </c:pt>
                <c:pt idx="2">
                  <c:v>-0.31471628570579313</c:v>
                </c:pt>
                <c:pt idx="3">
                  <c:v>0.42317111708010735</c:v>
                </c:pt>
                <c:pt idx="4">
                  <c:v>-0.14048114048114047</c:v>
                </c:pt>
                <c:pt idx="5">
                  <c:v>-0.15819977526760898</c:v>
                </c:pt>
                <c:pt idx="6">
                  <c:v>-0.14303114400246686</c:v>
                </c:pt>
                <c:pt idx="12">
                  <c:v>-0.13403272441258907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79-429F-AA05-D2C34FC24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3D-4DA6-8C5C-25CC771A153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17448</c:v>
                </c:pt>
                <c:pt idx="1">
                  <c:v>10511</c:v>
                </c:pt>
                <c:pt idx="2">
                  <c:v>13613</c:v>
                </c:pt>
                <c:pt idx="3">
                  <c:v>25210</c:v>
                </c:pt>
                <c:pt idx="4">
                  <c:v>18964</c:v>
                </c:pt>
                <c:pt idx="5">
                  <c:v>26527</c:v>
                </c:pt>
                <c:pt idx="6">
                  <c:v>32479</c:v>
                </c:pt>
                <c:pt idx="7">
                  <c:v>42439</c:v>
                </c:pt>
                <c:pt idx="8">
                  <c:v>24059</c:v>
                </c:pt>
                <c:pt idx="9">
                  <c:v>16278</c:v>
                </c:pt>
                <c:pt idx="10">
                  <c:v>11300</c:v>
                </c:pt>
                <c:pt idx="11">
                  <c:v>17678</c:v>
                </c:pt>
                <c:pt idx="12">
                  <c:v>256506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3D-4DA6-8C5C-25CC771A153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3D-4DA6-8C5C-25CC771A15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9983</c:v>
                </c:pt>
                <c:pt idx="1">
                  <c:v>15960</c:v>
                </c:pt>
                <c:pt idx="2">
                  <c:v>15644</c:v>
                </c:pt>
                <c:pt idx="3">
                  <c:v>13759</c:v>
                </c:pt>
                <c:pt idx="4">
                  <c:v>18452</c:v>
                </c:pt>
                <c:pt idx="5">
                  <c:v>21370</c:v>
                </c:pt>
                <c:pt idx="6">
                  <c:v>29019</c:v>
                </c:pt>
                <c:pt idx="7">
                  <c:v>38048</c:v>
                </c:pt>
                <c:pt idx="8">
                  <c:v>19606</c:v>
                </c:pt>
                <c:pt idx="9">
                  <c:v>14275</c:v>
                </c:pt>
                <c:pt idx="10">
                  <c:v>10788</c:v>
                </c:pt>
                <c:pt idx="11">
                  <c:v>12305</c:v>
                </c:pt>
                <c:pt idx="12">
                  <c:v>219209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3D-4DA6-8C5C-25CC771A153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3D-4DA6-8C5C-25CC771A15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3D-4DA6-8C5C-25CC771A15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9355</c:v>
                </c:pt>
                <c:pt idx="1">
                  <c:v>6312</c:v>
                </c:pt>
                <c:pt idx="2">
                  <c:v>8191</c:v>
                </c:pt>
                <c:pt idx="3">
                  <c:v>18431</c:v>
                </c:pt>
                <c:pt idx="4">
                  <c:v>19229</c:v>
                </c:pt>
                <c:pt idx="5">
                  <c:v>19128</c:v>
                </c:pt>
                <c:pt idx="6">
                  <c:v>29730</c:v>
                </c:pt>
                <c:pt idx="12">
                  <c:v>110376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3D-4DA6-8C5C-25CC771A1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3D-4DA6-8C5C-25CC771A15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16631</c:v>
                      </c:pt>
                      <c:pt idx="1">
                        <c:v>13987</c:v>
                      </c:pt>
                      <c:pt idx="2">
                        <c:v>5475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55404</c:v>
                      </c:pt>
                      <c:pt idx="8">
                        <c:v>40310</c:v>
                      </c:pt>
                      <c:pt idx="9">
                        <c:v>22312</c:v>
                      </c:pt>
                      <c:pt idx="10">
                        <c:v>8795</c:v>
                      </c:pt>
                      <c:pt idx="11">
                        <c:v>8943</c:v>
                      </c:pt>
                      <c:pt idx="12">
                        <c:v>197437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3D-4DA6-8C5C-25CC771A15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3D-4DA6-8C5C-25CC771A15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3D-4DA6-8C5C-25CC771A15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3D-4DA6-8C5C-25CC771A15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3D-4DA6-8C5C-25CC771A15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3D-4DA6-8C5C-25CC771A15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3D-4DA6-8C5C-25CC771A15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3D-4DA6-8C5C-25CC771A15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3D-4DA6-8C5C-25CC771A15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3D-4DA6-8C5C-25CC771A15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3D-4DA6-8C5C-25CC771A15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3D-4DA6-8C5C-25CC771A15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3D-4DA6-8C5C-25CC771A15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3D-4DA6-8C5C-25CC771A153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-6.2906941801061822E-2</c:v>
                </c:pt>
                <c:pt idx="1">
                  <c:v>-0.60451127819548867</c:v>
                </c:pt>
                <c:pt idx="2">
                  <c:v>-0.47641268217847099</c:v>
                </c:pt>
                <c:pt idx="3">
                  <c:v>0.33955956101460871</c:v>
                </c:pt>
                <c:pt idx="4">
                  <c:v>4.2109256449165411E-2</c:v>
                </c:pt>
                <c:pt idx="5">
                  <c:v>-0.10491343004211506</c:v>
                </c:pt>
                <c:pt idx="6">
                  <c:v>2.450118887625341E-2</c:v>
                </c:pt>
                <c:pt idx="12">
                  <c:v>-0.11121131841497101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3D-4DA6-8C5C-25CC771A1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0F-4DE7-8AFE-246EA490AEF4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1055839</c:v>
                </c:pt>
                <c:pt idx="1">
                  <c:v>1044732</c:v>
                </c:pt>
                <c:pt idx="2">
                  <c:v>1058399</c:v>
                </c:pt>
                <c:pt idx="3">
                  <c:v>1034923</c:v>
                </c:pt>
                <c:pt idx="4">
                  <c:v>981896</c:v>
                </c:pt>
                <c:pt idx="5">
                  <c:v>985737</c:v>
                </c:pt>
                <c:pt idx="6">
                  <c:v>1096955</c:v>
                </c:pt>
                <c:pt idx="7">
                  <c:v>1140422</c:v>
                </c:pt>
                <c:pt idx="8">
                  <c:v>1021615</c:v>
                </c:pt>
                <c:pt idx="9">
                  <c:v>1149422</c:v>
                </c:pt>
                <c:pt idx="10">
                  <c:v>1105909</c:v>
                </c:pt>
                <c:pt idx="11">
                  <c:v>1097426</c:v>
                </c:pt>
                <c:pt idx="12">
                  <c:v>12773275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F-4DE7-8AFE-246EA490AEF4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0F-4DE7-8AFE-246EA490AE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1124089</c:v>
                </c:pt>
                <c:pt idx="1">
                  <c:v>1073616</c:v>
                </c:pt>
                <c:pt idx="2">
                  <c:v>1149510</c:v>
                </c:pt>
                <c:pt idx="3">
                  <c:v>1054807</c:v>
                </c:pt>
                <c:pt idx="4">
                  <c:v>1029817</c:v>
                </c:pt>
                <c:pt idx="5">
                  <c:v>987495</c:v>
                </c:pt>
                <c:pt idx="6">
                  <c:v>1131084</c:v>
                </c:pt>
                <c:pt idx="7">
                  <c:v>1172113</c:v>
                </c:pt>
                <c:pt idx="8">
                  <c:v>1027132</c:v>
                </c:pt>
                <c:pt idx="9">
                  <c:v>1172328</c:v>
                </c:pt>
                <c:pt idx="10">
                  <c:v>1086191</c:v>
                </c:pt>
                <c:pt idx="11">
                  <c:v>1088821</c:v>
                </c:pt>
                <c:pt idx="12">
                  <c:v>13097003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0F-4DE7-8AFE-246EA490AEF4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0F-4DE7-8AFE-246EA490AE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0F-4DE7-8AFE-246EA490AE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1085790</c:v>
                </c:pt>
                <c:pt idx="1">
                  <c:v>1036212</c:v>
                </c:pt>
                <c:pt idx="2">
                  <c:v>1062851</c:v>
                </c:pt>
                <c:pt idx="3">
                  <c:v>1050501</c:v>
                </c:pt>
                <c:pt idx="4">
                  <c:v>936632</c:v>
                </c:pt>
                <c:pt idx="5">
                  <c:v>941826</c:v>
                </c:pt>
                <c:pt idx="6">
                  <c:v>1071243</c:v>
                </c:pt>
                <c:pt idx="12">
                  <c:v>7185055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0F-4DE7-8AFE-246EA49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0F-4DE7-8AFE-246EA490AE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1106899</c:v>
                      </c:pt>
                      <c:pt idx="1">
                        <c:v>1081526</c:v>
                      </c:pt>
                      <c:pt idx="2">
                        <c:v>482348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169505</c:v>
                      </c:pt>
                      <c:pt idx="8">
                        <c:v>99935</c:v>
                      </c:pt>
                      <c:pt idx="9">
                        <c:v>96365</c:v>
                      </c:pt>
                      <c:pt idx="10">
                        <c:v>139605</c:v>
                      </c:pt>
                      <c:pt idx="11">
                        <c:v>174634</c:v>
                      </c:pt>
                      <c:pt idx="12">
                        <c:v>3494056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0F-4DE7-8AFE-246EA490AE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0F-4DE7-8AFE-246EA490AE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0F-4DE7-8AFE-246EA490AE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0F-4DE7-8AFE-246EA490AE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0F-4DE7-8AFE-246EA490AE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0F-4DE7-8AFE-246EA490AE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0F-4DE7-8AFE-246EA490AE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0F-4DE7-8AFE-246EA490AE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0F-4DE7-8AFE-246EA490AE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0F-4DE7-8AFE-246EA490AE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0F-4DE7-8AFE-246EA490AE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0F-4DE7-8AFE-246EA490AE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0F-4DE7-8AFE-246EA490AE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0F-4DE7-8AFE-246EA490AEF4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-3.4071145612135645E-2</c:v>
                </c:pt>
                <c:pt idx="1">
                  <c:v>-3.4839272141994893E-2</c:v>
                </c:pt>
                <c:pt idx="2">
                  <c:v>-7.5387773921061996E-2</c:v>
                </c:pt>
                <c:pt idx="3">
                  <c:v>-4.0822633903643268E-3</c:v>
                </c:pt>
                <c:pt idx="4">
                  <c:v>-9.0486950594134696E-2</c:v>
                </c:pt>
                <c:pt idx="5">
                  <c:v>-4.624732277125454E-2</c:v>
                </c:pt>
                <c:pt idx="6">
                  <c:v>-5.2905884974060235E-2</c:v>
                </c:pt>
                <c:pt idx="12">
                  <c:v>-4.8389771268292692E-2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0F-4DE7-8AFE-246EA49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93-4E96-834B-E1475ED5B6F2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463889</c:v>
                </c:pt>
                <c:pt idx="1">
                  <c:v>455329</c:v>
                </c:pt>
                <c:pt idx="2">
                  <c:v>508176</c:v>
                </c:pt>
                <c:pt idx="3">
                  <c:v>504848</c:v>
                </c:pt>
                <c:pt idx="4">
                  <c:v>543521</c:v>
                </c:pt>
                <c:pt idx="5">
                  <c:v>561465</c:v>
                </c:pt>
                <c:pt idx="6">
                  <c:v>581810</c:v>
                </c:pt>
                <c:pt idx="7">
                  <c:v>615291</c:v>
                </c:pt>
                <c:pt idx="8">
                  <c:v>595081</c:v>
                </c:pt>
                <c:pt idx="9">
                  <c:v>604663</c:v>
                </c:pt>
                <c:pt idx="10">
                  <c:v>509079</c:v>
                </c:pt>
                <c:pt idx="11">
                  <c:v>512982</c:v>
                </c:pt>
                <c:pt idx="12">
                  <c:v>6456134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93-4E96-834B-E1475ED5B6F2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93-4E96-834B-E1475ED5B6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507267</c:v>
                </c:pt>
                <c:pt idx="1">
                  <c:v>462410</c:v>
                </c:pt>
                <c:pt idx="2">
                  <c:v>528478</c:v>
                </c:pt>
                <c:pt idx="3">
                  <c:v>538909</c:v>
                </c:pt>
                <c:pt idx="4">
                  <c:v>584395</c:v>
                </c:pt>
                <c:pt idx="5">
                  <c:v>571290</c:v>
                </c:pt>
                <c:pt idx="6">
                  <c:v>611230</c:v>
                </c:pt>
                <c:pt idx="7">
                  <c:v>659079</c:v>
                </c:pt>
                <c:pt idx="8">
                  <c:v>589108</c:v>
                </c:pt>
                <c:pt idx="9">
                  <c:v>615103</c:v>
                </c:pt>
                <c:pt idx="10">
                  <c:v>505691</c:v>
                </c:pt>
                <c:pt idx="11">
                  <c:v>516610</c:v>
                </c:pt>
                <c:pt idx="12">
                  <c:v>6689570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93-4E96-834B-E1475ED5B6F2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93-4E96-834B-E1475ED5B6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93-4E96-834B-E1475ED5B6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508547</c:v>
                </c:pt>
                <c:pt idx="1">
                  <c:v>460209</c:v>
                </c:pt>
                <c:pt idx="2">
                  <c:v>503845</c:v>
                </c:pt>
                <c:pt idx="3">
                  <c:v>536606</c:v>
                </c:pt>
                <c:pt idx="4">
                  <c:v>537555</c:v>
                </c:pt>
                <c:pt idx="5">
                  <c:v>540108</c:v>
                </c:pt>
                <c:pt idx="6">
                  <c:v>572075</c:v>
                </c:pt>
                <c:pt idx="12">
                  <c:v>3658945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93-4E96-834B-E1475ED5B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93-4E96-834B-E1475ED5B6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467841</c:v>
                      </c:pt>
                      <c:pt idx="1">
                        <c:v>473805</c:v>
                      </c:pt>
                      <c:pt idx="2">
                        <c:v>236725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33819</c:v>
                      </c:pt>
                      <c:pt idx="8">
                        <c:v>30969</c:v>
                      </c:pt>
                      <c:pt idx="9">
                        <c:v>35708</c:v>
                      </c:pt>
                      <c:pt idx="10">
                        <c:v>67172</c:v>
                      </c:pt>
                      <c:pt idx="11">
                        <c:v>85691</c:v>
                      </c:pt>
                      <c:pt idx="12">
                        <c:v>1483938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93-4E96-834B-E1475ED5B6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93-4E96-834B-E1475ED5B6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93-4E96-834B-E1475ED5B6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93-4E96-834B-E1475ED5B6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93-4E96-834B-E1475ED5B6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93-4E96-834B-E1475ED5B6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93-4E96-834B-E1475ED5B6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93-4E96-834B-E1475ED5B6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93-4E96-834B-E1475ED5B6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93-4E96-834B-E1475ED5B6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93-4E96-834B-E1475ED5B6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93-4E96-834B-E1475ED5B6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93-4E96-834B-E1475ED5B6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93-4E96-834B-E1475ED5B6F2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2.5233259802037722E-3</c:v>
                </c:pt>
                <c:pt idx="1">
                  <c:v>-4.7598451590580293E-3</c:v>
                </c:pt>
                <c:pt idx="2">
                  <c:v>-4.6611211819602705E-2</c:v>
                </c:pt>
                <c:pt idx="3">
                  <c:v>-4.2734487640770924E-3</c:v>
                </c:pt>
                <c:pt idx="4">
                  <c:v>-8.0151267550201521E-2</c:v>
                </c:pt>
                <c:pt idx="5">
                  <c:v>-5.4581736070997255E-2</c:v>
                </c:pt>
                <c:pt idx="6">
                  <c:v>-6.4059355725340716E-2</c:v>
                </c:pt>
                <c:pt idx="12">
                  <c:v>-3.8126919207493004E-2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93-4E96-834B-E1475ED5B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F6-48D6-9CF0-6EE7E2096977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122293</c:v>
                </c:pt>
                <c:pt idx="1">
                  <c:v>119975</c:v>
                </c:pt>
                <c:pt idx="2">
                  <c:v>133635</c:v>
                </c:pt>
                <c:pt idx="3">
                  <c:v>121099</c:v>
                </c:pt>
                <c:pt idx="4">
                  <c:v>116526</c:v>
                </c:pt>
                <c:pt idx="5">
                  <c:v>118355</c:v>
                </c:pt>
                <c:pt idx="6">
                  <c:v>116930</c:v>
                </c:pt>
                <c:pt idx="7">
                  <c:v>116172</c:v>
                </c:pt>
                <c:pt idx="8">
                  <c:v>116505</c:v>
                </c:pt>
                <c:pt idx="9">
                  <c:v>130638</c:v>
                </c:pt>
                <c:pt idx="10">
                  <c:v>147547</c:v>
                </c:pt>
                <c:pt idx="11">
                  <c:v>136539</c:v>
                </c:pt>
                <c:pt idx="12">
                  <c:v>1496214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6-48D6-9CF0-6EE7E2096977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F6-48D6-9CF0-6EE7E20969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126100</c:v>
                </c:pt>
                <c:pt idx="1">
                  <c:v>123737</c:v>
                </c:pt>
                <c:pt idx="2">
                  <c:v>145348</c:v>
                </c:pt>
                <c:pt idx="3">
                  <c:v>116283</c:v>
                </c:pt>
                <c:pt idx="4">
                  <c:v>113394</c:v>
                </c:pt>
                <c:pt idx="5">
                  <c:v>100343</c:v>
                </c:pt>
                <c:pt idx="6">
                  <c:v>107901</c:v>
                </c:pt>
                <c:pt idx="7">
                  <c:v>114502</c:v>
                </c:pt>
                <c:pt idx="8">
                  <c:v>114433</c:v>
                </c:pt>
                <c:pt idx="9">
                  <c:v>135499</c:v>
                </c:pt>
                <c:pt idx="10">
                  <c:v>149252</c:v>
                </c:pt>
                <c:pt idx="11">
                  <c:v>136566</c:v>
                </c:pt>
                <c:pt idx="12">
                  <c:v>1483358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F6-48D6-9CF0-6EE7E2096977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F6-48D6-9CF0-6EE7E20969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F6-48D6-9CF0-6EE7E20969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123178</c:v>
                </c:pt>
                <c:pt idx="1">
                  <c:v>114767</c:v>
                </c:pt>
                <c:pt idx="2">
                  <c:v>125273</c:v>
                </c:pt>
                <c:pt idx="3">
                  <c:v>111657</c:v>
                </c:pt>
                <c:pt idx="4">
                  <c:v>93440</c:v>
                </c:pt>
                <c:pt idx="5">
                  <c:v>101616</c:v>
                </c:pt>
                <c:pt idx="6">
                  <c:v>96052</c:v>
                </c:pt>
                <c:pt idx="12">
                  <c:v>765983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F6-48D6-9CF0-6EE7E2096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F6-48D6-9CF0-6EE7E209697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154087</c:v>
                      </c:pt>
                      <c:pt idx="1">
                        <c:v>139966</c:v>
                      </c:pt>
                      <c:pt idx="2">
                        <c:v>68159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42943</c:v>
                      </c:pt>
                      <c:pt idx="8">
                        <c:v>9512</c:v>
                      </c:pt>
                      <c:pt idx="9">
                        <c:v>4111</c:v>
                      </c:pt>
                      <c:pt idx="10">
                        <c:v>27044</c:v>
                      </c:pt>
                      <c:pt idx="11">
                        <c:v>28095</c:v>
                      </c:pt>
                      <c:pt idx="12">
                        <c:v>510569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F6-48D6-9CF0-6EE7E20969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F6-48D6-9CF0-6EE7E20969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F6-48D6-9CF0-6EE7E20969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F6-48D6-9CF0-6EE7E20969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F6-48D6-9CF0-6EE7E20969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F6-48D6-9CF0-6EE7E20969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F6-48D6-9CF0-6EE7E20969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F6-48D6-9CF0-6EE7E20969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F6-48D6-9CF0-6EE7E20969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F6-48D6-9CF0-6EE7E20969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F6-48D6-9CF0-6EE7E20969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F6-48D6-9CF0-6EE7E20969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F6-48D6-9CF0-6EE7E20969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F6-48D6-9CF0-6EE7E2096977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-2.3172085646312457E-2</c:v>
                </c:pt>
                <c:pt idx="1">
                  <c:v>-7.2492463854788802E-2</c:v>
                </c:pt>
                <c:pt idx="2">
                  <c:v>-0.13811679555274237</c:v>
                </c:pt>
                <c:pt idx="3">
                  <c:v>-3.978225535976887E-2</c:v>
                </c:pt>
                <c:pt idx="4">
                  <c:v>-0.17597050990352225</c:v>
                </c:pt>
                <c:pt idx="5">
                  <c:v>1.2686485355231536E-2</c:v>
                </c:pt>
                <c:pt idx="6">
                  <c:v>-0.10981362545296147</c:v>
                </c:pt>
                <c:pt idx="12">
                  <c:v>-8.0569579381255196E-2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F6-48D6-9CF0-6EE7E2096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0-4A43-918F-AAFC4241E1AC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45548</c:v>
                </c:pt>
                <c:pt idx="1">
                  <c:v>54817</c:v>
                </c:pt>
                <c:pt idx="2">
                  <c:v>41198</c:v>
                </c:pt>
                <c:pt idx="3">
                  <c:v>49493</c:v>
                </c:pt>
                <c:pt idx="4">
                  <c:v>35510</c:v>
                </c:pt>
                <c:pt idx="5">
                  <c:v>26909</c:v>
                </c:pt>
                <c:pt idx="6">
                  <c:v>42150</c:v>
                </c:pt>
                <c:pt idx="7">
                  <c:v>64650</c:v>
                </c:pt>
                <c:pt idx="8">
                  <c:v>38569</c:v>
                </c:pt>
                <c:pt idx="9">
                  <c:v>54486</c:v>
                </c:pt>
                <c:pt idx="10">
                  <c:v>47843</c:v>
                </c:pt>
                <c:pt idx="11">
                  <c:v>34236</c:v>
                </c:pt>
                <c:pt idx="12">
                  <c:v>535409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30-4A43-918F-AAFC4241E1AC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30-4A43-918F-AAFC4241E1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55570</c:v>
                </c:pt>
                <c:pt idx="1">
                  <c:v>56446</c:v>
                </c:pt>
                <c:pt idx="2">
                  <c:v>52762</c:v>
                </c:pt>
                <c:pt idx="3">
                  <c:v>41914</c:v>
                </c:pt>
                <c:pt idx="4">
                  <c:v>32893</c:v>
                </c:pt>
                <c:pt idx="5">
                  <c:v>23443</c:v>
                </c:pt>
                <c:pt idx="6">
                  <c:v>32656</c:v>
                </c:pt>
                <c:pt idx="7">
                  <c:v>45438</c:v>
                </c:pt>
                <c:pt idx="8">
                  <c:v>23019</c:v>
                </c:pt>
                <c:pt idx="9">
                  <c:v>37926</c:v>
                </c:pt>
                <c:pt idx="10">
                  <c:v>28288</c:v>
                </c:pt>
                <c:pt idx="11">
                  <c:v>31889</c:v>
                </c:pt>
                <c:pt idx="12">
                  <c:v>462244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30-4A43-918F-AAFC4241E1AC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0-4A43-918F-AAFC4241E1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0-4A43-918F-AAFC4241E1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36323</c:v>
                </c:pt>
                <c:pt idx="1">
                  <c:v>44271</c:v>
                </c:pt>
                <c:pt idx="2">
                  <c:v>34112</c:v>
                </c:pt>
                <c:pt idx="3">
                  <c:v>33229</c:v>
                </c:pt>
                <c:pt idx="4">
                  <c:v>27747</c:v>
                </c:pt>
                <c:pt idx="5">
                  <c:v>22401</c:v>
                </c:pt>
                <c:pt idx="6">
                  <c:v>31848</c:v>
                </c:pt>
                <c:pt idx="12">
                  <c:v>229931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30-4A43-918F-AAFC4241E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30-4A43-918F-AAFC4241E1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43633</c:v>
                      </c:pt>
                      <c:pt idx="1">
                        <c:v>49439</c:v>
                      </c:pt>
                      <c:pt idx="2">
                        <c:v>18711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17468</c:v>
                      </c:pt>
                      <c:pt idx="8">
                        <c:v>6369</c:v>
                      </c:pt>
                      <c:pt idx="9">
                        <c:v>14907</c:v>
                      </c:pt>
                      <c:pt idx="10">
                        <c:v>5828</c:v>
                      </c:pt>
                      <c:pt idx="11">
                        <c:v>11448</c:v>
                      </c:pt>
                      <c:pt idx="12">
                        <c:v>173273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30-4A43-918F-AAFC4241E1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30-4A43-918F-AAFC4241E1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30-4A43-918F-AAFC4241E1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30-4A43-918F-AAFC4241E1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30-4A43-918F-AAFC4241E1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30-4A43-918F-AAFC4241E1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30-4A43-918F-AAFC4241E1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30-4A43-918F-AAFC4241E1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30-4A43-918F-AAFC4241E1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30-4A43-918F-AAFC4241E1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30-4A43-918F-AAFC4241E1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30-4A43-918F-AAFC4241E1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30-4A43-918F-AAFC4241E1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30-4A43-918F-AAFC4241E1AC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-0.34635594745366205</c:v>
                </c:pt>
                <c:pt idx="1">
                  <c:v>-0.21569287460581799</c:v>
                </c:pt>
                <c:pt idx="2">
                  <c:v>-0.35347409120200146</c:v>
                </c:pt>
                <c:pt idx="3">
                  <c:v>-0.20721000143150259</c:v>
                </c:pt>
                <c:pt idx="4">
                  <c:v>-0.15644666038366828</c:v>
                </c:pt>
                <c:pt idx="5">
                  <c:v>-4.4448236147250797E-2</c:v>
                </c:pt>
                <c:pt idx="6">
                  <c:v>-2.4742773150416508E-2</c:v>
                </c:pt>
                <c:pt idx="12">
                  <c:v>-0.22237591482799202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30-4A43-918F-AAFC4241E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C-4C01-A2C0-48CA1E95108E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56539</c:v>
                </c:pt>
                <c:pt idx="1">
                  <c:v>56743</c:v>
                </c:pt>
                <c:pt idx="2">
                  <c:v>46476</c:v>
                </c:pt>
                <c:pt idx="3">
                  <c:v>46291</c:v>
                </c:pt>
                <c:pt idx="4">
                  <c:v>46632</c:v>
                </c:pt>
                <c:pt idx="5">
                  <c:v>37086</c:v>
                </c:pt>
                <c:pt idx="6">
                  <c:v>61993</c:v>
                </c:pt>
                <c:pt idx="7">
                  <c:v>48757</c:v>
                </c:pt>
                <c:pt idx="8">
                  <c:v>43792</c:v>
                </c:pt>
                <c:pt idx="9">
                  <c:v>53334</c:v>
                </c:pt>
                <c:pt idx="10">
                  <c:v>61728</c:v>
                </c:pt>
                <c:pt idx="11">
                  <c:v>60367</c:v>
                </c:pt>
                <c:pt idx="12">
                  <c:v>619738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C-4C01-A2C0-48CA1E95108E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CC-4C01-A2C0-48CA1E9510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54233</c:v>
                </c:pt>
                <c:pt idx="1">
                  <c:v>54347</c:v>
                </c:pt>
                <c:pt idx="2">
                  <c:v>54310</c:v>
                </c:pt>
                <c:pt idx="3">
                  <c:v>58185</c:v>
                </c:pt>
                <c:pt idx="4">
                  <c:v>42714</c:v>
                </c:pt>
                <c:pt idx="5">
                  <c:v>39687</c:v>
                </c:pt>
                <c:pt idx="6">
                  <c:v>61489</c:v>
                </c:pt>
                <c:pt idx="7">
                  <c:v>48568</c:v>
                </c:pt>
                <c:pt idx="8">
                  <c:v>44746</c:v>
                </c:pt>
                <c:pt idx="9">
                  <c:v>56505</c:v>
                </c:pt>
                <c:pt idx="10">
                  <c:v>57074</c:v>
                </c:pt>
                <c:pt idx="11">
                  <c:v>60564</c:v>
                </c:pt>
                <c:pt idx="12">
                  <c:v>632422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CC-4C01-A2C0-48CA1E95108E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C-4C01-A2C0-48CA1E9510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CC-4C01-A2C0-48CA1E95108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51803</c:v>
                </c:pt>
                <c:pt idx="1">
                  <c:v>50904</c:v>
                </c:pt>
                <c:pt idx="2">
                  <c:v>60422</c:v>
                </c:pt>
                <c:pt idx="3">
                  <c:v>49447</c:v>
                </c:pt>
                <c:pt idx="4">
                  <c:v>41345</c:v>
                </c:pt>
                <c:pt idx="5">
                  <c:v>34766</c:v>
                </c:pt>
                <c:pt idx="6">
                  <c:v>57169</c:v>
                </c:pt>
                <c:pt idx="12">
                  <c:v>345856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CC-4C01-A2C0-48CA1E951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CC-4C01-A2C0-48CA1E9510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57040</c:v>
                      </c:pt>
                      <c:pt idx="1">
                        <c:v>57644</c:v>
                      </c:pt>
                      <c:pt idx="2">
                        <c:v>24554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20281</c:v>
                      </c:pt>
                      <c:pt idx="8">
                        <c:v>28906</c:v>
                      </c:pt>
                      <c:pt idx="9">
                        <c:v>15055</c:v>
                      </c:pt>
                      <c:pt idx="10">
                        <c:v>8909</c:v>
                      </c:pt>
                      <c:pt idx="11">
                        <c:v>11833</c:v>
                      </c:pt>
                      <c:pt idx="12">
                        <c:v>241515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CC-4C01-A2C0-48CA1E9510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CC-4C01-A2C0-48CA1E9510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CC-4C01-A2C0-48CA1E9510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CC-4C01-A2C0-48CA1E9510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CC-4C01-A2C0-48CA1E9510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CC-4C01-A2C0-48CA1E9510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CC-4C01-A2C0-48CA1E9510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CC-4C01-A2C0-48CA1E9510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CC-4C01-A2C0-48CA1E9510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CC-4C01-A2C0-48CA1E9510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CC-4C01-A2C0-48CA1E9510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CC-4C01-A2C0-48CA1E9510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CC-4C01-A2C0-48CA1E9510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CC-4C01-A2C0-48CA1E95108E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-4.4806667527151345E-2</c:v>
                </c:pt>
                <c:pt idx="1">
                  <c:v>-6.3352162952876934E-2</c:v>
                </c:pt>
                <c:pt idx="2">
                  <c:v>0.11253912723255377</c:v>
                </c:pt>
                <c:pt idx="3">
                  <c:v>-0.1501761622411274</c:v>
                </c:pt>
                <c:pt idx="4">
                  <c:v>-3.2050381607903744E-2</c:v>
                </c:pt>
                <c:pt idx="5">
                  <c:v>-0.12399526293244645</c:v>
                </c:pt>
                <c:pt idx="6">
                  <c:v>-7.025646863666668E-2</c:v>
                </c:pt>
                <c:pt idx="12">
                  <c:v>-5.2358445330374148E-2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CC-4C01-A2C0-48CA1E951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95-47B3-96A2-27B6E6356FF9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42011</c:v>
                </c:pt>
                <c:pt idx="1">
                  <c:v>39850</c:v>
                </c:pt>
                <c:pt idx="2">
                  <c:v>39334</c:v>
                </c:pt>
                <c:pt idx="3">
                  <c:v>47936</c:v>
                </c:pt>
                <c:pt idx="4">
                  <c:v>48535</c:v>
                </c:pt>
                <c:pt idx="5">
                  <c:v>40505</c:v>
                </c:pt>
                <c:pt idx="6">
                  <c:v>50397</c:v>
                </c:pt>
                <c:pt idx="7">
                  <c:v>68350</c:v>
                </c:pt>
                <c:pt idx="8">
                  <c:v>46471</c:v>
                </c:pt>
                <c:pt idx="9">
                  <c:v>51497</c:v>
                </c:pt>
                <c:pt idx="10">
                  <c:v>38146</c:v>
                </c:pt>
                <c:pt idx="11">
                  <c:v>40203</c:v>
                </c:pt>
                <c:pt idx="12">
                  <c:v>553235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5-47B3-96A2-27B6E6356FF9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95-47B3-96A2-27B6E6356F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41716</c:v>
                </c:pt>
                <c:pt idx="1">
                  <c:v>48058</c:v>
                </c:pt>
                <c:pt idx="2">
                  <c:v>39685</c:v>
                </c:pt>
                <c:pt idx="3">
                  <c:v>47463</c:v>
                </c:pt>
                <c:pt idx="4">
                  <c:v>50974</c:v>
                </c:pt>
                <c:pt idx="5">
                  <c:v>40592</c:v>
                </c:pt>
                <c:pt idx="6">
                  <c:v>51873</c:v>
                </c:pt>
                <c:pt idx="7">
                  <c:v>57015</c:v>
                </c:pt>
                <c:pt idx="8">
                  <c:v>46544</c:v>
                </c:pt>
                <c:pt idx="9">
                  <c:v>54475</c:v>
                </c:pt>
                <c:pt idx="10">
                  <c:v>42223</c:v>
                </c:pt>
                <c:pt idx="11">
                  <c:v>41998</c:v>
                </c:pt>
                <c:pt idx="12">
                  <c:v>562616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95-47B3-96A2-27B6E6356FF9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95-47B3-96A2-27B6E6356F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95-47B3-96A2-27B6E6356FF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38188</c:v>
                </c:pt>
                <c:pt idx="1">
                  <c:v>45681</c:v>
                </c:pt>
                <c:pt idx="2">
                  <c:v>43957</c:v>
                </c:pt>
                <c:pt idx="3">
                  <c:v>46679</c:v>
                </c:pt>
                <c:pt idx="4">
                  <c:v>43042</c:v>
                </c:pt>
                <c:pt idx="5">
                  <c:v>37304</c:v>
                </c:pt>
                <c:pt idx="6">
                  <c:v>51889</c:v>
                </c:pt>
                <c:pt idx="12">
                  <c:v>306740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95-47B3-96A2-27B6E6356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95-47B3-96A2-27B6E6356F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38581</c:v>
                      </c:pt>
                      <c:pt idx="1">
                        <c:v>42672</c:v>
                      </c:pt>
                      <c:pt idx="2">
                        <c:v>19499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19637</c:v>
                      </c:pt>
                      <c:pt idx="8">
                        <c:v>1185</c:v>
                      </c:pt>
                      <c:pt idx="9">
                        <c:v>873</c:v>
                      </c:pt>
                      <c:pt idx="10">
                        <c:v>2741</c:v>
                      </c:pt>
                      <c:pt idx="11">
                        <c:v>3619</c:v>
                      </c:pt>
                      <c:pt idx="12">
                        <c:v>134940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95-47B3-96A2-27B6E6356F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95-47B3-96A2-27B6E6356F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95-47B3-96A2-27B6E6356F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95-47B3-96A2-27B6E6356F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95-47B3-96A2-27B6E6356F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95-47B3-96A2-27B6E6356F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95-47B3-96A2-27B6E6356F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95-47B3-96A2-27B6E6356F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95-47B3-96A2-27B6E6356F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95-47B3-96A2-27B6E6356F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95-47B3-96A2-27B6E6356F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95-47B3-96A2-27B6E6356F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95-47B3-96A2-27B6E6356F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95-47B3-96A2-27B6E6356FF9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-8.4571866909579074E-2</c:v>
                </c:pt>
                <c:pt idx="1">
                  <c:v>-4.94610678763161E-2</c:v>
                </c:pt>
                <c:pt idx="2">
                  <c:v>0.1076477258409978</c:v>
                </c:pt>
                <c:pt idx="3">
                  <c:v>-1.6518129911720747E-2</c:v>
                </c:pt>
                <c:pt idx="4">
                  <c:v>-0.15560874171146077</c:v>
                </c:pt>
                <c:pt idx="5">
                  <c:v>-8.1001182499014557E-2</c:v>
                </c:pt>
                <c:pt idx="6">
                  <c:v>3.0844562681942023E-4</c:v>
                </c:pt>
                <c:pt idx="12">
                  <c:v>-4.2517659765077487E-2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95-47B3-96A2-27B6E6356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EC-4E07-9FFF-C0CE1F5F5BB5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28635</c:v>
                </c:pt>
                <c:pt idx="1">
                  <c:v>34396</c:v>
                </c:pt>
                <c:pt idx="2">
                  <c:v>30534</c:v>
                </c:pt>
                <c:pt idx="3">
                  <c:v>15575</c:v>
                </c:pt>
                <c:pt idx="4">
                  <c:v>3025</c:v>
                </c:pt>
                <c:pt idx="5">
                  <c:v>3081</c:v>
                </c:pt>
                <c:pt idx="6">
                  <c:v>4568</c:v>
                </c:pt>
                <c:pt idx="7">
                  <c:v>4628</c:v>
                </c:pt>
                <c:pt idx="8">
                  <c:v>4749</c:v>
                </c:pt>
                <c:pt idx="9">
                  <c:v>13495</c:v>
                </c:pt>
                <c:pt idx="10">
                  <c:v>23135</c:v>
                </c:pt>
                <c:pt idx="11">
                  <c:v>18652</c:v>
                </c:pt>
                <c:pt idx="12">
                  <c:v>184473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EC-4E07-9FFF-C0CE1F5F5BB5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EC-4E07-9FFF-C0CE1F5F5B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26551</c:v>
                </c:pt>
                <c:pt idx="1">
                  <c:v>29714</c:v>
                </c:pt>
                <c:pt idx="2">
                  <c:v>29097</c:v>
                </c:pt>
                <c:pt idx="3">
                  <c:v>14346</c:v>
                </c:pt>
                <c:pt idx="4">
                  <c:v>5239</c:v>
                </c:pt>
                <c:pt idx="5">
                  <c:v>3538</c:v>
                </c:pt>
                <c:pt idx="6">
                  <c:v>8513</c:v>
                </c:pt>
                <c:pt idx="7">
                  <c:v>4370</c:v>
                </c:pt>
                <c:pt idx="8">
                  <c:v>6214</c:v>
                </c:pt>
                <c:pt idx="9">
                  <c:v>14121</c:v>
                </c:pt>
                <c:pt idx="10">
                  <c:v>24442</c:v>
                </c:pt>
                <c:pt idx="11">
                  <c:v>18647</c:v>
                </c:pt>
                <c:pt idx="12">
                  <c:v>184792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EC-4E07-9FFF-C0CE1F5F5BB5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EC-4E07-9FFF-C0CE1F5F5B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EC-4E07-9FFF-C0CE1F5F5B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21975</c:v>
                </c:pt>
                <c:pt idx="1">
                  <c:v>27845</c:v>
                </c:pt>
                <c:pt idx="2">
                  <c:v>24801</c:v>
                </c:pt>
                <c:pt idx="3">
                  <c:v>17562</c:v>
                </c:pt>
                <c:pt idx="4">
                  <c:v>5856</c:v>
                </c:pt>
                <c:pt idx="5">
                  <c:v>3728</c:v>
                </c:pt>
                <c:pt idx="6">
                  <c:v>6194</c:v>
                </c:pt>
                <c:pt idx="12">
                  <c:v>107961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EC-4E07-9FFF-C0CE1F5F5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DEC-4E07-9FFF-C0CE1F5F5B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35175</c:v>
                      </c:pt>
                      <c:pt idx="1">
                        <c:v>41345</c:v>
                      </c:pt>
                      <c:pt idx="2">
                        <c:v>17896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</c:v>
                      </c:pt>
                      <c:pt idx="8">
                        <c:v>1</c:v>
                      </c:pt>
                      <c:pt idx="9">
                        <c:v>76</c:v>
                      </c:pt>
                      <c:pt idx="10">
                        <c:v>66</c:v>
                      </c:pt>
                      <c:pt idx="11">
                        <c:v>185</c:v>
                      </c:pt>
                      <c:pt idx="12">
                        <c:v>95128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DEC-4E07-9FFF-C0CE1F5F5B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EC-4E07-9FFF-C0CE1F5F5B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EC-4E07-9FFF-C0CE1F5F5B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EC-4E07-9FFF-C0CE1F5F5B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EC-4E07-9FFF-C0CE1F5F5B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EC-4E07-9FFF-C0CE1F5F5B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EC-4E07-9FFF-C0CE1F5F5B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EC-4E07-9FFF-C0CE1F5F5B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EC-4E07-9FFF-C0CE1F5F5B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EC-4E07-9FFF-C0CE1F5F5B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EC-4E07-9FFF-C0CE1F5F5B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EC-4E07-9FFF-C0CE1F5F5B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EC-4E07-9FFF-C0CE1F5F5B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EC-4E07-9FFF-C0CE1F5F5BB5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-0.17234755753078979</c:v>
                </c:pt>
                <c:pt idx="1">
                  <c:v>-6.2899643265800664E-2</c:v>
                </c:pt>
                <c:pt idx="2">
                  <c:v>-0.14764408701928033</c:v>
                </c:pt>
                <c:pt idx="3">
                  <c:v>0.22417398578000847</c:v>
                </c:pt>
                <c:pt idx="4">
                  <c:v>0.11777056690208054</c:v>
                </c:pt>
                <c:pt idx="5">
                  <c:v>5.3702656868287235E-2</c:v>
                </c:pt>
                <c:pt idx="6">
                  <c:v>-0.27240690708328441</c:v>
                </c:pt>
                <c:pt idx="12">
                  <c:v>-7.7240636592078471E-2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EC-4E07-9FFF-C0CE1F5F5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DE-4C92-BE05-96FF8945769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3814</c:v>
                </c:pt>
                <c:pt idx="1">
                  <c:v>2403</c:v>
                </c:pt>
                <c:pt idx="2">
                  <c:v>3441</c:v>
                </c:pt>
                <c:pt idx="3">
                  <c:v>8009</c:v>
                </c:pt>
                <c:pt idx="4">
                  <c:v>6760</c:v>
                </c:pt>
                <c:pt idx="5">
                  <c:v>10032</c:v>
                </c:pt>
                <c:pt idx="6">
                  <c:v>9771</c:v>
                </c:pt>
                <c:pt idx="7">
                  <c:v>11949</c:v>
                </c:pt>
                <c:pt idx="8">
                  <c:v>7212</c:v>
                </c:pt>
                <c:pt idx="9">
                  <c:v>5156</c:v>
                </c:pt>
                <c:pt idx="10">
                  <c:v>2788</c:v>
                </c:pt>
                <c:pt idx="11">
                  <c:v>4039</c:v>
                </c:pt>
                <c:pt idx="12">
                  <c:v>75374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E-4C92-BE05-96FF8945769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DE-4C92-BE05-96FF894576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2103</c:v>
                </c:pt>
                <c:pt idx="1">
                  <c:v>2881</c:v>
                </c:pt>
                <c:pt idx="2">
                  <c:v>3945</c:v>
                </c:pt>
                <c:pt idx="3">
                  <c:v>3675</c:v>
                </c:pt>
                <c:pt idx="4">
                  <c:v>5963</c:v>
                </c:pt>
                <c:pt idx="5">
                  <c:v>7684</c:v>
                </c:pt>
                <c:pt idx="6">
                  <c:v>8054</c:v>
                </c:pt>
                <c:pt idx="7">
                  <c:v>10645</c:v>
                </c:pt>
                <c:pt idx="8">
                  <c:v>5816</c:v>
                </c:pt>
                <c:pt idx="9">
                  <c:v>3957</c:v>
                </c:pt>
                <c:pt idx="10">
                  <c:v>2710</c:v>
                </c:pt>
                <c:pt idx="11">
                  <c:v>3217</c:v>
                </c:pt>
                <c:pt idx="12">
                  <c:v>60650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DE-4C92-BE05-96FF8945769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DE-4C92-BE05-96FF894576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DE-4C92-BE05-96FF894576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2694</c:v>
                </c:pt>
                <c:pt idx="1">
                  <c:v>1972</c:v>
                </c:pt>
                <c:pt idx="2">
                  <c:v>2116</c:v>
                </c:pt>
                <c:pt idx="3">
                  <c:v>5706</c:v>
                </c:pt>
                <c:pt idx="4">
                  <c:v>7755</c:v>
                </c:pt>
                <c:pt idx="5">
                  <c:v>6914</c:v>
                </c:pt>
                <c:pt idx="6">
                  <c:v>8557</c:v>
                </c:pt>
                <c:pt idx="12">
                  <c:v>35714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DE-4C92-BE05-96FF89457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DE-4C92-BE05-96FF894576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3947</c:v>
                      </c:pt>
                      <c:pt idx="2">
                        <c:v>1394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18177</c:v>
                      </c:pt>
                      <c:pt idx="8">
                        <c:v>15287</c:v>
                      </c:pt>
                      <c:pt idx="9">
                        <c:v>9332</c:v>
                      </c:pt>
                      <c:pt idx="10">
                        <c:v>2816</c:v>
                      </c:pt>
                      <c:pt idx="11">
                        <c:v>3518</c:v>
                      </c:pt>
                      <c:pt idx="12">
                        <c:v>68476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DE-4C92-BE05-96FF894576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DE-4C92-BE05-96FF894576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DE-4C92-BE05-96FF894576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DE-4C92-BE05-96FF894576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DE-4C92-BE05-96FF894576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DE-4C92-BE05-96FF894576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DE-4C92-BE05-96FF894576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DE-4C92-BE05-96FF894576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DE-4C92-BE05-96FF894576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DE-4C92-BE05-96FF894576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DE-4C92-BE05-96FF894576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DE-4C92-BE05-96FF894576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DE-4C92-BE05-96FF894576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DE-4C92-BE05-96FF8945769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0.2810271041369472</c:v>
                </c:pt>
                <c:pt idx="1">
                  <c:v>-0.31551544602568549</c:v>
                </c:pt>
                <c:pt idx="2">
                  <c:v>-0.46362484157160966</c:v>
                </c:pt>
                <c:pt idx="3">
                  <c:v>0.55265306122448976</c:v>
                </c:pt>
                <c:pt idx="4">
                  <c:v>0.30051987254737544</c:v>
                </c:pt>
                <c:pt idx="5">
                  <c:v>-0.10020822488287351</c:v>
                </c:pt>
                <c:pt idx="6">
                  <c:v>6.2453439284827494E-2</c:v>
                </c:pt>
                <c:pt idx="12">
                  <c:v>4.1072729922751794E-2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DE-4C92-BE05-96FF89457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B1-4BE1-92E4-07A7F9A8BABF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32549</c:v>
                </c:pt>
                <c:pt idx="1">
                  <c:v>24810</c:v>
                </c:pt>
                <c:pt idx="2">
                  <c:v>25777</c:v>
                </c:pt>
                <c:pt idx="3">
                  <c:v>14217</c:v>
                </c:pt>
                <c:pt idx="4">
                  <c:v>2049</c:v>
                </c:pt>
                <c:pt idx="5">
                  <c:v>2910</c:v>
                </c:pt>
                <c:pt idx="6">
                  <c:v>2980</c:v>
                </c:pt>
                <c:pt idx="7">
                  <c:v>2492</c:v>
                </c:pt>
                <c:pt idx="8">
                  <c:v>3027</c:v>
                </c:pt>
                <c:pt idx="9">
                  <c:v>12009</c:v>
                </c:pt>
                <c:pt idx="10">
                  <c:v>31492</c:v>
                </c:pt>
                <c:pt idx="11">
                  <c:v>33233</c:v>
                </c:pt>
                <c:pt idx="12">
                  <c:v>187545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1-4BE1-92E4-07A7F9A8BABF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B1-4BE1-92E4-07A7F9A8BA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31090</c:v>
                </c:pt>
                <c:pt idx="1">
                  <c:v>27112</c:v>
                </c:pt>
                <c:pt idx="2">
                  <c:v>25157</c:v>
                </c:pt>
                <c:pt idx="3">
                  <c:v>12219</c:v>
                </c:pt>
                <c:pt idx="4">
                  <c:v>1366</c:v>
                </c:pt>
                <c:pt idx="5">
                  <c:v>1609</c:v>
                </c:pt>
                <c:pt idx="6">
                  <c:v>1521</c:v>
                </c:pt>
                <c:pt idx="7">
                  <c:v>1582</c:v>
                </c:pt>
                <c:pt idx="8">
                  <c:v>1246</c:v>
                </c:pt>
                <c:pt idx="9">
                  <c:v>13301</c:v>
                </c:pt>
                <c:pt idx="10">
                  <c:v>26031</c:v>
                </c:pt>
                <c:pt idx="11">
                  <c:v>24573</c:v>
                </c:pt>
                <c:pt idx="12">
                  <c:v>166807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B1-4BE1-92E4-07A7F9A8BABF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B1-4BE1-92E4-07A7F9A8BA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B1-4BE1-92E4-07A7F9A8BAB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27778</c:v>
                </c:pt>
                <c:pt idx="1">
                  <c:v>22910</c:v>
                </c:pt>
                <c:pt idx="2">
                  <c:v>17858</c:v>
                </c:pt>
                <c:pt idx="3">
                  <c:v>13884</c:v>
                </c:pt>
                <c:pt idx="4">
                  <c:v>894</c:v>
                </c:pt>
                <c:pt idx="5">
                  <c:v>1859</c:v>
                </c:pt>
                <c:pt idx="6">
                  <c:v>1032</c:v>
                </c:pt>
                <c:pt idx="12">
                  <c:v>86215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B1-4BE1-92E4-07A7F9A8B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B1-4BE1-92E4-07A7F9A8BA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45748</c:v>
                      </c:pt>
                      <c:pt idx="1">
                        <c:v>42210</c:v>
                      </c:pt>
                      <c:pt idx="2">
                        <c:v>14945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110</c:v>
                      </c:pt>
                      <c:pt idx="9">
                        <c:v>932</c:v>
                      </c:pt>
                      <c:pt idx="10">
                        <c:v>1845</c:v>
                      </c:pt>
                      <c:pt idx="11">
                        <c:v>625</c:v>
                      </c:pt>
                      <c:pt idx="12">
                        <c:v>106598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B1-4BE1-92E4-07A7F9A8BA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B1-4BE1-92E4-07A7F9A8BA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B1-4BE1-92E4-07A7F9A8BA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B1-4BE1-92E4-07A7F9A8BA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B1-4BE1-92E4-07A7F9A8BA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B1-4BE1-92E4-07A7F9A8BA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B1-4BE1-92E4-07A7F9A8BA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B1-4BE1-92E4-07A7F9A8BA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B1-4BE1-92E4-07A7F9A8BA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B1-4BE1-92E4-07A7F9A8BA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B1-4BE1-92E4-07A7F9A8BA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B1-4BE1-92E4-07A7F9A8BA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B1-4BE1-92E4-07A7F9A8BA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B1-4BE1-92E4-07A7F9A8BABF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-0.10652943068510778</c:v>
                </c:pt>
                <c:pt idx="1">
                  <c:v>-0.15498672174682793</c:v>
                </c:pt>
                <c:pt idx="2">
                  <c:v>-0.29013793377588748</c:v>
                </c:pt>
                <c:pt idx="3">
                  <c:v>0.13626319666093778</c:v>
                </c:pt>
                <c:pt idx="4">
                  <c:v>-0.34553440702781846</c:v>
                </c:pt>
                <c:pt idx="5">
                  <c:v>0.15537600994406464</c:v>
                </c:pt>
                <c:pt idx="6">
                  <c:v>-0.32149901380670609</c:v>
                </c:pt>
                <c:pt idx="12">
                  <c:v>-0.13848751923576552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B1-4BE1-92E4-07A7F9A8B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68-4A16-84A9-3082DDB5C6F2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1105557</c:v>
                </c:pt>
                <c:pt idx="1">
                  <c:v>1077344</c:v>
                </c:pt>
                <c:pt idx="2">
                  <c:v>1098201</c:v>
                </c:pt>
                <c:pt idx="3">
                  <c:v>1108018</c:v>
                </c:pt>
                <c:pt idx="4">
                  <c:v>1038688</c:v>
                </c:pt>
                <c:pt idx="5">
                  <c:v>1069466</c:v>
                </c:pt>
                <c:pt idx="6">
                  <c:v>1205442</c:v>
                </c:pt>
                <c:pt idx="7">
                  <c:v>1271908</c:v>
                </c:pt>
                <c:pt idx="8">
                  <c:v>1102818</c:v>
                </c:pt>
                <c:pt idx="9">
                  <c:v>1207802</c:v>
                </c:pt>
                <c:pt idx="10">
                  <c:v>1149433</c:v>
                </c:pt>
                <c:pt idx="11">
                  <c:v>1155840</c:v>
                </c:pt>
                <c:pt idx="12">
                  <c:v>13590517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68-4A16-84A9-3082DDB5C6F2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68-4A16-84A9-3082DDB5C6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1165181</c:v>
                </c:pt>
                <c:pt idx="1">
                  <c:v>1114324</c:v>
                </c:pt>
                <c:pt idx="2">
                  <c:v>1198797</c:v>
                </c:pt>
                <c:pt idx="3">
                  <c:v>1093882</c:v>
                </c:pt>
                <c:pt idx="4">
                  <c:v>1088673</c:v>
                </c:pt>
                <c:pt idx="5">
                  <c:v>1059592</c:v>
                </c:pt>
                <c:pt idx="6">
                  <c:v>1224963</c:v>
                </c:pt>
                <c:pt idx="7">
                  <c:v>1304294</c:v>
                </c:pt>
                <c:pt idx="8">
                  <c:v>1101231</c:v>
                </c:pt>
                <c:pt idx="9">
                  <c:v>1223794</c:v>
                </c:pt>
                <c:pt idx="10">
                  <c:v>1124270</c:v>
                </c:pt>
                <c:pt idx="11">
                  <c:v>1140612</c:v>
                </c:pt>
                <c:pt idx="12">
                  <c:v>13839613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68-4A16-84A9-3082DDB5C6F2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68-4A16-84A9-3082DDB5C6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68-4A16-84A9-3082DDB5C6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1119747</c:v>
                </c:pt>
                <c:pt idx="1">
                  <c:v>1060335</c:v>
                </c:pt>
                <c:pt idx="2">
                  <c:v>1094097</c:v>
                </c:pt>
                <c:pt idx="3">
                  <c:v>1104961</c:v>
                </c:pt>
                <c:pt idx="4">
                  <c:v>990589</c:v>
                </c:pt>
                <c:pt idx="5">
                  <c:v>1003656</c:v>
                </c:pt>
                <c:pt idx="6">
                  <c:v>1156556</c:v>
                </c:pt>
                <c:pt idx="12">
                  <c:v>7529941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68-4A16-84A9-3082DDB5C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68-4A16-84A9-3082DDB5C6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1154297</c:v>
                      </c:pt>
                      <c:pt idx="1">
                        <c:v>1115694</c:v>
                      </c:pt>
                      <c:pt idx="2">
                        <c:v>496315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285142</c:v>
                      </c:pt>
                      <c:pt idx="8">
                        <c:v>176625</c:v>
                      </c:pt>
                      <c:pt idx="9">
                        <c:v>137871</c:v>
                      </c:pt>
                      <c:pt idx="10">
                        <c:v>156929</c:v>
                      </c:pt>
                      <c:pt idx="11">
                        <c:v>196628</c:v>
                      </c:pt>
                      <c:pt idx="12">
                        <c:v>3913809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68-4A16-84A9-3082DDB5C6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68-4A16-84A9-3082DDB5C6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68-4A16-84A9-3082DDB5C6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68-4A16-84A9-3082DDB5C6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68-4A16-84A9-3082DDB5C6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68-4A16-84A9-3082DDB5C6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68-4A16-84A9-3082DDB5C6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68-4A16-84A9-3082DDB5C6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68-4A16-84A9-3082DDB5C6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68-4A16-84A9-3082DDB5C6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68-4A16-84A9-3082DDB5C6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68-4A16-84A9-3082DDB5C6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68-4A16-84A9-3082DDB5C6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68-4A16-84A9-3082DDB5C6F2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-3.8993083478017554E-2</c:v>
                </c:pt>
                <c:pt idx="1">
                  <c:v>-4.8450001974291168E-2</c:v>
                </c:pt>
                <c:pt idx="2">
                  <c:v>-8.7337555899789532E-2</c:v>
                </c:pt>
                <c:pt idx="3">
                  <c:v>1.0128149105662176E-2</c:v>
                </c:pt>
                <c:pt idx="4">
                  <c:v>-9.0095005571002473E-2</c:v>
                </c:pt>
                <c:pt idx="5">
                  <c:v>-5.2790130540811941E-2</c:v>
                </c:pt>
                <c:pt idx="6">
                  <c:v>-5.5844135700425235E-2</c:v>
                </c:pt>
                <c:pt idx="12">
                  <c:v>-5.229068045810592E-2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68-4A16-84A9-3082DDB5C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2D-49E7-8CD0-96B5FA155209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888772</c:v>
                </c:pt>
                <c:pt idx="1">
                  <c:v>857530</c:v>
                </c:pt>
                <c:pt idx="2">
                  <c:v>882809</c:v>
                </c:pt>
                <c:pt idx="3">
                  <c:v>902599</c:v>
                </c:pt>
                <c:pt idx="4">
                  <c:v>859689</c:v>
                </c:pt>
                <c:pt idx="5">
                  <c:v>877666</c:v>
                </c:pt>
                <c:pt idx="6">
                  <c:v>973051</c:v>
                </c:pt>
                <c:pt idx="7">
                  <c:v>1013397</c:v>
                </c:pt>
                <c:pt idx="8">
                  <c:v>901945</c:v>
                </c:pt>
                <c:pt idx="9">
                  <c:v>991862</c:v>
                </c:pt>
                <c:pt idx="10">
                  <c:v>915264</c:v>
                </c:pt>
                <c:pt idx="11">
                  <c:v>916201</c:v>
                </c:pt>
                <c:pt idx="12">
                  <c:v>10980785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2D-49E7-8CD0-96B5FA155209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2D-49E7-8CD0-96B5FA15520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928991</c:v>
                </c:pt>
                <c:pt idx="1">
                  <c:v>874198</c:v>
                </c:pt>
                <c:pt idx="2">
                  <c:v>957437</c:v>
                </c:pt>
                <c:pt idx="3">
                  <c:v>891422</c:v>
                </c:pt>
                <c:pt idx="4">
                  <c:v>895119</c:v>
                </c:pt>
                <c:pt idx="5">
                  <c:v>863584</c:v>
                </c:pt>
                <c:pt idx="6">
                  <c:v>973406</c:v>
                </c:pt>
                <c:pt idx="7">
                  <c:v>1040296</c:v>
                </c:pt>
                <c:pt idx="8">
                  <c:v>886452</c:v>
                </c:pt>
                <c:pt idx="9">
                  <c:v>982291</c:v>
                </c:pt>
                <c:pt idx="10">
                  <c:v>893464</c:v>
                </c:pt>
                <c:pt idx="11">
                  <c:v>904301</c:v>
                </c:pt>
                <c:pt idx="12">
                  <c:v>11090961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2D-49E7-8CD0-96B5FA155209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2D-49E7-8CD0-96B5FA1552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2D-49E7-8CD0-96B5FA15520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898550</c:v>
                </c:pt>
                <c:pt idx="1">
                  <c:v>816717</c:v>
                </c:pt>
                <c:pt idx="2">
                  <c:v>859311</c:v>
                </c:pt>
                <c:pt idx="3">
                  <c:v>875730</c:v>
                </c:pt>
                <c:pt idx="4">
                  <c:v>799033</c:v>
                </c:pt>
                <c:pt idx="5">
                  <c:v>797131</c:v>
                </c:pt>
                <c:pt idx="6">
                  <c:v>916157</c:v>
                </c:pt>
                <c:pt idx="12">
                  <c:v>5962629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2D-49E7-8CD0-96B5FA155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2D-49E7-8CD0-96B5FA1552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906100</c:v>
                      </c:pt>
                      <c:pt idx="1">
                        <c:v>871413</c:v>
                      </c:pt>
                      <c:pt idx="2">
                        <c:v>383942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230640</c:v>
                      </c:pt>
                      <c:pt idx="8">
                        <c:v>133948</c:v>
                      </c:pt>
                      <c:pt idx="9">
                        <c:v>101792</c:v>
                      </c:pt>
                      <c:pt idx="10">
                        <c:v>116956</c:v>
                      </c:pt>
                      <c:pt idx="11">
                        <c:v>156090</c:v>
                      </c:pt>
                      <c:pt idx="12">
                        <c:v>3047683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2D-49E7-8CD0-96B5FA1552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2D-49E7-8CD0-96B5FA1552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2D-49E7-8CD0-96B5FA1552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2D-49E7-8CD0-96B5FA1552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2D-49E7-8CD0-96B5FA1552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2D-49E7-8CD0-96B5FA1552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2D-49E7-8CD0-96B5FA1552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2D-49E7-8CD0-96B5FA1552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2D-49E7-8CD0-96B5FA1552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2D-49E7-8CD0-96B5FA1552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2D-49E7-8CD0-96B5FA1552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2D-49E7-8CD0-96B5FA1552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2D-49E7-8CD0-96B5FA1552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2D-49E7-8CD0-96B5FA155209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-3.2767809375978896E-2</c:v>
                </c:pt>
                <c:pt idx="1">
                  <c:v>-6.5752838601781272E-2</c:v>
                </c:pt>
                <c:pt idx="2">
                  <c:v>-0.10248820549028292</c:v>
                </c:pt>
                <c:pt idx="3">
                  <c:v>-1.7603334896378997E-2</c:v>
                </c:pt>
                <c:pt idx="4">
                  <c:v>-0.10734438661228285</c:v>
                </c:pt>
                <c:pt idx="5">
                  <c:v>-7.6950244562196568E-2</c:v>
                </c:pt>
                <c:pt idx="6">
                  <c:v>-5.8813074914270125E-2</c:v>
                </c:pt>
                <c:pt idx="12">
                  <c:v>-6.6027198265957376E-2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2D-49E7-8CD0-96B5FA155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41-4361-B1AC-4C4021F7D34D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769796</c:v>
                </c:pt>
                <c:pt idx="1">
                  <c:v>750195</c:v>
                </c:pt>
                <c:pt idx="2">
                  <c:v>783877</c:v>
                </c:pt>
                <c:pt idx="3">
                  <c:v>807216</c:v>
                </c:pt>
                <c:pt idx="4">
                  <c:v>768623</c:v>
                </c:pt>
                <c:pt idx="5">
                  <c:v>782837</c:v>
                </c:pt>
                <c:pt idx="6">
                  <c:v>861980</c:v>
                </c:pt>
                <c:pt idx="7">
                  <c:v>898641</c:v>
                </c:pt>
                <c:pt idx="8">
                  <c:v>804647</c:v>
                </c:pt>
                <c:pt idx="9">
                  <c:v>885886</c:v>
                </c:pt>
                <c:pt idx="10">
                  <c:v>815267</c:v>
                </c:pt>
                <c:pt idx="11">
                  <c:v>814267</c:v>
                </c:pt>
                <c:pt idx="12">
                  <c:v>9743232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41-4361-B1AC-4C4021F7D34D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41-4361-B1AC-4C4021F7D34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831490</c:v>
                </c:pt>
                <c:pt idx="1">
                  <c:v>778455</c:v>
                </c:pt>
                <c:pt idx="2">
                  <c:v>859658</c:v>
                </c:pt>
                <c:pt idx="3">
                  <c:v>799218</c:v>
                </c:pt>
                <c:pt idx="4">
                  <c:v>810790</c:v>
                </c:pt>
                <c:pt idx="5">
                  <c:v>777387</c:v>
                </c:pt>
                <c:pt idx="6">
                  <c:v>876426</c:v>
                </c:pt>
                <c:pt idx="7">
                  <c:v>938432</c:v>
                </c:pt>
                <c:pt idx="8">
                  <c:v>798194</c:v>
                </c:pt>
                <c:pt idx="9">
                  <c:v>889814</c:v>
                </c:pt>
                <c:pt idx="10">
                  <c:v>804914</c:v>
                </c:pt>
                <c:pt idx="11">
                  <c:v>813937</c:v>
                </c:pt>
                <c:pt idx="12">
                  <c:v>9978715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41-4361-B1AC-4C4021F7D34D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41-4361-B1AC-4C4021F7D3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41-4361-B1AC-4C4021F7D34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804545</c:v>
                </c:pt>
                <c:pt idx="1">
                  <c:v>725170</c:v>
                </c:pt>
                <c:pt idx="2">
                  <c:v>768755</c:v>
                </c:pt>
                <c:pt idx="3">
                  <c:v>785535</c:v>
                </c:pt>
                <c:pt idx="4">
                  <c:v>711352</c:v>
                </c:pt>
                <c:pt idx="5">
                  <c:v>704386</c:v>
                </c:pt>
                <c:pt idx="6">
                  <c:v>813925</c:v>
                </c:pt>
                <c:pt idx="12">
                  <c:v>5313668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41-4361-B1AC-4C4021F7D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941-4361-B1AC-4C4021F7D3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780614</c:v>
                      </c:pt>
                      <c:pt idx="1">
                        <c:v>747887</c:v>
                      </c:pt>
                      <c:pt idx="2">
                        <c:v>324851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208352</c:v>
                      </c:pt>
                      <c:pt idx="8">
                        <c:v>128245</c:v>
                      </c:pt>
                      <c:pt idx="9">
                        <c:v>96621</c:v>
                      </c:pt>
                      <c:pt idx="10">
                        <c:v>110317</c:v>
                      </c:pt>
                      <c:pt idx="11">
                        <c:v>149128</c:v>
                      </c:pt>
                      <c:pt idx="12">
                        <c:v>2681566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941-4361-B1AC-4C4021F7D3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41-4361-B1AC-4C4021F7D3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41-4361-B1AC-4C4021F7D3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41-4361-B1AC-4C4021F7D3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41-4361-B1AC-4C4021F7D3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41-4361-B1AC-4C4021F7D3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41-4361-B1AC-4C4021F7D3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41-4361-B1AC-4C4021F7D3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41-4361-B1AC-4C4021F7D3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41-4361-B1AC-4C4021F7D3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41-4361-B1AC-4C4021F7D3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41-4361-B1AC-4C4021F7D3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41-4361-B1AC-4C4021F7D3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41-4361-B1AC-4C4021F7D34D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-3.2405681367184247E-2</c:v>
                </c:pt>
                <c:pt idx="1">
                  <c:v>-6.8449685595185383E-2</c:v>
                </c:pt>
                <c:pt idx="2">
                  <c:v>-0.1057432141619109</c:v>
                </c:pt>
                <c:pt idx="3">
                  <c:v>-1.7120485274355723E-2</c:v>
                </c:pt>
                <c:pt idx="4">
                  <c:v>-0.12264334784592801</c:v>
                </c:pt>
                <c:pt idx="5">
                  <c:v>-9.3905609432624937E-2</c:v>
                </c:pt>
                <c:pt idx="6">
                  <c:v>-7.1313493666322114E-2</c:v>
                </c:pt>
                <c:pt idx="12">
                  <c:v>-7.3212098041240292E-2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41-4361-B1AC-4C4021F7D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90-4D50-BBF3-C264CE5CB107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118976</c:v>
                </c:pt>
                <c:pt idx="1">
                  <c:v>107335</c:v>
                </c:pt>
                <c:pt idx="2">
                  <c:v>98932</c:v>
                </c:pt>
                <c:pt idx="3">
                  <c:v>95383</c:v>
                </c:pt>
                <c:pt idx="4">
                  <c:v>91066</c:v>
                </c:pt>
                <c:pt idx="5">
                  <c:v>94829</c:v>
                </c:pt>
                <c:pt idx="6">
                  <c:v>111071</c:v>
                </c:pt>
                <c:pt idx="7">
                  <c:v>114756</c:v>
                </c:pt>
                <c:pt idx="8">
                  <c:v>97298</c:v>
                </c:pt>
                <c:pt idx="9">
                  <c:v>105976</c:v>
                </c:pt>
                <c:pt idx="10">
                  <c:v>99997</c:v>
                </c:pt>
                <c:pt idx="11">
                  <c:v>101934</c:v>
                </c:pt>
                <c:pt idx="12">
                  <c:v>1237553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0-4D50-BBF3-C264CE5CB107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90-4D50-BBF3-C264CE5CB10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97501</c:v>
                </c:pt>
                <c:pt idx="1">
                  <c:v>95743</c:v>
                </c:pt>
                <c:pt idx="2">
                  <c:v>97779</c:v>
                </c:pt>
                <c:pt idx="3">
                  <c:v>92204</c:v>
                </c:pt>
                <c:pt idx="4">
                  <c:v>84329</c:v>
                </c:pt>
                <c:pt idx="5">
                  <c:v>86197</c:v>
                </c:pt>
                <c:pt idx="6">
                  <c:v>96980</c:v>
                </c:pt>
                <c:pt idx="7">
                  <c:v>101864</c:v>
                </c:pt>
                <c:pt idx="8">
                  <c:v>88258</c:v>
                </c:pt>
                <c:pt idx="9">
                  <c:v>92477</c:v>
                </c:pt>
                <c:pt idx="10">
                  <c:v>88550</c:v>
                </c:pt>
                <c:pt idx="11">
                  <c:v>90364</c:v>
                </c:pt>
                <c:pt idx="12">
                  <c:v>1112246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90-4D50-BBF3-C264CE5CB107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90-4D50-BBF3-C264CE5CB1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90-4D50-BBF3-C264CE5CB10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94005</c:v>
                </c:pt>
                <c:pt idx="1">
                  <c:v>91547</c:v>
                </c:pt>
                <c:pt idx="2">
                  <c:v>90556</c:v>
                </c:pt>
                <c:pt idx="3">
                  <c:v>90195</c:v>
                </c:pt>
                <c:pt idx="4">
                  <c:v>87681</c:v>
                </c:pt>
                <c:pt idx="5">
                  <c:v>92745</c:v>
                </c:pt>
                <c:pt idx="6">
                  <c:v>102232</c:v>
                </c:pt>
                <c:pt idx="12">
                  <c:v>648961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90-4D50-BBF3-C264CE5CB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90-4D50-BBF3-C264CE5CB1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125486</c:v>
                      </c:pt>
                      <c:pt idx="1">
                        <c:v>123526</c:v>
                      </c:pt>
                      <c:pt idx="2">
                        <c:v>59091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22288</c:v>
                      </c:pt>
                      <c:pt idx="8">
                        <c:v>5703</c:v>
                      </c:pt>
                      <c:pt idx="9">
                        <c:v>5171</c:v>
                      </c:pt>
                      <c:pt idx="10">
                        <c:v>6639</c:v>
                      </c:pt>
                      <c:pt idx="11">
                        <c:v>6962</c:v>
                      </c:pt>
                      <c:pt idx="12">
                        <c:v>366117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90-4D50-BBF3-C264CE5CB1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90-4D50-BBF3-C264CE5CB1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90-4D50-BBF3-C264CE5CB1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90-4D50-BBF3-C264CE5CB1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90-4D50-BBF3-C264CE5CB1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90-4D50-BBF3-C264CE5CB1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90-4D50-BBF3-C264CE5CB1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90-4D50-BBF3-C264CE5CB1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90-4D50-BBF3-C264CE5CB1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90-4D50-BBF3-C264CE5CB1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90-4D50-BBF3-C264CE5CB1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90-4D50-BBF3-C264CE5CB1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90-4D50-BBF3-C264CE5CB1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90-4D50-BBF3-C264CE5CB10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-3.5856042502128149E-2</c:v>
                </c:pt>
                <c:pt idx="1">
                  <c:v>-4.3825658272667489E-2</c:v>
                </c:pt>
                <c:pt idx="2">
                  <c:v>-7.3870667525746891E-2</c:v>
                </c:pt>
                <c:pt idx="3">
                  <c:v>-2.1788642575159445E-2</c:v>
                </c:pt>
                <c:pt idx="4">
                  <c:v>3.9749078015866468E-2</c:v>
                </c:pt>
                <c:pt idx="5">
                  <c:v>7.5965520841792644E-2</c:v>
                </c:pt>
                <c:pt idx="6">
                  <c:v>5.4155495978552182E-2</c:v>
                </c:pt>
                <c:pt idx="12">
                  <c:v>-2.7230830463492728E-3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90-4D50-BBF3-C264CE5CB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26-4629-82A9-331123D9F1D9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216785</c:v>
                </c:pt>
                <c:pt idx="1">
                  <c:v>219814</c:v>
                </c:pt>
                <c:pt idx="2">
                  <c:v>215392</c:v>
                </c:pt>
                <c:pt idx="3">
                  <c:v>205419</c:v>
                </c:pt>
                <c:pt idx="4">
                  <c:v>178999</c:v>
                </c:pt>
                <c:pt idx="5">
                  <c:v>191800</c:v>
                </c:pt>
                <c:pt idx="6">
                  <c:v>232391</c:v>
                </c:pt>
                <c:pt idx="7">
                  <c:v>258511</c:v>
                </c:pt>
                <c:pt idx="8">
                  <c:v>200873</c:v>
                </c:pt>
                <c:pt idx="9">
                  <c:v>215940</c:v>
                </c:pt>
                <c:pt idx="10">
                  <c:v>234169</c:v>
                </c:pt>
                <c:pt idx="11">
                  <c:v>239639</c:v>
                </c:pt>
                <c:pt idx="12">
                  <c:v>2609732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6-4629-82A9-331123D9F1D9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26-4629-82A9-331123D9F1D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236190</c:v>
                </c:pt>
                <c:pt idx="1">
                  <c:v>240126</c:v>
                </c:pt>
                <c:pt idx="2">
                  <c:v>241360</c:v>
                </c:pt>
                <c:pt idx="3">
                  <c:v>202460</c:v>
                </c:pt>
                <c:pt idx="4">
                  <c:v>193554</c:v>
                </c:pt>
                <c:pt idx="5">
                  <c:v>196008</c:v>
                </c:pt>
                <c:pt idx="6">
                  <c:v>251557</c:v>
                </c:pt>
                <c:pt idx="7">
                  <c:v>263998</c:v>
                </c:pt>
                <c:pt idx="8">
                  <c:v>214779</c:v>
                </c:pt>
                <c:pt idx="9">
                  <c:v>241503</c:v>
                </c:pt>
                <c:pt idx="10">
                  <c:v>230806</c:v>
                </c:pt>
                <c:pt idx="11">
                  <c:v>236311</c:v>
                </c:pt>
                <c:pt idx="12">
                  <c:v>2748652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26-4629-82A9-331123D9F1D9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26-4629-82A9-331123D9F1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26-4629-82A9-331123D9F1D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221197</c:v>
                </c:pt>
                <c:pt idx="1">
                  <c:v>243618</c:v>
                </c:pt>
                <c:pt idx="2">
                  <c:v>234786</c:v>
                </c:pt>
                <c:pt idx="3">
                  <c:v>229231</c:v>
                </c:pt>
                <c:pt idx="4">
                  <c:v>191556</c:v>
                </c:pt>
                <c:pt idx="5">
                  <c:v>206525</c:v>
                </c:pt>
                <c:pt idx="6">
                  <c:v>240399</c:v>
                </c:pt>
                <c:pt idx="12">
                  <c:v>1567312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26-4629-82A9-331123D9F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126-4629-82A9-331123D9F1D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248197</c:v>
                      </c:pt>
                      <c:pt idx="1">
                        <c:v>244281</c:v>
                      </c:pt>
                      <c:pt idx="2">
                        <c:v>112373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54502</c:v>
                      </c:pt>
                      <c:pt idx="8">
                        <c:v>42677</c:v>
                      </c:pt>
                      <c:pt idx="9">
                        <c:v>36079</c:v>
                      </c:pt>
                      <c:pt idx="10">
                        <c:v>39973</c:v>
                      </c:pt>
                      <c:pt idx="11">
                        <c:v>40538</c:v>
                      </c:pt>
                      <c:pt idx="12">
                        <c:v>866126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126-4629-82A9-331123D9F1D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26-4629-82A9-331123D9F1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26-4629-82A9-331123D9F1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26-4629-82A9-331123D9F1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26-4629-82A9-331123D9F1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26-4629-82A9-331123D9F1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26-4629-82A9-331123D9F1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26-4629-82A9-331123D9F1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26-4629-82A9-331123D9F1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26-4629-82A9-331123D9F1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26-4629-82A9-331123D9F1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26-4629-82A9-331123D9F1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26-4629-82A9-331123D9F1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26-4629-82A9-331123D9F1D9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-6.347855540031333E-2</c:v>
                </c:pt>
                <c:pt idx="1">
                  <c:v>1.4542365258239487E-2</c:v>
                </c:pt>
                <c:pt idx="2">
                  <c:v>-2.7237321842890294E-2</c:v>
                </c:pt>
                <c:pt idx="3">
                  <c:v>0.13222858836313356</c:v>
                </c:pt>
                <c:pt idx="4">
                  <c:v>-1.0322700641681393E-2</c:v>
                </c:pt>
                <c:pt idx="5">
                  <c:v>5.3655973225582576E-2</c:v>
                </c:pt>
                <c:pt idx="6">
                  <c:v>-4.4355752374213409E-2</c:v>
                </c:pt>
                <c:pt idx="12">
                  <c:v>3.8795712423658202E-3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26-4629-82A9-331123D9F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A7-482E-B774-12AAA9F68102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A7-482E-B774-12AAA9F68102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A7-482E-B774-12AAA9F681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A7-482E-B774-12AAA9F68102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A7-482E-B774-12AAA9F681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A7-482E-B774-12AAA9F681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4">
                  <c:v>6.465479205284181</c:v>
                </c:pt>
                <c:pt idx="5">
                  <c:v>6.8746857726055355</c:v>
                </c:pt>
                <c:pt idx="6">
                  <c:v>7.4602077017351478</c:v>
                </c:pt>
                <c:pt idx="12">
                  <c:v>7.0216114398146203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A7-482E-B774-12AAA9F68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A7-482E-B774-12AAA9F681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A7-482E-B774-12AAA9F681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A7-482E-B774-12AAA9F681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A7-482E-B774-12AAA9F681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A7-482E-B774-12AAA9F681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A7-482E-B774-12AAA9F681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A7-482E-B774-12AAA9F681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A7-482E-B774-12AAA9F681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A7-482E-B774-12AAA9F681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A7-482E-B774-12AAA9F681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A7-482E-B774-12AAA9F681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A7-482E-B774-12AAA9F681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A7-482E-B774-12AAA9F681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A7-482E-B774-12AAA9F681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A7-482E-B774-12AAA9F68102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3">
                  <c:v>-0.20001372676542051</c:v>
                </c:pt>
                <c:pt idx="4">
                  <c:v>-0.27298490424720345</c:v>
                </c:pt>
                <c:pt idx="5">
                  <c:v>0.12848515502682645</c:v>
                </c:pt>
                <c:pt idx="6">
                  <c:v>0.11608467646460596</c:v>
                </c:pt>
                <c:pt idx="12">
                  <c:v>-3.6509997995405996E-2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A7-482E-B774-12AAA9F68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36-497C-A533-711A05345BC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5.6963794683776348</c:v>
                </c:pt>
                <c:pt idx="1">
                  <c:v>5.0522075910147173</c:v>
                </c:pt>
                <c:pt idx="2">
                  <c:v>4.6109823911028727</c:v>
                </c:pt>
                <c:pt idx="3">
                  <c:v>4.0137828784800398</c:v>
                </c:pt>
                <c:pt idx="4">
                  <c:v>3.7665472874386525</c:v>
                </c:pt>
                <c:pt idx="5">
                  <c:v>3.5541641905085322</c:v>
                </c:pt>
                <c:pt idx="6">
                  <c:v>4.6739476972125287</c:v>
                </c:pt>
                <c:pt idx="7">
                  <c:v>4.8646268822375971</c:v>
                </c:pt>
                <c:pt idx="8">
                  <c:v>4.5418088259969798</c:v>
                </c:pt>
                <c:pt idx="9">
                  <c:v>4.5896226415094343</c:v>
                </c:pt>
                <c:pt idx="10">
                  <c:v>5.3227344992050876</c:v>
                </c:pt>
                <c:pt idx="11">
                  <c:v>4.9361162751394287</c:v>
                </c:pt>
                <c:pt idx="12">
                  <c:v>4.5024130635991009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6-497C-A533-711A05345BC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36-497C-A533-711A05345B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5.7876056338028166</c:v>
                </c:pt>
                <c:pt idx="1">
                  <c:v>5.333158653216298</c:v>
                </c:pt>
                <c:pt idx="2">
                  <c:v>4.5300551470588237</c:v>
                </c:pt>
                <c:pt idx="3">
                  <c:v>4.3234122593494133</c:v>
                </c:pt>
                <c:pt idx="4">
                  <c:v>3.8825780064648066</c:v>
                </c:pt>
                <c:pt idx="5">
                  <c:v>3.716340206185567</c:v>
                </c:pt>
                <c:pt idx="6">
                  <c:v>4.7819376528117363</c:v>
                </c:pt>
                <c:pt idx="7">
                  <c:v>4.8464105008432936</c:v>
                </c:pt>
                <c:pt idx="8">
                  <c:v>4.6623670798464731</c:v>
                </c:pt>
                <c:pt idx="9">
                  <c:v>4.7061082662765177</c:v>
                </c:pt>
                <c:pt idx="10">
                  <c:v>4.7238556010420547</c:v>
                </c:pt>
                <c:pt idx="11">
                  <c:v>4.7896975862387867</c:v>
                </c:pt>
                <c:pt idx="12">
                  <c:v>4.5891397178328877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36-497C-A533-711A05345BC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36-497C-A533-711A05345B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36-497C-A533-711A05345B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4.8628096806530143</c:v>
                </c:pt>
                <c:pt idx="1">
                  <c:v>4.3661538461538463</c:v>
                </c:pt>
                <c:pt idx="2">
                  <c:v>4.6010896775143575</c:v>
                </c:pt>
                <c:pt idx="3">
                  <c:v>4.1750996626801591</c:v>
                </c:pt>
                <c:pt idx="4">
                  <c:v>3.5009732675837011</c:v>
                </c:pt>
                <c:pt idx="5">
                  <c:v>4.0448776658380217</c:v>
                </c:pt>
                <c:pt idx="6">
                  <c:v>4.8589247066864107</c:v>
                </c:pt>
                <c:pt idx="12">
                  <c:v>4.2790357200461546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36-497C-A533-711A05345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836-497C-A533-711A05345B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5.3996354522670309</c:v>
                      </c:pt>
                      <c:pt idx="1">
                        <c:v>4.0778135815729799</c:v>
                      </c:pt>
                      <c:pt idx="2">
                        <c:v>4.4766025641025644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3.6635724242808263</c:v>
                      </c:pt>
                      <c:pt idx="8">
                        <c:v>3.0958340061359602</c:v>
                      </c:pt>
                      <c:pt idx="9">
                        <c:v>2.8831619894415117</c:v>
                      </c:pt>
                      <c:pt idx="10">
                        <c:v>3.9435465513316639</c:v>
                      </c:pt>
                      <c:pt idx="11">
                        <c:v>3.5629353636805443</c:v>
                      </c:pt>
                      <c:pt idx="12">
                        <c:v>3.5573192538793359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836-497C-A533-711A05345B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36-497C-A533-711A05345B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36-497C-A533-711A05345B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36-497C-A533-711A05345B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36-497C-A533-711A05345B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36-497C-A533-711A05345B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36-497C-A533-711A05345B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36-497C-A533-711A05345B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36-497C-A533-711A05345B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36-497C-A533-711A05345B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36-497C-A533-711A05345B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36-497C-A533-711A05345B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36-497C-A533-711A05345B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36-497C-A533-711A05345BC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-0.92479595314980223</c:v>
                </c:pt>
                <c:pt idx="1">
                  <c:v>-0.96700480706245173</c:v>
                </c:pt>
                <c:pt idx="2">
                  <c:v>7.1034530455533762E-2</c:v>
                </c:pt>
                <c:pt idx="3">
                  <c:v>-0.14831259666925423</c:v>
                </c:pt>
                <c:pt idx="4">
                  <c:v>-0.38160473888110547</c:v>
                </c:pt>
                <c:pt idx="5">
                  <c:v>0.32853745965245462</c:v>
                </c:pt>
                <c:pt idx="6">
                  <c:v>7.6987053874674416E-2</c:v>
                </c:pt>
                <c:pt idx="12">
                  <c:v>-0.16699205960761265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36-497C-A533-711A05345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44-4C99-88EA-12C21CBD9C65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6.566951566951567</c:v>
                </c:pt>
                <c:pt idx="1">
                  <c:v>5.4543435340572559</c:v>
                </c:pt>
                <c:pt idx="2">
                  <c:v>5.0450780196493934</c:v>
                </c:pt>
                <c:pt idx="3">
                  <c:v>4.6936875122524997</c:v>
                </c:pt>
                <c:pt idx="4">
                  <c:v>4.5477278191873047</c:v>
                </c:pt>
                <c:pt idx="5">
                  <c:v>4.2290403667011685</c:v>
                </c:pt>
                <c:pt idx="6">
                  <c:v>5.6553571428571425</c:v>
                </c:pt>
                <c:pt idx="7">
                  <c:v>5.9049734748010607</c:v>
                </c:pt>
                <c:pt idx="8">
                  <c:v>5.3570825911690259</c:v>
                </c:pt>
                <c:pt idx="9">
                  <c:v>5.5661025912215756</c:v>
                </c:pt>
                <c:pt idx="10">
                  <c:v>5.9795880497309337</c:v>
                </c:pt>
                <c:pt idx="11">
                  <c:v>5.2259140474663246</c:v>
                </c:pt>
                <c:pt idx="12">
                  <c:v>5.2830842864949403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4-4C99-88EA-12C21CBD9C65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44-4C99-88EA-12C21CBD9C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6.2255353211927158</c:v>
                </c:pt>
                <c:pt idx="1">
                  <c:v>5.2079124579124576</c:v>
                </c:pt>
                <c:pt idx="2">
                  <c:v>4.8511896178803173</c:v>
                </c:pt>
                <c:pt idx="3">
                  <c:v>4.7204922617937726</c:v>
                </c:pt>
                <c:pt idx="4">
                  <c:v>4.3936494127881689</c:v>
                </c:pt>
                <c:pt idx="5">
                  <c:v>4.3297200409696144</c:v>
                </c:pt>
                <c:pt idx="6">
                  <c:v>5.6020038003109347</c:v>
                </c:pt>
                <c:pt idx="7">
                  <c:v>5.660773347765951</c:v>
                </c:pt>
                <c:pt idx="8">
                  <c:v>5.4076610102212959</c:v>
                </c:pt>
                <c:pt idx="9">
                  <c:v>5.3289869608826477</c:v>
                </c:pt>
                <c:pt idx="10">
                  <c:v>5.1001681928611475</c:v>
                </c:pt>
                <c:pt idx="11">
                  <c:v>5.1982622432859396</c:v>
                </c:pt>
                <c:pt idx="12">
                  <c:v>5.1735314177267737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44-4C99-88EA-12C21CBD9C65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44-4C99-88EA-12C21CBD9C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44-4C99-88EA-12C21CBD9C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5.7360690137561203</c:v>
                </c:pt>
                <c:pt idx="1">
                  <c:v>5.0129468055164645</c:v>
                </c:pt>
                <c:pt idx="2">
                  <c:v>4.9315508021390375</c:v>
                </c:pt>
                <c:pt idx="3">
                  <c:v>4.9099209593894795</c:v>
                </c:pt>
                <c:pt idx="4">
                  <c:v>4.5354577510774456</c:v>
                </c:pt>
                <c:pt idx="5">
                  <c:v>5.1005733397037742</c:v>
                </c:pt>
                <c:pt idx="6">
                  <c:v>6.1752027552494164</c:v>
                </c:pt>
                <c:pt idx="12">
                  <c:v>5.2246853068953998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44-4C99-88EA-12C21CBD9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44-4C99-88EA-12C21CBD9C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6.489559164733179</c:v>
                      </c:pt>
                      <c:pt idx="1">
                        <c:v>4.5534747292418771</c:v>
                      </c:pt>
                      <c:pt idx="2">
                        <c:v>4.9200463499420621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4.4993650556510048</c:v>
                      </c:pt>
                      <c:pt idx="8">
                        <c:v>3.8355297838692675</c:v>
                      </c:pt>
                      <c:pt idx="9">
                        <c:v>3.7902843601895735</c:v>
                      </c:pt>
                      <c:pt idx="10">
                        <c:v>5.4083703233988585</c:v>
                      </c:pt>
                      <c:pt idx="11">
                        <c:v>4.9156308851224102</c:v>
                      </c:pt>
                      <c:pt idx="12">
                        <c:v>4.4893277599402275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44-4C99-88EA-12C21CBD9C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44-4C99-88EA-12C21CBD9C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44-4C99-88EA-12C21CBD9C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44-4C99-88EA-12C21CBD9C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44-4C99-88EA-12C21CBD9C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44-4C99-88EA-12C21CBD9C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44-4C99-88EA-12C21CBD9C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44-4C99-88EA-12C21CBD9C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44-4C99-88EA-12C21CBD9C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44-4C99-88EA-12C21CBD9C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44-4C99-88EA-12C21CBD9C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44-4C99-88EA-12C21CBD9C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44-4C99-88EA-12C21CBD9C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44-4C99-88EA-12C21CBD9C65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-0.48946630743659547</c:v>
                </c:pt>
                <c:pt idx="1">
                  <c:v>-0.19496565239599306</c:v>
                </c:pt>
                <c:pt idx="2">
                  <c:v>8.0361184258720186E-2</c:v>
                </c:pt>
                <c:pt idx="3">
                  <c:v>0.18942869759570691</c:v>
                </c:pt>
                <c:pt idx="4">
                  <c:v>0.14180833828927675</c:v>
                </c:pt>
                <c:pt idx="5">
                  <c:v>0.77085329873415986</c:v>
                </c:pt>
                <c:pt idx="6">
                  <c:v>0.57319895493848172</c:v>
                </c:pt>
                <c:pt idx="12">
                  <c:v>0.25912064437270921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44-4C99-88EA-12C21CBD9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EA-4CBF-A16C-3374C4B651EA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4.5747246984792866</c:v>
                </c:pt>
                <c:pt idx="1">
                  <c:v>4.37411568872243</c:v>
                </c:pt>
                <c:pt idx="2">
                  <c:v>3.9561174077303112</c:v>
                </c:pt>
                <c:pt idx="3">
                  <c:v>3.1477088275689851</c:v>
                </c:pt>
                <c:pt idx="4">
                  <c:v>2.8053254437869821</c:v>
                </c:pt>
                <c:pt idx="5">
                  <c:v>2.644238437001595</c:v>
                </c:pt>
                <c:pt idx="6">
                  <c:v>3.3240200593593285</c:v>
                </c:pt>
                <c:pt idx="7">
                  <c:v>3.551677964683237</c:v>
                </c:pt>
                <c:pt idx="8">
                  <c:v>3.3359678313921242</c:v>
                </c:pt>
                <c:pt idx="9">
                  <c:v>3.1570985259891389</c:v>
                </c:pt>
                <c:pt idx="10">
                  <c:v>4.0530846484935434</c:v>
                </c:pt>
                <c:pt idx="11">
                  <c:v>4.376825947016588</c:v>
                </c:pt>
                <c:pt idx="12">
                  <c:v>3.4031098256693291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A-4CBF-A16C-3374C4B651EA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EA-4CBF-A16C-3374C4B651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4.747028055159296</c:v>
                </c:pt>
                <c:pt idx="1">
                  <c:v>5.5397431447414096</c:v>
                </c:pt>
                <c:pt idx="2">
                  <c:v>3.9655259822560205</c:v>
                </c:pt>
                <c:pt idx="3">
                  <c:v>3.7439455782312927</c:v>
                </c:pt>
                <c:pt idx="4">
                  <c:v>3.0944155626362568</c:v>
                </c:pt>
                <c:pt idx="5">
                  <c:v>2.7811035918792295</c:v>
                </c:pt>
                <c:pt idx="6">
                  <c:v>3.6030543829153214</c:v>
                </c:pt>
                <c:pt idx="7">
                  <c:v>3.5742602160638799</c:v>
                </c:pt>
                <c:pt idx="8">
                  <c:v>3.3710453920220083</c:v>
                </c:pt>
                <c:pt idx="9">
                  <c:v>3.6075309577963104</c:v>
                </c:pt>
                <c:pt idx="10">
                  <c:v>3.980811808118081</c:v>
                </c:pt>
                <c:pt idx="11">
                  <c:v>3.8249922287845819</c:v>
                </c:pt>
                <c:pt idx="12">
                  <c:v>3.6143281121187139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EA-4CBF-A16C-3374C4B651EA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EA-4CBF-A16C-3374C4B651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EA-4CBF-A16C-3374C4B651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3.4725315515961395</c:v>
                </c:pt>
                <c:pt idx="1">
                  <c:v>3.2008113590263694</c:v>
                </c:pt>
                <c:pt idx="2">
                  <c:v>3.8709829867674856</c:v>
                </c:pt>
                <c:pt idx="3">
                  <c:v>3.2301086575534526</c:v>
                </c:pt>
                <c:pt idx="4">
                  <c:v>2.4795615731785943</c:v>
                </c:pt>
                <c:pt idx="5">
                  <c:v>2.7665606016777553</c:v>
                </c:pt>
                <c:pt idx="6">
                  <c:v>3.4743484866191423</c:v>
                </c:pt>
                <c:pt idx="12">
                  <c:v>3.0905527244217952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EA-4CBF-A16C-3374C4B65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EA-4CBF-A16C-3374C4B651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4.1196432994798116</c:v>
                      </c:pt>
                      <c:pt idx="1">
                        <c:v>3.5437040790473779</c:v>
                      </c:pt>
                      <c:pt idx="2">
                        <c:v>3.9275466284074607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3.0480277273477472</c:v>
                      </c:pt>
                      <c:pt idx="8">
                        <c:v>2.6368810100085041</c:v>
                      </c:pt>
                      <c:pt idx="9">
                        <c:v>2.3909129875696529</c:v>
                      </c:pt>
                      <c:pt idx="10">
                        <c:v>3.1232244318181817</c:v>
                      </c:pt>
                      <c:pt idx="11">
                        <c:v>2.5420693575895394</c:v>
                      </c:pt>
                      <c:pt idx="12">
                        <c:v>2.8833021788655882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EA-4CBF-A16C-3374C4B651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EA-4CBF-A16C-3374C4B651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EA-4CBF-A16C-3374C4B651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EA-4CBF-A16C-3374C4B651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EA-4CBF-A16C-3374C4B651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EA-4CBF-A16C-3374C4B651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EA-4CBF-A16C-3374C4B651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EA-4CBF-A16C-3374C4B651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EA-4CBF-A16C-3374C4B651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EA-4CBF-A16C-3374C4B651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EA-4CBF-A16C-3374C4B651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EA-4CBF-A16C-3374C4B651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EA-4CBF-A16C-3374C4B651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EA-4CBF-A16C-3374C4B651EA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-1.2744965035631566</c:v>
                </c:pt>
                <c:pt idx="1">
                  <c:v>-2.3389317857150402</c:v>
                </c:pt>
                <c:pt idx="2">
                  <c:v>-9.4542995488534842E-2</c:v>
                </c:pt>
                <c:pt idx="3">
                  <c:v>-0.51383692067784015</c:v>
                </c:pt>
                <c:pt idx="4">
                  <c:v>-0.61485398945766256</c:v>
                </c:pt>
                <c:pt idx="5">
                  <c:v>-1.4542990201474204E-2</c:v>
                </c:pt>
                <c:pt idx="6">
                  <c:v>-0.12870589629617912</c:v>
                </c:pt>
                <c:pt idx="12">
                  <c:v>-0.52953181136016081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EA-4CBF-A16C-3374C4B65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19-4FBA-AE2B-100342716383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130874</c:v>
                </c:pt>
                <c:pt idx="1">
                  <c:v>140575</c:v>
                </c:pt>
                <c:pt idx="2">
                  <c:v>145481</c:v>
                </c:pt>
                <c:pt idx="3">
                  <c:v>149414</c:v>
                </c:pt>
                <c:pt idx="4">
                  <c:v>135247</c:v>
                </c:pt>
                <c:pt idx="5">
                  <c:v>133792</c:v>
                </c:pt>
                <c:pt idx="6">
                  <c:v>140760</c:v>
                </c:pt>
                <c:pt idx="7">
                  <c:v>139945</c:v>
                </c:pt>
                <c:pt idx="8">
                  <c:v>135188</c:v>
                </c:pt>
                <c:pt idx="9">
                  <c:v>159531</c:v>
                </c:pt>
                <c:pt idx="10">
                  <c:v>146077</c:v>
                </c:pt>
                <c:pt idx="11">
                  <c:v>149936</c:v>
                </c:pt>
                <c:pt idx="12">
                  <c:v>1706820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9-4FBA-AE2B-100342716383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19-4FBA-AE2B-1003427163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143825</c:v>
                </c:pt>
                <c:pt idx="1">
                  <c:v>146954</c:v>
                </c:pt>
                <c:pt idx="2">
                  <c:v>165047</c:v>
                </c:pt>
                <c:pt idx="3">
                  <c:v>149814</c:v>
                </c:pt>
                <c:pt idx="4">
                  <c:v>146402</c:v>
                </c:pt>
                <c:pt idx="5">
                  <c:v>137665</c:v>
                </c:pt>
                <c:pt idx="6">
                  <c:v>147163</c:v>
                </c:pt>
                <c:pt idx="7">
                  <c:v>148125</c:v>
                </c:pt>
                <c:pt idx="8">
                  <c:v>132679</c:v>
                </c:pt>
                <c:pt idx="9">
                  <c:v>161919</c:v>
                </c:pt>
                <c:pt idx="10">
                  <c:v>148845</c:v>
                </c:pt>
                <c:pt idx="11">
                  <c:v>148641</c:v>
                </c:pt>
                <c:pt idx="12">
                  <c:v>1777079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19-4FBA-AE2B-100342716383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19-4FBA-AE2B-1003427163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19-4FBA-AE2B-10034271638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139068</c:v>
                </c:pt>
                <c:pt idx="1">
                  <c:v>142365</c:v>
                </c:pt>
                <c:pt idx="2">
                  <c:v>152167</c:v>
                </c:pt>
                <c:pt idx="3">
                  <c:v>152217</c:v>
                </c:pt>
                <c:pt idx="4">
                  <c:v>137800</c:v>
                </c:pt>
                <c:pt idx="5">
                  <c:v>130707</c:v>
                </c:pt>
                <c:pt idx="6">
                  <c:v>137472</c:v>
                </c:pt>
                <c:pt idx="12">
                  <c:v>991796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19-4FBA-AE2B-10034271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19-4FBA-AE2B-1003427163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129322</c:v>
                      </c:pt>
                      <c:pt idx="1">
                        <c:v>139971</c:v>
                      </c:pt>
                      <c:pt idx="2">
                        <c:v>54600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21231</c:v>
                      </c:pt>
                      <c:pt idx="8">
                        <c:v>12509</c:v>
                      </c:pt>
                      <c:pt idx="9">
                        <c:v>15422</c:v>
                      </c:pt>
                      <c:pt idx="10">
                        <c:v>17914</c:v>
                      </c:pt>
                      <c:pt idx="11">
                        <c:v>21551</c:v>
                      </c:pt>
                      <c:pt idx="12">
                        <c:v>432870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19-4FBA-AE2B-1003427163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19-4FBA-AE2B-1003427163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19-4FBA-AE2B-1003427163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19-4FBA-AE2B-1003427163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19-4FBA-AE2B-1003427163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19-4FBA-AE2B-1003427163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19-4FBA-AE2B-1003427163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19-4FBA-AE2B-1003427163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19-4FBA-AE2B-1003427163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19-4FBA-AE2B-1003427163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19-4FBA-AE2B-1003427163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19-4FBA-AE2B-1003427163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19-4FBA-AE2B-1003427163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19-4FBA-AE2B-100342716383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-3.3074917434382067E-2</c:v>
                </c:pt>
                <c:pt idx="1">
                  <c:v>-3.122745893272727E-2</c:v>
                </c:pt>
                <c:pt idx="2">
                  <c:v>-7.8038376947172639E-2</c:v>
                </c:pt>
                <c:pt idx="3">
                  <c:v>1.6039889462934109E-2</c:v>
                </c:pt>
                <c:pt idx="4">
                  <c:v>-5.875602792311585E-2</c:v>
                </c:pt>
                <c:pt idx="5">
                  <c:v>-5.0542984781898115E-2</c:v>
                </c:pt>
                <c:pt idx="6">
                  <c:v>-6.5852150336701443E-2</c:v>
                </c:pt>
                <c:pt idx="12">
                  <c:v>-4.3471216256618428E-2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19-4FBA-AE2B-100342716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A7-4119-B18B-044D7B6C0629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8.0675993703867839</c:v>
                </c:pt>
                <c:pt idx="1">
                  <c:v>7.4318477680953228</c:v>
                </c:pt>
                <c:pt idx="2">
                  <c:v>7.2751699534647134</c:v>
                </c:pt>
                <c:pt idx="3">
                  <c:v>6.9265463745030589</c:v>
                </c:pt>
                <c:pt idx="4">
                  <c:v>7.2600205549845835</c:v>
                </c:pt>
                <c:pt idx="5">
                  <c:v>7.3676826716096624</c:v>
                </c:pt>
                <c:pt idx="6">
                  <c:v>7.7930875248650189</c:v>
                </c:pt>
                <c:pt idx="7">
                  <c:v>8.149072850048233</c:v>
                </c:pt>
                <c:pt idx="8">
                  <c:v>7.5569947036719238</c:v>
                </c:pt>
                <c:pt idx="9">
                  <c:v>7.2050071772884268</c:v>
                </c:pt>
                <c:pt idx="10">
                  <c:v>7.5707263977217494</c:v>
                </c:pt>
                <c:pt idx="11">
                  <c:v>7.3192962330594389</c:v>
                </c:pt>
                <c:pt idx="12">
                  <c:v>7.4836684594743437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A7-4119-B18B-044D7B6C0629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A7-4119-B18B-044D7B6C06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7.8156718233964888</c:v>
                </c:pt>
                <c:pt idx="1">
                  <c:v>7.3057963716537149</c:v>
                </c:pt>
                <c:pt idx="2">
                  <c:v>6.9647433761292241</c:v>
                </c:pt>
                <c:pt idx="3">
                  <c:v>7.0407772304324032</c:v>
                </c:pt>
                <c:pt idx="4">
                  <c:v>7.0341730304230818</c:v>
                </c:pt>
                <c:pt idx="5">
                  <c:v>7.1731740093705731</c:v>
                </c:pt>
                <c:pt idx="6">
                  <c:v>7.6859264896747144</c:v>
                </c:pt>
                <c:pt idx="7">
                  <c:v>7.9129991561181434</c:v>
                </c:pt>
                <c:pt idx="8">
                  <c:v>7.7414813195758185</c:v>
                </c:pt>
                <c:pt idx="9">
                  <c:v>7.2402126989420639</c:v>
                </c:pt>
                <c:pt idx="10">
                  <c:v>7.2974638046289764</c:v>
                </c:pt>
                <c:pt idx="11">
                  <c:v>7.3251727316150994</c:v>
                </c:pt>
                <c:pt idx="12">
                  <c:v>7.3699610428123901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A7-4119-B18B-044D7B6C0629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A7-4119-B18B-044D7B6C06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A7-4119-B18B-044D7B6C06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7.8076192941582532</c:v>
                </c:pt>
                <c:pt idx="1">
                  <c:v>7.2785586344958384</c:v>
                </c:pt>
                <c:pt idx="2">
                  <c:v>6.9847667365460318</c:v>
                </c:pt>
                <c:pt idx="3">
                  <c:v>6.9013382210922565</c:v>
                </c:pt>
                <c:pt idx="4">
                  <c:v>6.7970391872278668</c:v>
                </c:pt>
                <c:pt idx="5">
                  <c:v>7.2056278546673092</c:v>
                </c:pt>
                <c:pt idx="6">
                  <c:v>7.7924450069832405</c:v>
                </c:pt>
                <c:pt idx="12">
                  <c:v>7.2444887860003471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A7-4119-B18B-044D7B6C0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A7-4119-B18B-044D7B6C06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8.5592474598289545</c:v>
                      </c:pt>
                      <c:pt idx="1">
                        <c:v>7.7267862628687372</c:v>
                      </c:pt>
                      <c:pt idx="2">
                        <c:v>8.8342124542124534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7.9838443785031323</c:v>
                      </c:pt>
                      <c:pt idx="8">
                        <c:v>7.9890478855224236</c:v>
                      </c:pt>
                      <c:pt idx="9">
                        <c:v>6.2485410452600183</c:v>
                      </c:pt>
                      <c:pt idx="10">
                        <c:v>7.793066875069778</c:v>
                      </c:pt>
                      <c:pt idx="11">
                        <c:v>8.1032898705396494</c:v>
                      </c:pt>
                      <c:pt idx="12">
                        <c:v>8.0718368101277527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A7-4119-B18B-044D7B6C06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A7-4119-B18B-044D7B6C06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A7-4119-B18B-044D7B6C06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A7-4119-B18B-044D7B6C06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A7-4119-B18B-044D7B6C06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A7-4119-B18B-044D7B6C06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A7-4119-B18B-044D7B6C06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A7-4119-B18B-044D7B6C06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A7-4119-B18B-044D7B6C06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A7-4119-B18B-044D7B6C06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A7-4119-B18B-044D7B6C06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A7-4119-B18B-044D7B6C06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A7-4119-B18B-044D7B6C06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A7-4119-B18B-044D7B6C0629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-8.0525292382356284E-3</c:v>
                </c:pt>
                <c:pt idx="1">
                  <c:v>-2.7237737157876474E-2</c:v>
                </c:pt>
                <c:pt idx="2">
                  <c:v>2.0023360416807634E-2</c:v>
                </c:pt>
                <c:pt idx="3">
                  <c:v>-0.13943900934014675</c:v>
                </c:pt>
                <c:pt idx="4">
                  <c:v>-0.23713384319521502</c:v>
                </c:pt>
                <c:pt idx="5">
                  <c:v>3.2453845296736006E-2</c:v>
                </c:pt>
                <c:pt idx="6">
                  <c:v>0.10651851730852613</c:v>
                </c:pt>
                <c:pt idx="12">
                  <c:v>-3.7444339656678594E-2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A7-4119-B18B-044D7B6C0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16-45E9-ABDC-93159CBDEA33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8.0062304758288612</c:v>
                </c:pt>
                <c:pt idx="1">
                  <c:v>7.1194102195259239</c:v>
                </c:pt>
                <c:pt idx="2">
                  <c:v>6.7985230374056833</c:v>
                </c:pt>
                <c:pt idx="3">
                  <c:v>7.0240699001029583</c:v>
                </c:pt>
                <c:pt idx="4">
                  <c:v>7.0512052100360654</c:v>
                </c:pt>
                <c:pt idx="5">
                  <c:v>7.2739933668445875</c:v>
                </c:pt>
                <c:pt idx="6">
                  <c:v>7.7014004712360684</c:v>
                </c:pt>
                <c:pt idx="7">
                  <c:v>7.9181916454327848</c:v>
                </c:pt>
                <c:pt idx="8">
                  <c:v>7.4400005001000196</c:v>
                </c:pt>
                <c:pt idx="9">
                  <c:v>7.1552670816273398</c:v>
                </c:pt>
                <c:pt idx="10">
                  <c:v>7.1426627194028596</c:v>
                </c:pt>
                <c:pt idx="11">
                  <c:v>7.1397235869671114</c:v>
                </c:pt>
                <c:pt idx="12">
                  <c:v>7.3061869308427632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16-45E9-ABDC-93159CBDEA33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16-45E9-ABDC-93159CBDEA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7.60976597659766</c:v>
                </c:pt>
                <c:pt idx="1">
                  <c:v>6.9493537721671172</c:v>
                </c:pt>
                <c:pt idx="2">
                  <c:v>6.6206231286721868</c:v>
                </c:pt>
                <c:pt idx="3">
                  <c:v>6.9147633956066512</c:v>
                </c:pt>
                <c:pt idx="4">
                  <c:v>6.8214660908135869</c:v>
                </c:pt>
                <c:pt idx="5">
                  <c:v>7.0249498911746988</c:v>
                </c:pt>
                <c:pt idx="6">
                  <c:v>7.667114060285245</c:v>
                </c:pt>
                <c:pt idx="7">
                  <c:v>7.9517282982445554</c:v>
                </c:pt>
                <c:pt idx="8">
                  <c:v>7.6924121541334243</c:v>
                </c:pt>
                <c:pt idx="9">
                  <c:v>7.150697512206464</c:v>
                </c:pt>
                <c:pt idx="10">
                  <c:v>6.8911191965441585</c:v>
                </c:pt>
                <c:pt idx="11">
                  <c:v>6.9987129987129988</c:v>
                </c:pt>
                <c:pt idx="12">
                  <c:v>7.1903104070579209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16-45E9-ABDC-93159CBDEA33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16-45E9-ABDC-93159CBDEA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16-45E9-ABDC-93159CBDEA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7.5667628853707889</c:v>
                </c:pt>
                <c:pt idx="1">
                  <c:v>6.8764886066492341</c:v>
                </c:pt>
                <c:pt idx="2">
                  <c:v>6.6293650167100866</c:v>
                </c:pt>
                <c:pt idx="3">
                  <c:v>6.7629466254962507</c:v>
                </c:pt>
                <c:pt idx="4">
                  <c:v>6.6115860033208289</c:v>
                </c:pt>
                <c:pt idx="5">
                  <c:v>7.0392555520800748</c:v>
                </c:pt>
                <c:pt idx="6">
                  <c:v>7.6122391952309982</c:v>
                </c:pt>
                <c:pt idx="12">
                  <c:v>7.0005548487080631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16-45E9-ABDC-93159CBDE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16-45E9-ABDC-93159CBDEA3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8.1094278136971099</c:v>
                      </c:pt>
                      <c:pt idx="1">
                        <c:v>7.3333075375328898</c:v>
                      </c:pt>
                      <c:pt idx="2">
                        <c:v>9.0768788343558278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9.3448466427189825</c:v>
                      </c:pt>
                      <c:pt idx="8">
                        <c:v>8.2342462111140655</c:v>
                      </c:pt>
                      <c:pt idx="9">
                        <c:v>5.7621429724060027</c:v>
                      </c:pt>
                      <c:pt idx="10">
                        <c:v>8.0004764173415914</c:v>
                      </c:pt>
                      <c:pt idx="11">
                        <c:v>8.4893005745987722</c:v>
                      </c:pt>
                      <c:pt idx="12">
                        <c:v>7.899505994080446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16-45E9-ABDC-93159CBDEA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16-45E9-ABDC-93159CBDEA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16-45E9-ABDC-93159CBDEA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16-45E9-ABDC-93159CBDEA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16-45E9-ABDC-93159CBDEA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16-45E9-ABDC-93159CBDEA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16-45E9-ABDC-93159CBDEA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16-45E9-ABDC-93159CBDEA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16-45E9-ABDC-93159CBDEA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16-45E9-ABDC-93159CBDEA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16-45E9-ABDC-93159CBDEA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16-45E9-ABDC-93159CBDEA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16-45E9-ABDC-93159CBDEA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16-45E9-ABDC-93159CBDEA33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-4.3003091226871071E-2</c:v>
                </c:pt>
                <c:pt idx="1">
                  <c:v>-7.2865165517883135E-2</c:v>
                </c:pt>
                <c:pt idx="2">
                  <c:v>8.7418880378997699E-3</c:v>
                </c:pt>
                <c:pt idx="3">
                  <c:v>-0.15181677011040051</c:v>
                </c:pt>
                <c:pt idx="4">
                  <c:v>-0.20988008749275799</c:v>
                </c:pt>
                <c:pt idx="5">
                  <c:v>1.4305660905375994E-2</c:v>
                </c:pt>
                <c:pt idx="6">
                  <c:v>-5.4874865054246769E-2</c:v>
                </c:pt>
                <c:pt idx="12">
                  <c:v>-7.4338255464919456E-2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16-45E9-ABDC-93159CBDE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5C-49D9-8E87-635DF82C9232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8.8933895716675142</c:v>
                </c:pt>
                <c:pt idx="1">
                  <c:v>8.2758501758984622</c:v>
                </c:pt>
                <c:pt idx="2">
                  <c:v>7.9383984792681481</c:v>
                </c:pt>
                <c:pt idx="3">
                  <c:v>7.1516565286718246</c:v>
                </c:pt>
                <c:pt idx="4">
                  <c:v>8.2689469202384327</c:v>
                </c:pt>
                <c:pt idx="5">
                  <c:v>8.4836212457888323</c:v>
                </c:pt>
                <c:pt idx="6">
                  <c:v>8.5319226559649763</c:v>
                </c:pt>
                <c:pt idx="7">
                  <c:v>8.2914852615801866</c:v>
                </c:pt>
                <c:pt idx="8">
                  <c:v>8.3840673575129525</c:v>
                </c:pt>
                <c:pt idx="9">
                  <c:v>7.8560346382825186</c:v>
                </c:pt>
                <c:pt idx="10">
                  <c:v>8.2793894843162565</c:v>
                </c:pt>
                <c:pt idx="11">
                  <c:v>8.3164210013399931</c:v>
                </c:pt>
                <c:pt idx="12">
                  <c:v>8.1967261611280939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5C-49D9-8E87-635DF82C9232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5C-49D9-8E87-635DF82C92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8.500168520390968</c:v>
                </c:pt>
                <c:pt idx="1">
                  <c:v>8.0699797821691774</c:v>
                </c:pt>
                <c:pt idx="2">
                  <c:v>7.5169631774927597</c:v>
                </c:pt>
                <c:pt idx="3">
                  <c:v>7.532258064516129</c:v>
                </c:pt>
                <c:pt idx="4">
                  <c:v>8.1437805228382647</c:v>
                </c:pt>
                <c:pt idx="5">
                  <c:v>7.7936310679611651</c:v>
                </c:pt>
                <c:pt idx="6">
                  <c:v>7.9531952531878822</c:v>
                </c:pt>
                <c:pt idx="7">
                  <c:v>7.9603726362625142</c:v>
                </c:pt>
                <c:pt idx="8">
                  <c:v>8.7306782635233073</c:v>
                </c:pt>
                <c:pt idx="9">
                  <c:v>7.8874788986553348</c:v>
                </c:pt>
                <c:pt idx="10">
                  <c:v>8.2227976420031954</c:v>
                </c:pt>
                <c:pt idx="11">
                  <c:v>8.906091039520021</c:v>
                </c:pt>
                <c:pt idx="12">
                  <c:v>8.0853251064247296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5C-49D9-8E87-635DF82C9232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5C-49D9-8E87-635DF82C92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5C-49D9-8E87-635DF82C92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8.7057742596649934</c:v>
                </c:pt>
                <c:pt idx="1">
                  <c:v>8.5564005069708493</c:v>
                </c:pt>
                <c:pt idx="2">
                  <c:v>7.6149170263205885</c:v>
                </c:pt>
                <c:pt idx="3">
                  <c:v>7.1865224946900943</c:v>
                </c:pt>
                <c:pt idx="4">
                  <c:v>7.8212103456934798</c:v>
                </c:pt>
                <c:pt idx="5">
                  <c:v>7.7771314863003216</c:v>
                </c:pt>
                <c:pt idx="6">
                  <c:v>7.8925225965488908</c:v>
                </c:pt>
                <c:pt idx="12">
                  <c:v>7.9185283202216414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5C-49D9-8E87-635DF82C9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5C-49D9-8E87-635DF82C92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9.9186997103315093</c:v>
                      </c:pt>
                      <c:pt idx="1">
                        <c:v>9.1612776541432126</c:v>
                      </c:pt>
                      <c:pt idx="2">
                        <c:v>7.9034090909090908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8.5646190666134814</c:v>
                      </c:pt>
                      <c:pt idx="8">
                        <c:v>16.48526863084922</c:v>
                      </c:pt>
                      <c:pt idx="9">
                        <c:v>4.7581018518518521</c:v>
                      </c:pt>
                      <c:pt idx="10">
                        <c:v>7.6417066968070078</c:v>
                      </c:pt>
                      <c:pt idx="11">
                        <c:v>9.4152144772117961</c:v>
                      </c:pt>
                      <c:pt idx="12">
                        <c:v>8.9352478955566053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5C-49D9-8E87-635DF82C9232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55C-49D9-8E87-635DF82C9232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9.1495250740475953</c:v>
                      </c:pt>
                      <c:pt idx="1">
                        <c:v>8.0757748704890684</c:v>
                      </c:pt>
                      <c:pt idx="2">
                        <c:v>8.5303169801394194</c:v>
                      </c:pt>
                      <c:pt idx="3">
                        <c:v>7.6792181316704644</c:v>
                      </c:pt>
                      <c:pt idx="4">
                        <c:v>8.5769349845201237</c:v>
                      </c:pt>
                      <c:pt idx="5">
                        <c:v>8.1869452410214389</c:v>
                      </c:pt>
                      <c:pt idx="6">
                        <c:v>8.7215548243936034</c:v>
                      </c:pt>
                      <c:pt idx="7">
                        <c:v>8.5599384529304796</c:v>
                      </c:pt>
                      <c:pt idx="8">
                        <c:v>8.7860075927791126</c:v>
                      </c:pt>
                      <c:pt idx="9">
                        <c:v>7.9050098879367168</c:v>
                      </c:pt>
                      <c:pt idx="10">
                        <c:v>8.2085274677646556</c:v>
                      </c:pt>
                      <c:pt idx="11">
                        <c:v>8.7539784654973936</c:v>
                      </c:pt>
                      <c:pt idx="12">
                        <c:v>8.3907111087484267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455C-49D9-8E87-635DF82C92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5C-49D9-8E87-635DF82C92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5C-49D9-8E87-635DF82C92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5C-49D9-8E87-635DF82C92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5C-49D9-8E87-635DF82C92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5C-49D9-8E87-635DF82C92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5C-49D9-8E87-635DF82C92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5C-49D9-8E87-635DF82C92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5C-49D9-8E87-635DF82C92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5C-49D9-8E87-635DF82C92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5C-49D9-8E87-635DF82C92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5C-49D9-8E87-635DF82C92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5C-49D9-8E87-635DF82C92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5C-49D9-8E87-635DF82C9232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0.20560573927402537</c:v>
                </c:pt>
                <c:pt idx="1">
                  <c:v>0.48642072480167187</c:v>
                </c:pt>
                <c:pt idx="2">
                  <c:v>9.7953848827828871E-2</c:v>
                </c:pt>
                <c:pt idx="3">
                  <c:v>-0.34573556982603471</c:v>
                </c:pt>
                <c:pt idx="4">
                  <c:v>-0.32257017714478486</c:v>
                </c:pt>
                <c:pt idx="5">
                  <c:v>-1.6499581660843532E-2</c:v>
                </c:pt>
                <c:pt idx="6">
                  <c:v>-6.0672656638991462E-2</c:v>
                </c:pt>
                <c:pt idx="12">
                  <c:v>7.391464522169322E-3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5C-49D9-8E87-635DF82C9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65-484E-8BD6-872DDD1362CF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9.4714077770846323</c:v>
                </c:pt>
                <c:pt idx="1">
                  <c:v>8.2667772583320769</c:v>
                </c:pt>
                <c:pt idx="2">
                  <c:v>8.4301207284632707</c:v>
                </c:pt>
                <c:pt idx="3">
                  <c:v>6.6114079615281858</c:v>
                </c:pt>
                <c:pt idx="4">
                  <c:v>7.0906549520766777</c:v>
                </c:pt>
                <c:pt idx="5">
                  <c:v>6.7627544609198287</c:v>
                </c:pt>
                <c:pt idx="6">
                  <c:v>8.1781140861466817</c:v>
                </c:pt>
                <c:pt idx="7">
                  <c:v>10.082657517155333</c:v>
                </c:pt>
                <c:pt idx="8">
                  <c:v>7.9343756428718368</c:v>
                </c:pt>
                <c:pt idx="9">
                  <c:v>7.7937348018881423</c:v>
                </c:pt>
                <c:pt idx="10">
                  <c:v>10.768174656763447</c:v>
                </c:pt>
                <c:pt idx="11">
                  <c:v>7.3263428204579499</c:v>
                </c:pt>
                <c:pt idx="12">
                  <c:v>8.1949520923255879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5-484E-8BD6-872DDD1362CF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65-484E-8BD6-872DDD1362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10.558616758502755</c:v>
                </c:pt>
                <c:pt idx="1">
                  <c:v>8.7094584169109712</c:v>
                </c:pt>
                <c:pt idx="2">
                  <c:v>8.9442278352263092</c:v>
                </c:pt>
                <c:pt idx="3">
                  <c:v>6.7105347422350308</c:v>
                </c:pt>
                <c:pt idx="4">
                  <c:v>7.2181259600614442</c:v>
                </c:pt>
                <c:pt idx="5">
                  <c:v>6.9729327781082686</c:v>
                </c:pt>
                <c:pt idx="6">
                  <c:v>7.5435435435435432</c:v>
                </c:pt>
                <c:pt idx="7">
                  <c:v>7.8926524231370507</c:v>
                </c:pt>
                <c:pt idx="8">
                  <c:v>7.5521653543307083</c:v>
                </c:pt>
                <c:pt idx="9">
                  <c:v>7.2006835010442378</c:v>
                </c:pt>
                <c:pt idx="10">
                  <c:v>7.9238095238095241</c:v>
                </c:pt>
                <c:pt idx="11">
                  <c:v>7.5944272445820431</c:v>
                </c:pt>
                <c:pt idx="12">
                  <c:v>7.9727482838317982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65-484E-8BD6-872DDD1362CF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65-484E-8BD6-872DDD1362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65-484E-8BD6-872DDD1362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8.731490384615384</c:v>
                </c:pt>
                <c:pt idx="1">
                  <c:v>7.9267681289167413</c:v>
                </c:pt>
                <c:pt idx="2">
                  <c:v>7.5020892896415221</c:v>
                </c:pt>
                <c:pt idx="3">
                  <c:v>6.8612430311790211</c:v>
                </c:pt>
                <c:pt idx="4">
                  <c:v>6.3727606798346352</c:v>
                </c:pt>
                <c:pt idx="5">
                  <c:v>7.0377002827521205</c:v>
                </c:pt>
                <c:pt idx="6">
                  <c:v>7.8792676892627416</c:v>
                </c:pt>
                <c:pt idx="12">
                  <c:v>7.4861952204206554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65-484E-8BD6-872DDD136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65-484E-8BD6-872DDD1362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9.7897689028494508</c:v>
                      </c:pt>
                      <c:pt idx="1">
                        <c:v>7.7709839673058783</c:v>
                      </c:pt>
                      <c:pt idx="2">
                        <c:v>9.1765571358509082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8.398076923076923</c:v>
                      </c:pt>
                      <c:pt idx="8">
                        <c:v>8.4134742404227207</c:v>
                      </c:pt>
                      <c:pt idx="9">
                        <c:v>7.1910274963820546</c:v>
                      </c:pt>
                      <c:pt idx="10">
                        <c:v>10.832713754646839</c:v>
                      </c:pt>
                      <c:pt idx="11">
                        <c:v>7.709090909090909</c:v>
                      </c:pt>
                      <c:pt idx="12">
                        <c:v>8.4506925477955512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65-484E-8BD6-872DDD1362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65-484E-8BD6-872DDD1362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65-484E-8BD6-872DDD1362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65-484E-8BD6-872DDD1362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65-484E-8BD6-872DDD1362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65-484E-8BD6-872DDD1362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65-484E-8BD6-872DDD1362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65-484E-8BD6-872DDD1362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65-484E-8BD6-872DDD1362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65-484E-8BD6-872DDD1362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65-484E-8BD6-872DDD1362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65-484E-8BD6-872DDD1362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65-484E-8BD6-872DDD1362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65-484E-8BD6-872DDD1362CF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-1.8271263738873706</c:v>
                </c:pt>
                <c:pt idx="1">
                  <c:v>-0.78269028799422991</c:v>
                </c:pt>
                <c:pt idx="2">
                  <c:v>-1.442138545584787</c:v>
                </c:pt>
                <c:pt idx="3">
                  <c:v>0.15070828894399035</c:v>
                </c:pt>
                <c:pt idx="4">
                  <c:v>-0.84536528022680901</c:v>
                </c:pt>
                <c:pt idx="5">
                  <c:v>6.4767504643851836E-2</c:v>
                </c:pt>
                <c:pt idx="6">
                  <c:v>0.3357241457191984</c:v>
                </c:pt>
                <c:pt idx="12">
                  <c:v>-0.69611100311754637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65-484E-8BD6-872DDD136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AF-4FE9-935E-E1B38BD236C6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F-4FE9-935E-E1B38BD236C6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AF-4FE9-935E-E1B38BD236C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AF-4FE9-935E-E1B38BD236C6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AF-4FE9-935E-E1B38BD236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AF-4FE9-935E-E1B38BD236C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4">
                  <c:v>7.5337099125364428</c:v>
                </c:pt>
                <c:pt idx="5">
                  <c:v>7.7257777777777781</c:v>
                </c:pt>
                <c:pt idx="6">
                  <c:v>8.1379359430604978</c:v>
                </c:pt>
                <c:pt idx="12">
                  <c:v>7.7442006269592474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AF-4FE9-935E-E1B38BD23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AF-4FE9-935E-E1B38BD236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AF-4FE9-935E-E1B38BD236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AF-4FE9-935E-E1B38BD236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AF-4FE9-935E-E1B38BD236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AF-4FE9-935E-E1B38BD236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AF-4FE9-935E-E1B38BD236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AF-4FE9-935E-E1B38BD236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AF-4FE9-935E-E1B38BD236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AF-4FE9-935E-E1B38BD236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AF-4FE9-935E-E1B38BD236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AF-4FE9-935E-E1B38BD236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AF-4FE9-935E-E1B38BD236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AF-4FE9-935E-E1B38BD236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AF-4FE9-935E-E1B38BD236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AF-4FE9-935E-E1B38BD236C6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3">
                  <c:v>-0.78411192171041577</c:v>
                </c:pt>
                <c:pt idx="4">
                  <c:v>0.1768377113652404</c:v>
                </c:pt>
                <c:pt idx="5">
                  <c:v>0.22067187762649176</c:v>
                </c:pt>
                <c:pt idx="6">
                  <c:v>0.47002223810975607</c:v>
                </c:pt>
                <c:pt idx="12">
                  <c:v>4.9062733731617847E-2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AF-4FE9-935E-E1B38BD23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DD-4F2C-8206-8BD67ADD3661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7.798589196213106</c:v>
                </c:pt>
                <c:pt idx="1">
                  <c:v>7.4807584006007133</c:v>
                </c:pt>
                <c:pt idx="2">
                  <c:v>8.337007206443408</c:v>
                </c:pt>
                <c:pt idx="3">
                  <c:v>6.1622316493122513</c:v>
                </c:pt>
                <c:pt idx="4">
                  <c:v>8.7324577186038148</c:v>
                </c:pt>
                <c:pt idx="5">
                  <c:v>7.7536370597243494</c:v>
                </c:pt>
                <c:pt idx="6">
                  <c:v>7.5807761732851988</c:v>
                </c:pt>
                <c:pt idx="7">
                  <c:v>9.0076436478650503</c:v>
                </c:pt>
                <c:pt idx="8">
                  <c:v>8.1342552074216705</c:v>
                </c:pt>
                <c:pt idx="9">
                  <c:v>7.7264816204051012</c:v>
                </c:pt>
                <c:pt idx="10">
                  <c:v>7.5194165188251532</c:v>
                </c:pt>
                <c:pt idx="11">
                  <c:v>7.7343208926510192</c:v>
                </c:pt>
                <c:pt idx="12">
                  <c:v>7.8054544428454529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DD-4F2C-8206-8BD67ADD3661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DD-4F2C-8206-8BD67ADD36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7.9869806624545276</c:v>
                </c:pt>
                <c:pt idx="1">
                  <c:v>7.8487669443083456</c:v>
                </c:pt>
                <c:pt idx="2">
                  <c:v>7.9085292945396573</c:v>
                </c:pt>
                <c:pt idx="3">
                  <c:v>6.5747333425682228</c:v>
                </c:pt>
                <c:pt idx="4">
                  <c:v>7.8931557757819757</c:v>
                </c:pt>
                <c:pt idx="5">
                  <c:v>8.044391597304795</c:v>
                </c:pt>
                <c:pt idx="6">
                  <c:v>7.3956372968349013</c:v>
                </c:pt>
                <c:pt idx="7">
                  <c:v>8.6820465966194611</c:v>
                </c:pt>
                <c:pt idx="8">
                  <c:v>8.573217903849697</c:v>
                </c:pt>
                <c:pt idx="9">
                  <c:v>7.8618848318660701</c:v>
                </c:pt>
                <c:pt idx="10">
                  <c:v>7.8219711004075583</c:v>
                </c:pt>
                <c:pt idx="11">
                  <c:v>8.1171240819482033</c:v>
                </c:pt>
                <c:pt idx="12">
                  <c:v>7.8579848599122881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DD-4F2C-8206-8BD67ADD3661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DD-4F2C-8206-8BD67ADD36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DD-4F2C-8206-8BD67ADD36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8.3929670329670323</c:v>
                </c:pt>
                <c:pt idx="1">
                  <c:v>7.871962777873514</c:v>
                </c:pt>
                <c:pt idx="2">
                  <c:v>7.8719555873925504</c:v>
                </c:pt>
                <c:pt idx="3">
                  <c:v>6.9246402610888591</c:v>
                </c:pt>
                <c:pt idx="4">
                  <c:v>8.4181498141991007</c:v>
                </c:pt>
                <c:pt idx="5">
                  <c:v>9.1588509698011293</c:v>
                </c:pt>
                <c:pt idx="6">
                  <c:v>8.0685740942310691</c:v>
                </c:pt>
                <c:pt idx="12">
                  <c:v>8.0099229664447051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DD-4F2C-8206-8BD67ADD3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DD-4F2C-8206-8BD67ADD36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8.4330054644808747</c:v>
                      </c:pt>
                      <c:pt idx="1">
                        <c:v>7.5485582876348838</c:v>
                      </c:pt>
                      <c:pt idx="2">
                        <c:v>8.5709890109890114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7.8768551945447252</c:v>
                      </c:pt>
                      <c:pt idx="8">
                        <c:v>6.108247422680412</c:v>
                      </c:pt>
                      <c:pt idx="9">
                        <c:v>5.8590604026845634</c:v>
                      </c:pt>
                      <c:pt idx="10">
                        <c:v>6.8014888337468982</c:v>
                      </c:pt>
                      <c:pt idx="11">
                        <c:v>8.7415458937198061</c:v>
                      </c:pt>
                      <c:pt idx="12">
                        <c:v>7.9013936058086429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DD-4F2C-8206-8BD67ADD36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DD-4F2C-8206-8BD67ADD36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DD-4F2C-8206-8BD67ADD36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DD-4F2C-8206-8BD67ADD36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DD-4F2C-8206-8BD67ADD36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DD-4F2C-8206-8BD67ADD36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DD-4F2C-8206-8BD67ADD36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DD-4F2C-8206-8BD67ADD36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DD-4F2C-8206-8BD67ADD36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DD-4F2C-8206-8BD67ADD36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DD-4F2C-8206-8BD67ADD36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DD-4F2C-8206-8BD67ADD36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DD-4F2C-8206-8BD67ADD36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DD-4F2C-8206-8BD67ADD3661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0.40598637051250464</c:v>
                </c:pt>
                <c:pt idx="1">
                  <c:v>2.31958335651683E-2</c:v>
                </c:pt>
                <c:pt idx="2">
                  <c:v>-3.6573707147106838E-2</c:v>
                </c:pt>
                <c:pt idx="3">
                  <c:v>0.34990691852063627</c:v>
                </c:pt>
                <c:pt idx="4">
                  <c:v>0.524994038417125</c:v>
                </c:pt>
                <c:pt idx="5">
                  <c:v>1.1144593724963343</c:v>
                </c:pt>
                <c:pt idx="6">
                  <c:v>0.67293679739616774</c:v>
                </c:pt>
                <c:pt idx="12">
                  <c:v>0.40057877034485045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DD-4F2C-8206-8BD67ADD3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54-441F-BA6E-69D35552BAC8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9.0303465900015976</c:v>
                </c:pt>
                <c:pt idx="1">
                  <c:v>7.7075522955718556</c:v>
                </c:pt>
                <c:pt idx="2">
                  <c:v>7.6579337617399901</c:v>
                </c:pt>
                <c:pt idx="3">
                  <c:v>6.7489429946056276</c:v>
                </c:pt>
                <c:pt idx="4">
                  <c:v>7.35172631247044</c:v>
                </c:pt>
                <c:pt idx="5">
                  <c:v>7.3744283157685429</c:v>
                </c:pt>
                <c:pt idx="6">
                  <c:v>7.6733506622106695</c:v>
                </c:pt>
                <c:pt idx="7">
                  <c:v>8.1656338971696538</c:v>
                </c:pt>
                <c:pt idx="8">
                  <c:v>7.8255897069335241</c:v>
                </c:pt>
                <c:pt idx="9">
                  <c:v>6.8738239463848432</c:v>
                </c:pt>
                <c:pt idx="10">
                  <c:v>8.6272536687631032</c:v>
                </c:pt>
                <c:pt idx="11">
                  <c:v>7.7963321709931552</c:v>
                </c:pt>
                <c:pt idx="12">
                  <c:v>7.7249021514222322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54-441F-BA6E-69D35552BAC8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54-441F-BA6E-69D35552BA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8.5031357792411413</c:v>
                </c:pt>
                <c:pt idx="1">
                  <c:v>7.8615651670765221</c:v>
                </c:pt>
                <c:pt idx="2">
                  <c:v>7.2860209283606121</c:v>
                </c:pt>
                <c:pt idx="3">
                  <c:v>7.6862615587846763</c:v>
                </c:pt>
                <c:pt idx="4">
                  <c:v>7.3568722011712024</c:v>
                </c:pt>
                <c:pt idx="5">
                  <c:v>7.5051059001512863</c:v>
                </c:pt>
                <c:pt idx="6">
                  <c:v>7.6679137049507418</c:v>
                </c:pt>
                <c:pt idx="7">
                  <c:v>7.7958266452648477</c:v>
                </c:pt>
                <c:pt idx="8">
                  <c:v>7.7792072322670371</c:v>
                </c:pt>
                <c:pt idx="9">
                  <c:v>7.5672961028525512</c:v>
                </c:pt>
                <c:pt idx="10">
                  <c:v>7.8614325068870521</c:v>
                </c:pt>
                <c:pt idx="11">
                  <c:v>7.9899736147757254</c:v>
                </c:pt>
                <c:pt idx="12">
                  <c:v>7.7391729994982681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54-441F-BA6E-69D35552BAC8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54-441F-BA6E-69D35552BA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54-441F-BA6E-69D35552BA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8.2951160928742986</c:v>
                </c:pt>
                <c:pt idx="1">
                  <c:v>7.6123822341857332</c:v>
                </c:pt>
                <c:pt idx="2">
                  <c:v>8.0018540590650247</c:v>
                </c:pt>
                <c:pt idx="3">
                  <c:v>6.9021496370742605</c:v>
                </c:pt>
                <c:pt idx="4">
                  <c:v>7.5337099125364428</c:v>
                </c:pt>
                <c:pt idx="5">
                  <c:v>7.7257777777777781</c:v>
                </c:pt>
                <c:pt idx="6">
                  <c:v>8.1379359430604978</c:v>
                </c:pt>
                <c:pt idx="12">
                  <c:v>7.7442006269592474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54-441F-BA6E-69D35552B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54-441F-BA6E-69D35552BA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8.8133498145859086</c:v>
                      </c:pt>
                      <c:pt idx="1">
                        <c:v>8.3433203068461435</c:v>
                      </c:pt>
                      <c:pt idx="2">
                        <c:v>9.8412825651302605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7.5310063126624582</c:v>
                      </c:pt>
                      <c:pt idx="8">
                        <c:v>7.7185580774365823</c:v>
                      </c:pt>
                      <c:pt idx="9">
                        <c:v>7.8821989528795813</c:v>
                      </c:pt>
                      <c:pt idx="10">
                        <c:v>8.5499040307101719</c:v>
                      </c:pt>
                      <c:pt idx="11">
                        <c:v>8.4763610315186249</c:v>
                      </c:pt>
                      <c:pt idx="12">
                        <c:v>8.3338509316770182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54-441F-BA6E-69D35552BA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54-441F-BA6E-69D35552BA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54-441F-BA6E-69D35552BA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54-441F-BA6E-69D35552BA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54-441F-BA6E-69D35552BA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54-441F-BA6E-69D35552BA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54-441F-BA6E-69D35552BA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54-441F-BA6E-69D35552BA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54-441F-BA6E-69D35552BA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54-441F-BA6E-69D35552BA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54-441F-BA6E-69D35552BA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54-441F-BA6E-69D35552BA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54-441F-BA6E-69D35552BA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54-441F-BA6E-69D35552BAC8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-0.20801968636684265</c:v>
                </c:pt>
                <c:pt idx="1">
                  <c:v>-0.24918293289078886</c:v>
                </c:pt>
                <c:pt idx="2">
                  <c:v>0.71583313070441257</c:v>
                </c:pt>
                <c:pt idx="3">
                  <c:v>-0.78411192171041577</c:v>
                </c:pt>
                <c:pt idx="4">
                  <c:v>0.1768377113652404</c:v>
                </c:pt>
                <c:pt idx="5">
                  <c:v>0.22067187762649176</c:v>
                </c:pt>
                <c:pt idx="6">
                  <c:v>0.47002223810975607</c:v>
                </c:pt>
                <c:pt idx="12">
                  <c:v>4.9062733731617847E-2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54-441F-BA6E-69D35552B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D4-41AC-9CE5-9565B5FBD095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6.9183377627446241</c:v>
                </c:pt>
                <c:pt idx="1">
                  <c:v>7.8601462522851921</c:v>
                </c:pt>
                <c:pt idx="2">
                  <c:v>8.2257543103448274</c:v>
                </c:pt>
                <c:pt idx="3">
                  <c:v>7.3605860113421553</c:v>
                </c:pt>
                <c:pt idx="4">
                  <c:v>6.9700460829493087</c:v>
                </c:pt>
                <c:pt idx="5">
                  <c:v>6.8466666666666667</c:v>
                </c:pt>
                <c:pt idx="6">
                  <c:v>8.7509578544061295</c:v>
                </c:pt>
                <c:pt idx="7">
                  <c:v>7.1090629800307221</c:v>
                </c:pt>
                <c:pt idx="8">
                  <c:v>8.4351687388987564</c:v>
                </c:pt>
                <c:pt idx="9">
                  <c:v>6.4231318419800099</c:v>
                </c:pt>
                <c:pt idx="10">
                  <c:v>7.5530525628468821</c:v>
                </c:pt>
                <c:pt idx="11">
                  <c:v>7.572878603329273</c:v>
                </c:pt>
                <c:pt idx="12">
                  <c:v>7.5019520130134199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4-41AC-9CE5-9565B5FBD095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D4-41AC-9CE5-9565B5FBD09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7.7295487627365356</c:v>
                </c:pt>
                <c:pt idx="1">
                  <c:v>8.2838026205742956</c:v>
                </c:pt>
                <c:pt idx="2">
                  <c:v>7.2290683229813668</c:v>
                </c:pt>
                <c:pt idx="3">
                  <c:v>9.0169704588309241</c:v>
                </c:pt>
                <c:pt idx="4">
                  <c:v>8.4228295819935699</c:v>
                </c:pt>
                <c:pt idx="5">
                  <c:v>7.862222222222222</c:v>
                </c:pt>
                <c:pt idx="6">
                  <c:v>7.0123558484349262</c:v>
                </c:pt>
                <c:pt idx="7">
                  <c:v>8.0183486238532105</c:v>
                </c:pt>
                <c:pt idx="8">
                  <c:v>7.9058524173027989</c:v>
                </c:pt>
                <c:pt idx="9">
                  <c:v>6.6109550561797752</c:v>
                </c:pt>
                <c:pt idx="10">
                  <c:v>7.8490687219010917</c:v>
                </c:pt>
                <c:pt idx="11">
                  <c:v>7.0233521657250471</c:v>
                </c:pt>
                <c:pt idx="12">
                  <c:v>7.6486754966887416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D4-41AC-9CE5-9565B5FBD095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D4-41AC-9CE5-9565B5FBD0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D4-41AC-9CE5-9565B5FBD09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8.4976798143851511</c:v>
                </c:pt>
                <c:pt idx="1">
                  <c:v>7.7154336381269051</c:v>
                </c:pt>
                <c:pt idx="2">
                  <c:v>7.481447963800905</c:v>
                </c:pt>
                <c:pt idx="3">
                  <c:v>8.0045578851412937</c:v>
                </c:pt>
                <c:pt idx="4">
                  <c:v>7.5561290322580641</c:v>
                </c:pt>
                <c:pt idx="5">
                  <c:v>8.5504587155963296</c:v>
                </c:pt>
                <c:pt idx="6">
                  <c:v>7.5721271393643033</c:v>
                </c:pt>
                <c:pt idx="12">
                  <c:v>7.8614286754532881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D4-41AC-9CE5-9565B5FBD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D4-41AC-9CE5-9565B5FBD09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8.3097094259390509</c:v>
                      </c:pt>
                      <c:pt idx="1">
                        <c:v>7.7628614344723994</c:v>
                      </c:pt>
                      <c:pt idx="2">
                        <c:v>9.130612244897959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4.666666666666667</c:v>
                      </c:pt>
                      <c:pt idx="8">
                        <c:v>1</c:v>
                      </c:pt>
                      <c:pt idx="9">
                        <c:v>8.4444444444444446</c:v>
                      </c:pt>
                      <c:pt idx="10">
                        <c:v>4.7142857142857144</c:v>
                      </c:pt>
                      <c:pt idx="11">
                        <c:v>7.708333333333333</c:v>
                      </c:pt>
                      <c:pt idx="12">
                        <c:v>8.18305376344086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D4-41AC-9CE5-9565B5FBD09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D4-41AC-9CE5-9565B5FBD0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D4-41AC-9CE5-9565B5FBD0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D4-41AC-9CE5-9565B5FBD0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D4-41AC-9CE5-9565B5FBD0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D4-41AC-9CE5-9565B5FBD0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D4-41AC-9CE5-9565B5FBD0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D4-41AC-9CE5-9565B5FBD0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D4-41AC-9CE5-9565B5FBD0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D4-41AC-9CE5-9565B5FBD0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D4-41AC-9CE5-9565B5FBD0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D4-41AC-9CE5-9565B5FBD0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D4-41AC-9CE5-9565B5FBD0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D4-41AC-9CE5-9565B5FBD095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0.7681310516486155</c:v>
                </c:pt>
                <c:pt idx="1">
                  <c:v>-0.56836898244739054</c:v>
                </c:pt>
                <c:pt idx="2">
                  <c:v>0.25237964081953823</c:v>
                </c:pt>
                <c:pt idx="3">
                  <c:v>-1.0124125736896303</c:v>
                </c:pt>
                <c:pt idx="4">
                  <c:v>-0.86670054973550581</c:v>
                </c:pt>
                <c:pt idx="5">
                  <c:v>0.68823649337410764</c:v>
                </c:pt>
                <c:pt idx="6">
                  <c:v>0.55977129092937705</c:v>
                </c:pt>
                <c:pt idx="12">
                  <c:v>2.1841433427021606E-2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D4-41AC-9CE5-9565B5FBD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E0-4BC1-ADBD-BC981C8EAF18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6.765537310330493</c:v>
                </c:pt>
                <c:pt idx="1">
                  <c:v>7.538742023701003</c:v>
                </c:pt>
                <c:pt idx="2">
                  <c:v>8.7350050830227044</c:v>
                </c:pt>
                <c:pt idx="3">
                  <c:v>7.4826315789473687</c:v>
                </c:pt>
                <c:pt idx="4">
                  <c:v>7.3178571428571431</c:v>
                </c:pt>
                <c:pt idx="5">
                  <c:v>6.7832167832167833</c:v>
                </c:pt>
                <c:pt idx="6">
                  <c:v>7.6214833759590794</c:v>
                </c:pt>
                <c:pt idx="7">
                  <c:v>6.5065274151436032</c:v>
                </c:pt>
                <c:pt idx="8">
                  <c:v>7.5864661654135341</c:v>
                </c:pt>
                <c:pt idx="9">
                  <c:v>5.0288944723618094</c:v>
                </c:pt>
                <c:pt idx="10">
                  <c:v>8.0071192473938471</c:v>
                </c:pt>
                <c:pt idx="11">
                  <c:v>7.3671026379960098</c:v>
                </c:pt>
                <c:pt idx="12">
                  <c:v>7.3068531577511981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E0-4BC1-ADBD-BC981C8EAF18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E0-4BC1-ADBD-BC981C8EAF1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7.6107711138310892</c:v>
                </c:pt>
                <c:pt idx="1">
                  <c:v>7.6285875070343279</c:v>
                </c:pt>
                <c:pt idx="2">
                  <c:v>6.346367305751766</c:v>
                </c:pt>
                <c:pt idx="3">
                  <c:v>9.0444115470022197</c:v>
                </c:pt>
                <c:pt idx="4">
                  <c:v>8.3803680981595097</c:v>
                </c:pt>
                <c:pt idx="5">
                  <c:v>6.9055793991416312</c:v>
                </c:pt>
                <c:pt idx="6">
                  <c:v>6.1578947368421053</c:v>
                </c:pt>
                <c:pt idx="7">
                  <c:v>7.8706467661691546</c:v>
                </c:pt>
                <c:pt idx="8">
                  <c:v>7.12</c:v>
                </c:pt>
                <c:pt idx="9">
                  <c:v>5.8646384479717817</c:v>
                </c:pt>
                <c:pt idx="10">
                  <c:v>7.7106042654028437</c:v>
                </c:pt>
                <c:pt idx="11">
                  <c:v>6.7212800875273526</c:v>
                </c:pt>
                <c:pt idx="12">
                  <c:v>7.1674042882309976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E0-4BC1-ADBD-BC981C8EAF18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E0-4BC1-ADBD-BC981C8EAF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E0-4BC1-ADBD-BC981C8EAF1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8.9780219780219781</c:v>
                </c:pt>
                <c:pt idx="1">
                  <c:v>7.2591888466413179</c:v>
                </c:pt>
                <c:pt idx="2">
                  <c:v>6.9757812499999998</c:v>
                </c:pt>
                <c:pt idx="3">
                  <c:v>8.2544589774078485</c:v>
                </c:pt>
                <c:pt idx="4">
                  <c:v>8.2018348623853203</c:v>
                </c:pt>
                <c:pt idx="5">
                  <c:v>7.2901960784313724</c:v>
                </c:pt>
                <c:pt idx="6">
                  <c:v>7.166666666666667</c:v>
                </c:pt>
                <c:pt idx="12">
                  <c:v>7.8377272727272729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E0-4BC1-ADBD-BC981C8EA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E0-4BC1-ADBD-BC981C8EAF1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8.4188443135811557</c:v>
                      </c:pt>
                      <c:pt idx="1">
                        <c:v>7.5026661926768572</c:v>
                      </c:pt>
                      <c:pt idx="2">
                        <c:v>8.5890804597701145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</c:v>
                      </c:pt>
                      <c:pt idx="8">
                        <c:v>6.875</c:v>
                      </c:pt>
                      <c:pt idx="9">
                        <c:v>6.7536231884057969</c:v>
                      </c:pt>
                      <c:pt idx="10">
                        <c:v>6.1092715231788075</c:v>
                      </c:pt>
                      <c:pt idx="11">
                        <c:v>10.245901639344263</c:v>
                      </c:pt>
                      <c:pt idx="12">
                        <c:v>7.9687523360992749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E0-4BC1-ADBD-BC981C8EAF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E0-4BC1-ADBD-BC981C8EAF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E0-4BC1-ADBD-BC981C8EAF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E0-4BC1-ADBD-BC981C8EAF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E0-4BC1-ADBD-BC981C8EAF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E0-4BC1-ADBD-BC981C8EAF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E0-4BC1-ADBD-BC981C8EAF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E0-4BC1-ADBD-BC981C8EAF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E0-4BC1-ADBD-BC981C8EAF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E0-4BC1-ADBD-BC981C8EAF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E0-4BC1-ADBD-BC981C8EAF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E0-4BC1-ADBD-BC981C8EAF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E0-4BC1-ADBD-BC981C8EAF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E0-4BC1-ADBD-BC981C8EAF18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1.3672508641908889</c:v>
                </c:pt>
                <c:pt idx="1">
                  <c:v>-0.36939866039300995</c:v>
                </c:pt>
                <c:pt idx="2">
                  <c:v>0.62941394424823383</c:v>
                </c:pt>
                <c:pt idx="3">
                  <c:v>-0.78995256959437121</c:v>
                </c:pt>
                <c:pt idx="4">
                  <c:v>-0.17853323577418934</c:v>
                </c:pt>
                <c:pt idx="5">
                  <c:v>0.38461667928974119</c:v>
                </c:pt>
                <c:pt idx="6">
                  <c:v>1.0087719298245617</c:v>
                </c:pt>
                <c:pt idx="12">
                  <c:v>0.47772138907646777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E0-4BC1-ADBD-BC981C8EA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1-4C5A-B27F-9D415091F678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7.9193492929900717</c:v>
                </c:pt>
                <c:pt idx="1">
                  <c:v>7.327375365571652</c:v>
                </c:pt>
                <c:pt idx="2">
                  <c:v>7.125946545716455</c:v>
                </c:pt>
                <c:pt idx="3">
                  <c:v>6.6100999254287842</c:v>
                </c:pt>
                <c:pt idx="4">
                  <c:v>6.9096158323632126</c:v>
                </c:pt>
                <c:pt idx="5">
                  <c:v>6.7967333968859229</c:v>
                </c:pt>
                <c:pt idx="6">
                  <c:v>7.3515560678412646</c:v>
                </c:pt>
                <c:pt idx="7">
                  <c:v>7.6174015116125862</c:v>
                </c:pt>
                <c:pt idx="8">
                  <c:v>7.2048057386634614</c:v>
                </c:pt>
                <c:pt idx="9">
                  <c:v>7.0118722097404369</c:v>
                </c:pt>
                <c:pt idx="10">
                  <c:v>7.4515604133442244</c:v>
                </c:pt>
                <c:pt idx="11">
                  <c:v>7.1449588922544356</c:v>
                </c:pt>
                <c:pt idx="12">
                  <c:v>7.1971014630901768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1-4C5A-B27F-9D415091F678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1-4C5A-B27F-9D415091F67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7.7202650323008113</c:v>
                </c:pt>
                <c:pt idx="1">
                  <c:v>7.2083939787951126</c:v>
                </c:pt>
                <c:pt idx="2">
                  <c:v>6.8141729239968853</c:v>
                </c:pt>
                <c:pt idx="3">
                  <c:v>6.8861707753128698</c:v>
                </c:pt>
                <c:pt idx="4">
                  <c:v>6.7384641095313844</c:v>
                </c:pt>
                <c:pt idx="5">
                  <c:v>6.746200617578709</c:v>
                </c:pt>
                <c:pt idx="6">
                  <c:v>7.3441230252705418</c:v>
                </c:pt>
                <c:pt idx="7">
                  <c:v>7.4361541399893953</c:v>
                </c:pt>
                <c:pt idx="8">
                  <c:v>7.4121032226799128</c:v>
                </c:pt>
                <c:pt idx="9">
                  <c:v>7.0798877672037257</c:v>
                </c:pt>
                <c:pt idx="10">
                  <c:v>7.1652454335716929</c:v>
                </c:pt>
                <c:pt idx="11">
                  <c:v>7.1532354158566109</c:v>
                </c:pt>
                <c:pt idx="12">
                  <c:v>7.1378757417873455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01-4C5A-B27F-9D415091F678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1-4C5A-B27F-9D415091F6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01-4C5A-B27F-9D415091F67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7.6668218635955929</c:v>
                </c:pt>
                <c:pt idx="1">
                  <c:v>7.1697545472986679</c:v>
                </c:pt>
                <c:pt idx="2">
                  <c:v>6.8829313403540562</c:v>
                </c:pt>
                <c:pt idx="3">
                  <c:v>6.6861570485474493</c:v>
                </c:pt>
                <c:pt idx="4">
                  <c:v>6.465479205284181</c:v>
                </c:pt>
                <c:pt idx="5">
                  <c:v>6.8746857726055355</c:v>
                </c:pt>
                <c:pt idx="6">
                  <c:v>7.4602077017351478</c:v>
                </c:pt>
                <c:pt idx="12">
                  <c:v>7.0216114398146203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01-4C5A-B27F-9D415091F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01-4C5A-B27F-9D415091F6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8.3584141926140472</c:v>
                      </c:pt>
                      <c:pt idx="1">
                        <c:v>7.5206875631951462</c:v>
                      </c:pt>
                      <c:pt idx="2">
                        <c:v>8.5986659736659732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5.4009281181930104</c:v>
                      </c:pt>
                      <c:pt idx="8">
                        <c:v>4.7376679810090927</c:v>
                      </c:pt>
                      <c:pt idx="9">
                        <c:v>4.6237507545777721</c:v>
                      </c:pt>
                      <c:pt idx="10">
                        <c:v>7.0349666024117994</c:v>
                      </c:pt>
                      <c:pt idx="11">
                        <c:v>7.0923387678545664</c:v>
                      </c:pt>
                      <c:pt idx="12">
                        <c:v>7.1048165891222386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01-4C5A-B27F-9D415091F6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01-4C5A-B27F-9D415091F6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01-4C5A-B27F-9D415091F6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01-4C5A-B27F-9D415091F6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01-4C5A-B27F-9D415091F6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01-4C5A-B27F-9D415091F6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01-4C5A-B27F-9D415091F6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01-4C5A-B27F-9D415091F6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01-4C5A-B27F-9D415091F6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01-4C5A-B27F-9D415091F6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01-4C5A-B27F-9D415091F6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01-4C5A-B27F-9D415091F6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01-4C5A-B27F-9D415091F6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01-4C5A-B27F-9D415091F678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-5.3443168705218369E-2</c:v>
                </c:pt>
                <c:pt idx="1">
                  <c:v>-3.8639431496444665E-2</c:v>
                </c:pt>
                <c:pt idx="2">
                  <c:v>6.8758416357170837E-2</c:v>
                </c:pt>
                <c:pt idx="3">
                  <c:v>-0.20001372676542051</c:v>
                </c:pt>
                <c:pt idx="4">
                  <c:v>-0.27298490424720345</c:v>
                </c:pt>
                <c:pt idx="5">
                  <c:v>0.12848515502682645</c:v>
                </c:pt>
                <c:pt idx="6">
                  <c:v>0.11608467646460596</c:v>
                </c:pt>
                <c:pt idx="12">
                  <c:v>-3.6509997995405996E-2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01-4C5A-B27F-9D415091F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48-4D49-B599-C572D9C7EC37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57941</c:v>
                </c:pt>
                <c:pt idx="1">
                  <c:v>63956</c:v>
                </c:pt>
                <c:pt idx="2">
                  <c:v>74748</c:v>
                </c:pt>
                <c:pt idx="3">
                  <c:v>71874</c:v>
                </c:pt>
                <c:pt idx="4">
                  <c:v>77082</c:v>
                </c:pt>
                <c:pt idx="5">
                  <c:v>77188</c:v>
                </c:pt>
                <c:pt idx="6">
                  <c:v>75546</c:v>
                </c:pt>
                <c:pt idx="7">
                  <c:v>77706</c:v>
                </c:pt>
                <c:pt idx="8">
                  <c:v>79984</c:v>
                </c:pt>
                <c:pt idx="9">
                  <c:v>84506</c:v>
                </c:pt>
                <c:pt idx="10">
                  <c:v>71273</c:v>
                </c:pt>
                <c:pt idx="11">
                  <c:v>71849</c:v>
                </c:pt>
                <c:pt idx="12">
                  <c:v>883653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8-4D49-B599-C572D9C7EC37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48-4D49-B599-C572D9C7EC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66660</c:v>
                </c:pt>
                <c:pt idx="1">
                  <c:v>66540</c:v>
                </c:pt>
                <c:pt idx="2">
                  <c:v>79823</c:v>
                </c:pt>
                <c:pt idx="3">
                  <c:v>77936</c:v>
                </c:pt>
                <c:pt idx="4">
                  <c:v>85670</c:v>
                </c:pt>
                <c:pt idx="5">
                  <c:v>81323</c:v>
                </c:pt>
                <c:pt idx="6">
                  <c:v>79721</c:v>
                </c:pt>
                <c:pt idx="7">
                  <c:v>82885</c:v>
                </c:pt>
                <c:pt idx="8">
                  <c:v>76583</c:v>
                </c:pt>
                <c:pt idx="9">
                  <c:v>86020</c:v>
                </c:pt>
                <c:pt idx="10">
                  <c:v>73383</c:v>
                </c:pt>
                <c:pt idx="11">
                  <c:v>73815</c:v>
                </c:pt>
                <c:pt idx="12">
                  <c:v>930359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48-4D49-B599-C572D9C7EC37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48-4D49-B599-C572D9C7EC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48-4D49-B599-C572D9C7EC3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67208</c:v>
                </c:pt>
                <c:pt idx="1">
                  <c:v>66925</c:v>
                </c:pt>
                <c:pt idx="2">
                  <c:v>76002</c:v>
                </c:pt>
                <c:pt idx="3">
                  <c:v>79345</c:v>
                </c:pt>
                <c:pt idx="4">
                  <c:v>81305</c:v>
                </c:pt>
                <c:pt idx="5">
                  <c:v>76728</c:v>
                </c:pt>
                <c:pt idx="6">
                  <c:v>75152</c:v>
                </c:pt>
                <c:pt idx="12">
                  <c:v>522665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48-4D49-B599-C572D9C7E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48-4D49-B599-C572D9C7EC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57691</c:v>
                      </c:pt>
                      <c:pt idx="1">
                        <c:v>64610</c:v>
                      </c:pt>
                      <c:pt idx="2">
                        <c:v>26080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3619</c:v>
                      </c:pt>
                      <c:pt idx="8">
                        <c:v>3761</c:v>
                      </c:pt>
                      <c:pt idx="9">
                        <c:v>6197</c:v>
                      </c:pt>
                      <c:pt idx="10">
                        <c:v>8396</c:v>
                      </c:pt>
                      <c:pt idx="11">
                        <c:v>10094</c:v>
                      </c:pt>
                      <c:pt idx="12">
                        <c:v>187852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48-4D49-B599-C572D9C7EC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48-4D49-B599-C572D9C7EC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48-4D49-B599-C572D9C7EC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48-4D49-B599-C572D9C7EC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48-4D49-B599-C572D9C7EC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48-4D49-B599-C572D9C7EC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48-4D49-B599-C572D9C7EC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48-4D49-B599-C572D9C7EC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48-4D49-B599-C572D9C7EC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48-4D49-B599-C572D9C7EC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48-4D49-B599-C572D9C7EC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48-4D49-B599-C572D9C7EC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48-4D49-B599-C572D9C7EC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48-4D49-B599-C572D9C7EC37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8.2208220822082012E-3</c:v>
                </c:pt>
                <c:pt idx="1">
                  <c:v>5.785993387436239E-3</c:v>
                </c:pt>
                <c:pt idx="2">
                  <c:v>-4.786840885459076E-2</c:v>
                </c:pt>
                <c:pt idx="3">
                  <c:v>1.8078936563334036E-2</c:v>
                </c:pt>
                <c:pt idx="4">
                  <c:v>-5.0951324851173152E-2</c:v>
                </c:pt>
                <c:pt idx="5">
                  <c:v>-5.6503080309383558E-2</c:v>
                </c:pt>
                <c:pt idx="6">
                  <c:v>-5.7312376914489316E-2</c:v>
                </c:pt>
                <c:pt idx="12">
                  <c:v>-2.7912876413730969E-2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48-4D49-B599-C572D9C7E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9E-4069-B6C9-1884A1A5BA39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7.6644705070714041</c:v>
                </c:pt>
                <c:pt idx="1">
                  <c:v>7.1058170367915148</c:v>
                </c:pt>
                <c:pt idx="2">
                  <c:v>7.0855993964299477</c:v>
                </c:pt>
                <c:pt idx="3">
                  <c:v>6.5495900152383717</c:v>
                </c:pt>
                <c:pt idx="4">
                  <c:v>6.924320405944183</c:v>
                </c:pt>
                <c:pt idx="5">
                  <c:v>6.859391485803159</c:v>
                </c:pt>
                <c:pt idx="6">
                  <c:v>7.2804276746500269</c:v>
                </c:pt>
                <c:pt idx="7">
                  <c:v>7.5113181535177445</c:v>
                </c:pt>
                <c:pt idx="8">
                  <c:v>7.201905187763999</c:v>
                </c:pt>
                <c:pt idx="9">
                  <c:v>6.9074537059605969</c:v>
                </c:pt>
                <c:pt idx="10">
                  <c:v>7.33855035279025</c:v>
                </c:pt>
                <c:pt idx="11">
                  <c:v>7.0566021750516033</c:v>
                </c:pt>
                <c:pt idx="12">
                  <c:v>7.1160415085707172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E-4069-B6C9-1884A1A5BA39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9E-4069-B6C9-1884A1A5BA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7.5580568527588392</c:v>
                </c:pt>
                <c:pt idx="1">
                  <c:v>7.03976485746497</c:v>
                </c:pt>
                <c:pt idx="2">
                  <c:v>6.7417069787419814</c:v>
                </c:pt>
                <c:pt idx="3">
                  <c:v>6.8085421647177435</c:v>
                </c:pt>
                <c:pt idx="4">
                  <c:v>6.7435530409757645</c:v>
                </c:pt>
                <c:pt idx="5">
                  <c:v>6.6819662491005181</c:v>
                </c:pt>
                <c:pt idx="6">
                  <c:v>7.2822665110572462</c:v>
                </c:pt>
                <c:pt idx="7">
                  <c:v>7.2521785201399833</c:v>
                </c:pt>
                <c:pt idx="8">
                  <c:v>7.3222976656589189</c:v>
                </c:pt>
                <c:pt idx="9">
                  <c:v>7.0022098187235802</c:v>
                </c:pt>
                <c:pt idx="10">
                  <c:v>7.11226447386227</c:v>
                </c:pt>
                <c:pt idx="11">
                  <c:v>7.0764060066827863</c:v>
                </c:pt>
                <c:pt idx="12">
                  <c:v>7.0468508262018474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9E-4069-B6C9-1884A1A5BA39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9E-4069-B6C9-1884A1A5BA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9E-4069-B6C9-1884A1A5BA3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7.4354964169273288</c:v>
                </c:pt>
                <c:pt idx="1">
                  <c:v>7.04029963967381</c:v>
                </c:pt>
                <c:pt idx="2">
                  <c:v>6.809929864880929</c:v>
                </c:pt>
                <c:pt idx="3">
                  <c:v>6.5873583018030555</c:v>
                </c:pt>
                <c:pt idx="4">
                  <c:v>6.4685410358952771</c:v>
                </c:pt>
                <c:pt idx="5">
                  <c:v>6.8951793576513536</c:v>
                </c:pt>
                <c:pt idx="6">
                  <c:v>7.3721916441354445</c:v>
                </c:pt>
                <c:pt idx="12">
                  <c:v>6.9382673383113236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9E-4069-B6C9-1884A1A5B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9E-4069-B6C9-1884A1A5BA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8.1352858258738188</c:v>
                      </c:pt>
                      <c:pt idx="1">
                        <c:v>7.2228318980165271</c:v>
                      </c:pt>
                      <c:pt idx="2">
                        <c:v>8.0325955060881213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5.2528013118338341</c:v>
                      </c:pt>
                      <c:pt idx="8">
                        <c:v>4.6117404028232052</c:v>
                      </c:pt>
                      <c:pt idx="9">
                        <c:v>4.4186308981204148</c:v>
                      </c:pt>
                      <c:pt idx="10">
                        <c:v>7.1778568798330671</c:v>
                      </c:pt>
                      <c:pt idx="11">
                        <c:v>7.0017494280715917</c:v>
                      </c:pt>
                      <c:pt idx="12">
                        <c:v>6.9011122634289048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9E-4069-B6C9-1884A1A5BA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9E-4069-B6C9-1884A1A5BA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9E-4069-B6C9-1884A1A5BA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9E-4069-B6C9-1884A1A5BA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9E-4069-B6C9-1884A1A5BA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9E-4069-B6C9-1884A1A5BA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9E-4069-B6C9-1884A1A5BA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9E-4069-B6C9-1884A1A5BA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9E-4069-B6C9-1884A1A5BA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9E-4069-B6C9-1884A1A5BA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9E-4069-B6C9-1884A1A5BA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9E-4069-B6C9-1884A1A5BA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9E-4069-B6C9-1884A1A5BA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9E-4069-B6C9-1884A1A5BA39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-0.12256043583151044</c:v>
                </c:pt>
                <c:pt idx="1">
                  <c:v>5.3478220883995675E-4</c:v>
                </c:pt>
                <c:pt idx="2">
                  <c:v>6.8222886138947558E-2</c:v>
                </c:pt>
                <c:pt idx="3">
                  <c:v>-0.22118386291468806</c:v>
                </c:pt>
                <c:pt idx="4">
                  <c:v>-0.2750120050804874</c:v>
                </c:pt>
                <c:pt idx="5">
                  <c:v>0.21321310855083553</c:v>
                </c:pt>
                <c:pt idx="6">
                  <c:v>8.9925133078198272E-2</c:v>
                </c:pt>
                <c:pt idx="12">
                  <c:v>-3.3741564323209516E-2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9E-4069-B6C9-1884A1A5B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98-4222-AB5B-335B8B5C95EC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7.5453921703162061</c:v>
                </c:pt>
                <c:pt idx="1">
                  <c:v>6.9978918500415102</c:v>
                </c:pt>
                <c:pt idx="2">
                  <c:v>7.0689602308594104</c:v>
                </c:pt>
                <c:pt idx="3">
                  <c:v>6.5399217363828601</c:v>
                </c:pt>
                <c:pt idx="4">
                  <c:v>6.9112693659913855</c:v>
                </c:pt>
                <c:pt idx="5">
                  <c:v>6.8310383944153577</c:v>
                </c:pt>
                <c:pt idx="6">
                  <c:v>7.2468178837455648</c:v>
                </c:pt>
                <c:pt idx="7">
                  <c:v>7.4616266035620873</c:v>
                </c:pt>
                <c:pt idx="8">
                  <c:v>7.1533715606525314</c:v>
                </c:pt>
                <c:pt idx="9">
                  <c:v>6.890301003344482</c:v>
                </c:pt>
                <c:pt idx="10">
                  <c:v>7.3095171919128523</c:v>
                </c:pt>
                <c:pt idx="11">
                  <c:v>7.0099346585283966</c:v>
                </c:pt>
                <c:pt idx="12">
                  <c:v>7.0731934312265743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8-4222-AB5B-335B8B5C95EC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98-4222-AB5B-335B8B5C95E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7.4795131736365352</c:v>
                </c:pt>
                <c:pt idx="1">
                  <c:v>6.9611814572379007</c:v>
                </c:pt>
                <c:pt idx="2">
                  <c:v>6.7553435594392406</c:v>
                </c:pt>
                <c:pt idx="3">
                  <c:v>6.7760773906924294</c:v>
                </c:pt>
                <c:pt idx="4">
                  <c:v>6.767806612632616</c:v>
                </c:pt>
                <c:pt idx="5">
                  <c:v>6.6362790459442387</c:v>
                </c:pt>
                <c:pt idx="6">
                  <c:v>7.2890932982917214</c:v>
                </c:pt>
                <c:pt idx="7">
                  <c:v>7.2055160552219784</c:v>
                </c:pt>
                <c:pt idx="8">
                  <c:v>7.3029817835805195</c:v>
                </c:pt>
                <c:pt idx="9">
                  <c:v>6.9900626094880476</c:v>
                </c:pt>
                <c:pt idx="10">
                  <c:v>7.1157021870966597</c:v>
                </c:pt>
                <c:pt idx="11">
                  <c:v>7.0372640734560479</c:v>
                </c:pt>
                <c:pt idx="12">
                  <c:v>7.0223583243255412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98-4222-AB5B-335B8B5C95EC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98-4222-AB5B-335B8B5C95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98-4222-AB5B-335B8B5C95E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7.411540906285409</c:v>
                </c:pt>
                <c:pt idx="1">
                  <c:v>6.9985620120250536</c:v>
                </c:pt>
                <c:pt idx="2">
                  <c:v>6.8290678771619691</c:v>
                </c:pt>
                <c:pt idx="3">
                  <c:v>6.5963673311724298</c:v>
                </c:pt>
                <c:pt idx="4">
                  <c:v>6.4623127447150628</c:v>
                </c:pt>
                <c:pt idx="5">
                  <c:v>6.8908824104871842</c:v>
                </c:pt>
                <c:pt idx="6">
                  <c:v>7.3952171977358008</c:v>
                </c:pt>
                <c:pt idx="12">
                  <c:v>6.9352284369962867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98-4222-AB5B-335B8B5C9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698-4222-AB5B-335B8B5C95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8.0209407944760684</c:v>
                      </c:pt>
                      <c:pt idx="1">
                        <c:v>7.083001070187235</c:v>
                      </c:pt>
                      <c:pt idx="2">
                        <c:v>7.9104612087858568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5.1182077232976315</c:v>
                      </c:pt>
                      <c:pt idx="8">
                        <c:v>4.5018780496366766</c:v>
                      </c:pt>
                      <c:pt idx="9">
                        <c:v>4.2948393119082544</c:v>
                      </c:pt>
                      <c:pt idx="10">
                        <c:v>6.9798797848782028</c:v>
                      </c:pt>
                      <c:pt idx="11">
                        <c:v>6.8684598378776709</c:v>
                      </c:pt>
                      <c:pt idx="12">
                        <c:v>6.7245931238558567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698-4222-AB5B-335B8B5C95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698-4222-AB5B-335B8B5C95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698-4222-AB5B-335B8B5C95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98-4222-AB5B-335B8B5C95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98-4222-AB5B-335B8B5C95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98-4222-AB5B-335B8B5C95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98-4222-AB5B-335B8B5C95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98-4222-AB5B-335B8B5C95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98-4222-AB5B-335B8B5C95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98-4222-AB5B-335B8B5C95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98-4222-AB5B-335B8B5C95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98-4222-AB5B-335B8B5C95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98-4222-AB5B-335B8B5C95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98-4222-AB5B-335B8B5C95EC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-6.797226735112627E-2</c:v>
                </c:pt>
                <c:pt idx="1">
                  <c:v>3.7380554787152853E-2</c:v>
                </c:pt>
                <c:pt idx="2">
                  <c:v>7.3724317722728472E-2</c:v>
                </c:pt>
                <c:pt idx="3">
                  <c:v>-0.17971005951999963</c:v>
                </c:pt>
                <c:pt idx="4">
                  <c:v>-0.30549386791755317</c:v>
                </c:pt>
                <c:pt idx="5">
                  <c:v>0.25460336454294552</c:v>
                </c:pt>
                <c:pt idx="6">
                  <c:v>0.10612389944407941</c:v>
                </c:pt>
                <c:pt idx="12">
                  <c:v>-1.1168439113049544E-2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698-4222-AB5B-335B8B5C9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15-43D7-B7F9-B910C511FF4A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8.5360883914478407</c:v>
                </c:pt>
                <c:pt idx="1">
                  <c:v>7.9643095644431252</c:v>
                </c:pt>
                <c:pt idx="2">
                  <c:v>7.2202598160852434</c:v>
                </c:pt>
                <c:pt idx="3">
                  <c:v>6.6325707530769762</c:v>
                </c:pt>
                <c:pt idx="4">
                  <c:v>7.0364704064286814</c:v>
                </c:pt>
                <c:pt idx="5">
                  <c:v>7.1027638379147628</c:v>
                </c:pt>
                <c:pt idx="6">
                  <c:v>7.5522540286938193</c:v>
                </c:pt>
                <c:pt idx="7">
                  <c:v>7.9245908431738137</c:v>
                </c:pt>
                <c:pt idx="8">
                  <c:v>7.6300188205771642</c:v>
                </c:pt>
                <c:pt idx="9">
                  <c:v>7.0542501497703523</c:v>
                </c:pt>
                <c:pt idx="10">
                  <c:v>7.5841486537732274</c:v>
                </c:pt>
                <c:pt idx="11">
                  <c:v>7.4529502083790309</c:v>
                </c:pt>
                <c:pt idx="12">
                  <c:v>7.4724241619167229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5-43D7-B7F9-B910C511FF4A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15-43D7-B7F9-B910C511FF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8.3014899957428696</c:v>
                </c:pt>
                <c:pt idx="1">
                  <c:v>7.751214378238342</c:v>
                </c:pt>
                <c:pt idx="2">
                  <c:v>6.624144705643249</c:v>
                </c:pt>
                <c:pt idx="3">
                  <c:v>7.1035439137134055</c:v>
                </c:pt>
                <c:pt idx="4">
                  <c:v>6.5189393939393936</c:v>
                </c:pt>
                <c:pt idx="5">
                  <c:v>7.124307794032565</c:v>
                </c:pt>
                <c:pt idx="6">
                  <c:v>7.2211466865227107</c:v>
                </c:pt>
                <c:pt idx="7">
                  <c:v>7.7122955784373106</c:v>
                </c:pt>
                <c:pt idx="8">
                  <c:v>7.5017424564385893</c:v>
                </c:pt>
                <c:pt idx="9">
                  <c:v>7.1212844601878951</c:v>
                </c:pt>
                <c:pt idx="10">
                  <c:v>7.0811675329868056</c:v>
                </c:pt>
                <c:pt idx="11">
                  <c:v>7.4496290189612528</c:v>
                </c:pt>
                <c:pt idx="12">
                  <c:v>7.2744788975584873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15-43D7-B7F9-B910C511FF4A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15-43D7-B7F9-B910C511FF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15-43D7-B7F9-B910C511FF4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7.6470348979093794</c:v>
                </c:pt>
                <c:pt idx="1">
                  <c:v>7.3893776737428363</c:v>
                </c:pt>
                <c:pt idx="2">
                  <c:v>6.6516820919641546</c:v>
                </c:pt>
                <c:pt idx="3">
                  <c:v>6.5099242150848067</c:v>
                </c:pt>
                <c:pt idx="4">
                  <c:v>6.5195181797903192</c:v>
                </c:pt>
                <c:pt idx="5">
                  <c:v>6.9279898408904161</c:v>
                </c:pt>
                <c:pt idx="6">
                  <c:v>7.1938639082400959</c:v>
                </c:pt>
                <c:pt idx="12">
                  <c:v>6.9632502843408659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15-43D7-B7F9-B910C511F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15-43D7-B7F9-B910C511FF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8.9269403144340895</c:v>
                      </c:pt>
                      <c:pt idx="1">
                        <c:v>8.2033470580422367</c:v>
                      </c:pt>
                      <c:pt idx="2">
                        <c:v>8.7776292335115862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6.9649999999999999</c:v>
                      </c:pt>
                      <c:pt idx="8">
                        <c:v>10.220430107526882</c:v>
                      </c:pt>
                      <c:pt idx="9">
                        <c:v>9.575925925925926</c:v>
                      </c:pt>
                      <c:pt idx="10">
                        <c:v>13.576687116564417</c:v>
                      </c:pt>
                      <c:pt idx="11">
                        <c:v>11.982788296041308</c:v>
                      </c:pt>
                      <c:pt idx="12">
                        <c:v>8.5437552506300758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15-43D7-B7F9-B910C511FF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15-43D7-B7F9-B910C511FF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15-43D7-B7F9-B910C511FF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15-43D7-B7F9-B910C511FF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15-43D7-B7F9-B910C511FF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15-43D7-B7F9-B910C511FF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15-43D7-B7F9-B910C511FF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15-43D7-B7F9-B910C511FF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15-43D7-B7F9-B910C511FF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15-43D7-B7F9-B910C511FF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15-43D7-B7F9-B910C511FF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15-43D7-B7F9-B910C511FF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15-43D7-B7F9-B910C511FF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15-43D7-B7F9-B910C511FF4A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-0.65445509783349021</c:v>
                </c:pt>
                <c:pt idx="1">
                  <c:v>-0.36183670449550576</c:v>
                </c:pt>
                <c:pt idx="2">
                  <c:v>2.7537386320905632E-2</c:v>
                </c:pt>
                <c:pt idx="3">
                  <c:v>-0.59361969862859887</c:v>
                </c:pt>
                <c:pt idx="4">
                  <c:v>5.7878585092563384E-4</c:v>
                </c:pt>
                <c:pt idx="5">
                  <c:v>-0.19631795314214884</c:v>
                </c:pt>
                <c:pt idx="6">
                  <c:v>-2.7282778282614828E-2</c:v>
                </c:pt>
                <c:pt idx="12">
                  <c:v>-0.24285582509071446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15-43D7-B7F9-B910C511F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53-4326-8660-6B9358891165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9.1694865070637004</c:v>
                </c:pt>
                <c:pt idx="1">
                  <c:v>8.342087286527514</c:v>
                </c:pt>
                <c:pt idx="2">
                  <c:v>7.2962298025134649</c:v>
                </c:pt>
                <c:pt idx="3">
                  <c:v>6.8897870199563975</c:v>
                </c:pt>
                <c:pt idx="4">
                  <c:v>6.8398547955674438</c:v>
                </c:pt>
                <c:pt idx="5">
                  <c:v>6.5240314296404636</c:v>
                </c:pt>
                <c:pt idx="6">
                  <c:v>7.6651164324823533</c:v>
                </c:pt>
                <c:pt idx="7">
                  <c:v>8.0638530164077604</c:v>
                </c:pt>
                <c:pt idx="8">
                  <c:v>7.2178584261588217</c:v>
                </c:pt>
                <c:pt idx="9">
                  <c:v>7.5350687417126112</c:v>
                </c:pt>
                <c:pt idx="10">
                  <c:v>7.928793932416875</c:v>
                </c:pt>
                <c:pt idx="11">
                  <c:v>7.5041961545687981</c:v>
                </c:pt>
                <c:pt idx="12">
                  <c:v>7.5594228758302462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53-4326-8660-6B9358891165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53-4326-8660-6B935889116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8.4320445539252429</c:v>
                </c:pt>
                <c:pt idx="1">
                  <c:v>7.8970631762423125</c:v>
                </c:pt>
                <c:pt idx="2">
                  <c:v>7.1176644057800056</c:v>
                </c:pt>
                <c:pt idx="3">
                  <c:v>7.2501342882721573</c:v>
                </c:pt>
                <c:pt idx="4">
                  <c:v>6.7150291423813488</c:v>
                </c:pt>
                <c:pt idx="5">
                  <c:v>7.0445658424381827</c:v>
                </c:pt>
                <c:pt idx="6">
                  <c:v>7.5937150964470073</c:v>
                </c:pt>
                <c:pt idx="7">
                  <c:v>8.262072418865209</c:v>
                </c:pt>
                <c:pt idx="8">
                  <c:v>7.8073064340239915</c:v>
                </c:pt>
                <c:pt idx="9">
                  <c:v>7.4144357116541819</c:v>
                </c:pt>
                <c:pt idx="10">
                  <c:v>7.3780008311223346</c:v>
                </c:pt>
                <c:pt idx="11">
                  <c:v>7.4633168051037488</c:v>
                </c:pt>
                <c:pt idx="12">
                  <c:v>7.5303677443569885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53-4326-8660-6B9358891165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53-4326-8660-6B93588911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53-4326-8660-6B935889116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8.7759174766911325</c:v>
                </c:pt>
                <c:pt idx="1">
                  <c:v>7.6407602559277379</c:v>
                </c:pt>
                <c:pt idx="2">
                  <c:v>7.1640069569462668</c:v>
                </c:pt>
                <c:pt idx="3">
                  <c:v>7.0925433168316836</c:v>
                </c:pt>
                <c:pt idx="4">
                  <c:v>6.4527386646904263</c:v>
                </c:pt>
                <c:pt idx="5">
                  <c:v>6.7967155927071676</c:v>
                </c:pt>
                <c:pt idx="6">
                  <c:v>7.8158202744001564</c:v>
                </c:pt>
                <c:pt idx="12">
                  <c:v>7.3578577732709896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53-4326-8660-6B9358891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53-4326-8660-6B93588911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9.2884622581490213</c:v>
                      </c:pt>
                      <c:pt idx="1">
                        <c:v>8.8178536620582602</c:v>
                      </c:pt>
                      <c:pt idx="2">
                        <c:v>11.325639991937109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6.1327782153707666</c:v>
                      </c:pt>
                      <c:pt idx="8">
                        <c:v>5.1817629917435646</c:v>
                      </c:pt>
                      <c:pt idx="9">
                        <c:v>5.3206016811679691</c:v>
                      </c:pt>
                      <c:pt idx="10">
                        <c:v>6.6477631797771499</c:v>
                      </c:pt>
                      <c:pt idx="11">
                        <c:v>7.4641870742036458</c:v>
                      </c:pt>
                      <c:pt idx="12">
                        <c:v>7.9282896242390954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53-4326-8660-6B93588911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53-4326-8660-6B93588911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53-4326-8660-6B93588911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53-4326-8660-6B93588911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53-4326-8660-6B93588911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53-4326-8660-6B93588911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53-4326-8660-6B93588911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53-4326-8660-6B93588911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53-4326-8660-6B93588911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53-4326-8660-6B93588911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53-4326-8660-6B93588911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53-4326-8660-6B93588911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53-4326-8660-6B93588911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53-4326-8660-6B9358891165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0.34387292276588965</c:v>
                </c:pt>
                <c:pt idx="1">
                  <c:v>-0.25630292031457458</c:v>
                </c:pt>
                <c:pt idx="2">
                  <c:v>4.6342551166261181E-2</c:v>
                </c:pt>
                <c:pt idx="3">
                  <c:v>-0.15759097144047374</c:v>
                </c:pt>
                <c:pt idx="4">
                  <c:v>-0.26229047769092251</c:v>
                </c:pt>
                <c:pt idx="5">
                  <c:v>-0.2478502497310151</c:v>
                </c:pt>
                <c:pt idx="6">
                  <c:v>0.2221051779531491</c:v>
                </c:pt>
                <c:pt idx="12">
                  <c:v>-7.5698704912871229E-2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53-4326-8660-6B9358891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B5-4027-A407-E15CF4524008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0.77349999999999997</c:v>
                </c:pt>
                <c:pt idx="1">
                  <c:v>0.83819999999999995</c:v>
                </c:pt>
                <c:pt idx="2">
                  <c:v>0.77450000000000008</c:v>
                </c:pt>
                <c:pt idx="3">
                  <c:v>0.8075</c:v>
                </c:pt>
                <c:pt idx="4">
                  <c:v>0.73370000000000002</c:v>
                </c:pt>
                <c:pt idx="5">
                  <c:v>0.77629999999999999</c:v>
                </c:pt>
                <c:pt idx="6">
                  <c:v>0.86620000000000008</c:v>
                </c:pt>
                <c:pt idx="7">
                  <c:v>0.91400000000000003</c:v>
                </c:pt>
                <c:pt idx="8">
                  <c:v>0.79319999999999991</c:v>
                </c:pt>
                <c:pt idx="9">
                  <c:v>0.83819999999999995</c:v>
                </c:pt>
                <c:pt idx="10">
                  <c:v>0.82430000000000003</c:v>
                </c:pt>
                <c:pt idx="11">
                  <c:v>0.79909999999999992</c:v>
                </c:pt>
                <c:pt idx="12">
                  <c:v>0.81120905005064936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B5-4027-A407-E15CF4524008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B5-4027-A407-E15CF45240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0.82450000000000001</c:v>
                </c:pt>
                <c:pt idx="2">
                  <c:v>0.82980000000000009</c:v>
                </c:pt>
                <c:pt idx="3">
                  <c:v>0.79059999999999997</c:v>
                </c:pt>
                <c:pt idx="4">
                  <c:v>0.76329999999999998</c:v>
                </c:pt>
                <c:pt idx="5">
                  <c:v>0.76719999999999999</c:v>
                </c:pt>
                <c:pt idx="6">
                  <c:v>0.85230000000000006</c:v>
                </c:pt>
                <c:pt idx="7">
                  <c:v>0.90689999999999993</c:v>
                </c:pt>
                <c:pt idx="8">
                  <c:v>0.7923</c:v>
                </c:pt>
                <c:pt idx="9">
                  <c:v>0.8397</c:v>
                </c:pt>
                <c:pt idx="10">
                  <c:v>0.79709999999999992</c:v>
                </c:pt>
                <c:pt idx="11">
                  <c:v>0.78260000000000007</c:v>
                </c:pt>
                <c:pt idx="12">
                  <c:v>0.81280076010742186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B5-4027-A407-E15CF4524008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B5-4027-A407-E15CF45240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B5-4027-A407-E15CF45240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0.78489999999999993</c:v>
                </c:pt>
                <c:pt idx="1">
                  <c:v>0.84650000000000003</c:v>
                </c:pt>
                <c:pt idx="2">
                  <c:v>0.78890000000000005</c:v>
                </c:pt>
                <c:pt idx="3">
                  <c:v>0.82330000000000003</c:v>
                </c:pt>
                <c:pt idx="4">
                  <c:v>0.73699999999999999</c:v>
                </c:pt>
                <c:pt idx="5">
                  <c:v>0.7611</c:v>
                </c:pt>
                <c:pt idx="6">
                  <c:v>0.84200000000000008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B5-4027-A407-E15CF4524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B5-4027-A407-E15CF45240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0.75989999999999991</c:v>
                      </c:pt>
                      <c:pt idx="1">
                        <c:v>0.78579999999999994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0.376</c:v>
                      </c:pt>
                      <c:pt idx="8">
                        <c:v>0.24160000000000001</c:v>
                      </c:pt>
                      <c:pt idx="9">
                        <c:v>0.20039999999999999</c:v>
                      </c:pt>
                      <c:pt idx="10">
                        <c:v>0.2581</c:v>
                      </c:pt>
                      <c:pt idx="11">
                        <c:v>0.29730000000000001</c:v>
                      </c:pt>
                      <c:pt idx="12">
                        <c:v>0.49563348888170433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B5-4027-A407-E15CF45240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B5-4027-A407-E15CF45240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B5-4027-A407-E15CF45240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B5-4027-A407-E15CF45240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B5-4027-A407-E15CF45240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B5-4027-A407-E15CF45240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B5-4027-A407-E15CF45240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B5-4027-A407-E15CF45240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B5-4027-A407-E15CF45240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B5-4027-A407-E15CF45240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B5-4027-A407-E15CF45240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B5-4027-A407-E15CF45240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B5-4027-A407-E15CF45240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B5-4027-A407-E15CF4524008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-2.3877627160800885E-2</c:v>
                </c:pt>
                <c:pt idx="1">
                  <c:v>2.668283808368721E-2</c:v>
                </c:pt>
                <c:pt idx="2">
                  <c:v>-4.9288985297662125E-2</c:v>
                </c:pt>
                <c:pt idx="3">
                  <c:v>4.1360991651909984E-2</c:v>
                </c:pt>
                <c:pt idx="4">
                  <c:v>-3.445565308528753E-2</c:v>
                </c:pt>
                <c:pt idx="5">
                  <c:v>-7.950990615224196E-3</c:v>
                </c:pt>
                <c:pt idx="6">
                  <c:v>-1.208494661504167E-2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B5-4027-A407-E15CF4524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12-4321-85B3-35E2340B69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0.6331</c:v>
                </c:pt>
                <c:pt idx="1">
                  <c:v>0.7087</c:v>
                </c:pt>
                <c:pt idx="2">
                  <c:v>0.62719999999999998</c:v>
                </c:pt>
                <c:pt idx="3">
                  <c:v>0.61809999999999998</c:v>
                </c:pt>
                <c:pt idx="4">
                  <c:v>0.52439999999999998</c:v>
                </c:pt>
                <c:pt idx="5">
                  <c:v>0.58069999999999999</c:v>
                </c:pt>
                <c:pt idx="6">
                  <c:v>0.69200000000000006</c:v>
                </c:pt>
                <c:pt idx="7">
                  <c:v>0.76980000000000004</c:v>
                </c:pt>
                <c:pt idx="8">
                  <c:v>0.61809999999999998</c:v>
                </c:pt>
                <c:pt idx="9">
                  <c:v>0.64300000000000002</c:v>
                </c:pt>
                <c:pt idx="10">
                  <c:v>0.72049999999999992</c:v>
                </c:pt>
                <c:pt idx="11">
                  <c:v>0.70209999999999995</c:v>
                </c:pt>
                <c:pt idx="12">
                  <c:v>0.65314166666666662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2-4321-85B3-35E2340B6925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12-4321-85B3-35E2340B69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0.68700000000000006</c:v>
                </c:pt>
                <c:pt idx="1">
                  <c:v>0.77319999999999989</c:v>
                </c:pt>
                <c:pt idx="2">
                  <c:v>0.70200000000000007</c:v>
                </c:pt>
                <c:pt idx="3">
                  <c:v>0.60750000000000004</c:v>
                </c:pt>
                <c:pt idx="4">
                  <c:v>0.55859999999999999</c:v>
                </c:pt>
                <c:pt idx="5">
                  <c:v>0.57379999999999998</c:v>
                </c:pt>
                <c:pt idx="6">
                  <c:v>0.71260000000000001</c:v>
                </c:pt>
                <c:pt idx="7">
                  <c:v>0.74790000000000001</c:v>
                </c:pt>
                <c:pt idx="8">
                  <c:v>0.62869999999999993</c:v>
                </c:pt>
                <c:pt idx="9">
                  <c:v>0.67059999999999997</c:v>
                </c:pt>
                <c:pt idx="10">
                  <c:v>0.6623</c:v>
                </c:pt>
                <c:pt idx="11">
                  <c:v>0.65620000000000001</c:v>
                </c:pt>
                <c:pt idx="12">
                  <c:v>0.66503333333333325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12-4321-85B3-35E2340B6925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12-4321-85B3-35E2340B69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0.61350000000000005</c:v>
                </c:pt>
                <c:pt idx="1">
                  <c:v>0.74769999999999992</c:v>
                </c:pt>
                <c:pt idx="2">
                  <c:v>0.65079999999999993</c:v>
                </c:pt>
                <c:pt idx="3">
                  <c:v>0.65659999999999996</c:v>
                </c:pt>
                <c:pt idx="4">
                  <c:v>0.56069999999999998</c:v>
                </c:pt>
                <c:pt idx="5">
                  <c:v>0.59250000000000003</c:v>
                </c:pt>
                <c:pt idx="6">
                  <c:v>0.66739999999999999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12-4321-85B3-35E2340B6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12-4321-85B3-35E2340B69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12-4321-85B3-35E2340B69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12-4321-85B3-35E2340B69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12-4321-85B3-35E2340B69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12-4321-85B3-35E2340B69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12-4321-85B3-35E2340B69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12-4321-85B3-35E2340B69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12-4321-85B3-35E2340B69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12-4321-85B3-35E2340B69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12-4321-85B3-35E2340B69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12-4321-85B3-35E2340B69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12-4321-85B3-35E2340B69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12-4321-85B3-35E2340B6925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-0.10698689956331875</c:v>
                </c:pt>
                <c:pt idx="1">
                  <c:v>-3.2979824107604694E-2</c:v>
                </c:pt>
                <c:pt idx="2">
                  <c:v>-7.2934472934473082E-2</c:v>
                </c:pt>
                <c:pt idx="3">
                  <c:v>8.0823045267489624E-2</c:v>
                </c:pt>
                <c:pt idx="4">
                  <c:v>3.759398496240518E-3</c:v>
                </c:pt>
                <c:pt idx="5">
                  <c:v>3.2589752527012905E-2</c:v>
                </c:pt>
                <c:pt idx="6">
                  <c:v>-6.3429694078024124E-2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12-4321-85B3-35E2340B6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B3-4762-94D8-F4F91D5ABE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0.73709999999999998</c:v>
                </c:pt>
                <c:pt idx="1">
                  <c:v>0.77049999999999996</c:v>
                </c:pt>
                <c:pt idx="2">
                  <c:v>0.73790000000000011</c:v>
                </c:pt>
                <c:pt idx="3">
                  <c:v>0.73510000000000009</c:v>
                </c:pt>
                <c:pt idx="4">
                  <c:v>0.67920000000000003</c:v>
                </c:pt>
                <c:pt idx="5">
                  <c:v>0.73089999999999999</c:v>
                </c:pt>
                <c:pt idx="6">
                  <c:v>0.82840000000000003</c:v>
                </c:pt>
                <c:pt idx="7">
                  <c:v>0.85589999999999999</c:v>
                </c:pt>
                <c:pt idx="8">
                  <c:v>0.7498999999999999</c:v>
                </c:pt>
                <c:pt idx="9">
                  <c:v>0.7904000000000001</c:v>
                </c:pt>
                <c:pt idx="10">
                  <c:v>0.77069999999999994</c:v>
                </c:pt>
                <c:pt idx="11">
                  <c:v>0.76029999999999998</c:v>
                </c:pt>
                <c:pt idx="12">
                  <c:v>0.76219166666666671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B3-4762-94D8-F4F91D5ABE75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B3-4762-94D8-F4F91D5ABE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0.72719999999999996</c:v>
                </c:pt>
                <c:pt idx="1">
                  <c:v>0.81709999999999994</c:v>
                </c:pt>
                <c:pt idx="2">
                  <c:v>0.75370000000000004</c:v>
                </c:pt>
                <c:pt idx="3">
                  <c:v>0.74290000000000012</c:v>
                </c:pt>
                <c:pt idx="4">
                  <c:v>0.6875</c:v>
                </c:pt>
                <c:pt idx="5">
                  <c:v>0.76069999999999993</c:v>
                </c:pt>
                <c:pt idx="6">
                  <c:v>0.78110000000000002</c:v>
                </c:pt>
                <c:pt idx="7">
                  <c:v>0.82050000000000001</c:v>
                </c:pt>
                <c:pt idx="8">
                  <c:v>0.73459999999999992</c:v>
                </c:pt>
                <c:pt idx="9">
                  <c:v>0.7448999999999999</c:v>
                </c:pt>
                <c:pt idx="10">
                  <c:v>0.73699999999999999</c:v>
                </c:pt>
                <c:pt idx="11">
                  <c:v>0.7278</c:v>
                </c:pt>
                <c:pt idx="12">
                  <c:v>0.75291666666666668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B3-4762-94D8-F4F91D5ABE75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B3-4762-94D8-F4F91D5ABE7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0.75719999999999998</c:v>
                </c:pt>
                <c:pt idx="1">
                  <c:v>0.81640000000000001</c:v>
                </c:pt>
                <c:pt idx="2">
                  <c:v>0.72939999999999994</c:v>
                </c:pt>
                <c:pt idx="3">
                  <c:v>0.75069999999999992</c:v>
                </c:pt>
                <c:pt idx="4">
                  <c:v>0.70620000000000005</c:v>
                </c:pt>
                <c:pt idx="5">
                  <c:v>0.77190000000000003</c:v>
                </c:pt>
                <c:pt idx="6">
                  <c:v>0.8034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B3-4762-94D8-F4F91D5AB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B3-4762-94D8-F4F91D5ABE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B3-4762-94D8-F4F91D5ABE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B3-4762-94D8-F4F91D5ABE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B3-4762-94D8-F4F91D5ABE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B3-4762-94D8-F4F91D5ABE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B3-4762-94D8-F4F91D5ABE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B3-4762-94D8-F4F91D5ABE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B3-4762-94D8-F4F91D5ABE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B3-4762-94D8-F4F91D5ABE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B3-4762-94D8-F4F91D5ABE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B3-4762-94D8-F4F91D5ABE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B3-4762-94D8-F4F91D5ABE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B3-4762-94D8-F4F91D5ABE7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4.1254125412541365E-2</c:v>
                </c:pt>
                <c:pt idx="1">
                  <c:v>-8.5668828784712936E-4</c:v>
                </c:pt>
                <c:pt idx="2">
                  <c:v>-3.2240944672946914E-2</c:v>
                </c:pt>
                <c:pt idx="3">
                  <c:v>1.0499394265715223E-2</c:v>
                </c:pt>
                <c:pt idx="4">
                  <c:v>2.7200000000000113E-2</c:v>
                </c:pt>
                <c:pt idx="5">
                  <c:v>1.4723281188379289E-2</c:v>
                </c:pt>
                <c:pt idx="6">
                  <c:v>2.8549481500448115E-2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B3-4762-94D8-F4F91D5AB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CA-4EEE-9E67-20B9DB053F52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0.81779999999999997</c:v>
                </c:pt>
                <c:pt idx="1">
                  <c:v>0.87939999999999996</c:v>
                </c:pt>
                <c:pt idx="2">
                  <c:v>0.8216</c:v>
                </c:pt>
                <c:pt idx="3">
                  <c:v>0.86809999999999998</c:v>
                </c:pt>
                <c:pt idx="4">
                  <c:v>0.80019999999999991</c:v>
                </c:pt>
                <c:pt idx="5">
                  <c:v>0.83799999999999997</c:v>
                </c:pt>
                <c:pt idx="6">
                  <c:v>0.92159999999999997</c:v>
                </c:pt>
                <c:pt idx="7">
                  <c:v>0.95979999999999999</c:v>
                </c:pt>
                <c:pt idx="8">
                  <c:v>0.84670000000000001</c:v>
                </c:pt>
                <c:pt idx="9">
                  <c:v>0.89749999999999996</c:v>
                </c:pt>
                <c:pt idx="10">
                  <c:v>0.85580000000000001</c:v>
                </c:pt>
                <c:pt idx="11">
                  <c:v>0.82900000000000007</c:v>
                </c:pt>
                <c:pt idx="12">
                  <c:v>0.86092257017663798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A-4EEE-9E67-20B9DB053F52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CA-4EEE-9E67-20B9DB053F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0.84060000000000001</c:v>
                </c:pt>
                <c:pt idx="1">
                  <c:v>0.87919999999999998</c:v>
                </c:pt>
                <c:pt idx="2">
                  <c:v>0.86970000000000003</c:v>
                </c:pt>
                <c:pt idx="3">
                  <c:v>0.84870000000000001</c:v>
                </c:pt>
                <c:pt idx="4">
                  <c:v>0.82900000000000007</c:v>
                </c:pt>
                <c:pt idx="5">
                  <c:v>0.83069999999999988</c:v>
                </c:pt>
                <c:pt idx="6">
                  <c:v>0.89780000000000004</c:v>
                </c:pt>
                <c:pt idx="7">
                  <c:v>0.95860000000000001</c:v>
                </c:pt>
                <c:pt idx="8">
                  <c:v>0.84549999999999992</c:v>
                </c:pt>
                <c:pt idx="9">
                  <c:v>0.8952</c:v>
                </c:pt>
                <c:pt idx="10">
                  <c:v>0.84140000000000004</c:v>
                </c:pt>
                <c:pt idx="11">
                  <c:v>0.82409999999999994</c:v>
                </c:pt>
                <c:pt idx="12">
                  <c:v>0.8610960469022988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CA-4EEE-9E67-20B9DB053F52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CA-4EEE-9E67-20B9DB053F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CA-4EEE-9E67-20B9DB053F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0.84290000000000009</c:v>
                </c:pt>
                <c:pt idx="1">
                  <c:v>0.88129999999999997</c:v>
                </c:pt>
                <c:pt idx="2">
                  <c:v>0.83750000000000002</c:v>
                </c:pt>
                <c:pt idx="3">
                  <c:v>0.88200000000000001</c:v>
                </c:pt>
                <c:pt idx="4">
                  <c:v>0.79709999999999992</c:v>
                </c:pt>
                <c:pt idx="5">
                  <c:v>0.82169999999999999</c:v>
                </c:pt>
                <c:pt idx="6">
                  <c:v>0.90400000000000003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3CA-4EEE-9E67-20B9DB05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3CA-4EEE-9E67-20B9DB053F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0.79769999999999996</c:v>
                      </c:pt>
                      <c:pt idx="1">
                        <c:v>0.82010000000000005</c:v>
                      </c:pt>
                      <c:pt idx="2">
                        <c:v>0.34020000000000006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0.39750000000000002</c:v>
                      </c:pt>
                      <c:pt idx="8">
                        <c:v>0.23980000000000001</c:v>
                      </c:pt>
                      <c:pt idx="9">
                        <c:v>0.19769999999999999</c:v>
                      </c:pt>
                      <c:pt idx="10">
                        <c:v>0.26550000000000001</c:v>
                      </c:pt>
                      <c:pt idx="11">
                        <c:v>0.3231</c:v>
                      </c:pt>
                      <c:pt idx="12">
                        <c:v>0.51616511753038752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3CA-4EEE-9E67-20B9DB053F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CA-4EEE-9E67-20B9DB053F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CA-4EEE-9E67-20B9DB053F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CA-4EEE-9E67-20B9DB053F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CA-4EEE-9E67-20B9DB053F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CA-4EEE-9E67-20B9DB053F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CA-4EEE-9E67-20B9DB053F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CA-4EEE-9E67-20B9DB053F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CA-4EEE-9E67-20B9DB053F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CA-4EEE-9E67-20B9DB053F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CA-4EEE-9E67-20B9DB053F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CA-4EEE-9E67-20B9DB053F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CA-4EEE-9E67-20B9DB053F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CA-4EEE-9E67-20B9DB053F52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2.7361408517725394E-3</c:v>
                </c:pt>
                <c:pt idx="1">
                  <c:v>2.3885350318471055E-3</c:v>
                </c:pt>
                <c:pt idx="2">
                  <c:v>-3.7024261239507861E-2</c:v>
                </c:pt>
                <c:pt idx="3">
                  <c:v>3.923647932131491E-2</c:v>
                </c:pt>
                <c:pt idx="4">
                  <c:v>-3.8480096501809613E-2</c:v>
                </c:pt>
                <c:pt idx="5">
                  <c:v>-1.0834236186348711E-2</c:v>
                </c:pt>
                <c:pt idx="6">
                  <c:v>6.9057696591667828E-3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CA-4EEE-9E67-20B9DB05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77-48CD-9641-2A4113A05AF6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0.83180000000000009</c:v>
                </c:pt>
                <c:pt idx="1">
                  <c:v>0.89749999999999996</c:v>
                </c:pt>
                <c:pt idx="2">
                  <c:v>0.83349999999999991</c:v>
                </c:pt>
                <c:pt idx="3">
                  <c:v>0.88709999999999989</c:v>
                </c:pt>
                <c:pt idx="4">
                  <c:v>0.8173999999999999</c:v>
                </c:pt>
                <c:pt idx="5">
                  <c:v>0.85319999999999996</c:v>
                </c:pt>
                <c:pt idx="6">
                  <c:v>0.93519999999999992</c:v>
                </c:pt>
                <c:pt idx="7">
                  <c:v>0.97499999999999998</c:v>
                </c:pt>
                <c:pt idx="8">
                  <c:v>0.86010000000000009</c:v>
                </c:pt>
                <c:pt idx="9">
                  <c:v>0.9123</c:v>
                </c:pt>
                <c:pt idx="10">
                  <c:v>0.86750000000000005</c:v>
                </c:pt>
                <c:pt idx="11">
                  <c:v>0.83849999999999991</c:v>
                </c:pt>
                <c:pt idx="12">
                  <c:v>0.87536297769058991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77-48CD-9641-2A4113A05AF6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77-48CD-9641-2A4113A05A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0.85629999999999995</c:v>
                </c:pt>
                <c:pt idx="1">
                  <c:v>0.88749999999999996</c:v>
                </c:pt>
                <c:pt idx="2">
                  <c:v>0.88519999999999999</c:v>
                </c:pt>
                <c:pt idx="3">
                  <c:v>0.86290000000000011</c:v>
                </c:pt>
                <c:pt idx="4">
                  <c:v>0.84709999999999996</c:v>
                </c:pt>
                <c:pt idx="5">
                  <c:v>0.83930000000000005</c:v>
                </c:pt>
                <c:pt idx="6">
                  <c:v>0.91290000000000004</c:v>
                </c:pt>
                <c:pt idx="7">
                  <c:v>0.97640000000000005</c:v>
                </c:pt>
                <c:pt idx="8">
                  <c:v>0.8599</c:v>
                </c:pt>
                <c:pt idx="9">
                  <c:v>0.91430000000000011</c:v>
                </c:pt>
                <c:pt idx="10">
                  <c:v>0.85470000000000002</c:v>
                </c:pt>
                <c:pt idx="11">
                  <c:v>0.83640000000000003</c:v>
                </c:pt>
                <c:pt idx="12">
                  <c:v>0.87548953229766024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77-48CD-9641-2A4113A05AF6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77-48CD-9641-2A4113A05A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77-48CD-9641-2A4113A05AF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0.85420000000000007</c:v>
                </c:pt>
                <c:pt idx="1">
                  <c:v>0.89019999999999999</c:v>
                </c:pt>
                <c:pt idx="2">
                  <c:v>0.85239999999999994</c:v>
                </c:pt>
                <c:pt idx="3">
                  <c:v>0.9</c:v>
                </c:pt>
                <c:pt idx="4">
                  <c:v>0.81</c:v>
                </c:pt>
                <c:pt idx="5">
                  <c:v>0.82879999999999998</c:v>
                </c:pt>
                <c:pt idx="6">
                  <c:v>0.91839999999999999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77-48CD-9641-2A4113A05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77-48CD-9641-2A4113A05A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0.82120000000000004</c:v>
                      </c:pt>
                      <c:pt idx="1">
                        <c:v>0.84109999999999996</c:v>
                      </c:pt>
                      <c:pt idx="2">
                        <c:v>0.34179999999999999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0.42180000000000001</c:v>
                      </c:pt>
                      <c:pt idx="8">
                        <c:v>0.27</c:v>
                      </c:pt>
                      <c:pt idx="9">
                        <c:v>0.20649999999999999</c:v>
                      </c:pt>
                      <c:pt idx="10">
                        <c:v>0.27940000000000004</c:v>
                      </c:pt>
                      <c:pt idx="11">
                        <c:v>0.34200000000000003</c:v>
                      </c:pt>
                      <c:pt idx="12">
                        <c:v>0.53017252969209427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77-48CD-9641-2A4113A05A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77-48CD-9641-2A4113A05A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77-48CD-9641-2A4113A05A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77-48CD-9641-2A4113A05A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77-48CD-9641-2A4113A05A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77-48CD-9641-2A4113A05A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77-48CD-9641-2A4113A05A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77-48CD-9641-2A4113A05A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77-48CD-9641-2A4113A05A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77-48CD-9641-2A4113A05A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77-48CD-9641-2A4113A05A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77-48CD-9641-2A4113A05A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77-48CD-9641-2A4113A05A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77-48CD-9641-2A4113A05AF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-2.4524115380122335E-3</c:v>
                </c:pt>
                <c:pt idx="1">
                  <c:v>3.0422535211267476E-3</c:v>
                </c:pt>
                <c:pt idx="2">
                  <c:v>-3.705377315860825E-2</c:v>
                </c:pt>
                <c:pt idx="3">
                  <c:v>4.2994553250666145E-2</c:v>
                </c:pt>
                <c:pt idx="4">
                  <c:v>-4.3796482115452617E-2</c:v>
                </c:pt>
                <c:pt idx="5">
                  <c:v>-1.2510425354462118E-2</c:v>
                </c:pt>
                <c:pt idx="6">
                  <c:v>6.0247562712234526E-3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77-48CD-9641-2A4113A05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54537</c:v>
                </c:pt>
                <c:pt idx="1">
                  <c:v>19917</c:v>
                </c:pt>
                <c:pt idx="2">
                  <c:v>14388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C-4EF9-9342-A0346DA9E77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44885</c:v>
                </c:pt>
                <c:pt idx="1">
                  <c:v>28091</c:v>
                </c:pt>
                <c:pt idx="2">
                  <c:v>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3C-4EF9-9342-A0346DA9E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53C-4EF9-9342-A0346DA9E77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53C-4EF9-9342-A0346DA9E77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53C-4EF9-9342-A0346DA9E77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C-4EF9-9342-A0346DA9E77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C-4EF9-9342-A0346DA9E77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C-4EF9-9342-A0346DA9E77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C-4EF9-9342-A0346DA9E77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3C-4EF9-9342-A0346DA9E77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3C-4EF9-9342-A0346DA9E77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0.55689276541892574</c:v>
                </c:pt>
                <c:pt idx="1">
                  <c:v>0.34852789736845369</c:v>
                </c:pt>
                <c:pt idx="2">
                  <c:v>9.4579337212620504E-2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3C-4EF9-9342-A0346DA9E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3C-4EF9-9342-A0346DA9E77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3C-4EF9-9342-A0346DA9E77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3C-4EF9-9342-A0346DA9E77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3C-4EF9-9342-A0346DA9E77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3C-4EF9-9342-A0346DA9E77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3C-4EF9-9342-A0346DA9E77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3C-4EF9-9342-A0346DA9E77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3C-4EF9-9342-A0346DA9E77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3C-4EF9-9342-A0346DA9E77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3C-4EF9-9342-A0346DA9E77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3C-4EF9-9342-A0346DA9E77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3C-4EF9-9342-A0346DA9E77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-0.17698076535196283</c:v>
                </c:pt>
                <c:pt idx="1">
                  <c:v>0.41040317316864994</c:v>
                </c:pt>
                <c:pt idx="2">
                  <c:v>-0.47018348623853212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3C-4EF9-9342-A0346DA9E7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DA-4F91-A282-3A1762FA2328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13751</c:v>
                </c:pt>
                <c:pt idx="1">
                  <c:v>14497</c:v>
                </c:pt>
                <c:pt idx="2">
                  <c:v>16834</c:v>
                </c:pt>
                <c:pt idx="3">
                  <c:v>16933</c:v>
                </c:pt>
                <c:pt idx="4">
                  <c:v>14092</c:v>
                </c:pt>
                <c:pt idx="5">
                  <c:v>13951</c:v>
                </c:pt>
                <c:pt idx="6">
                  <c:v>13705</c:v>
                </c:pt>
                <c:pt idx="7">
                  <c:v>14011</c:v>
                </c:pt>
                <c:pt idx="8">
                  <c:v>13896</c:v>
                </c:pt>
                <c:pt idx="9">
                  <c:v>16629</c:v>
                </c:pt>
                <c:pt idx="10">
                  <c:v>17821</c:v>
                </c:pt>
                <c:pt idx="11">
                  <c:v>16418</c:v>
                </c:pt>
                <c:pt idx="12">
                  <c:v>182538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A-4F91-A282-3A1762FA2328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DA-4F91-A282-3A1762FA23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14835</c:v>
                </c:pt>
                <c:pt idx="1">
                  <c:v>15333</c:v>
                </c:pt>
                <c:pt idx="2">
                  <c:v>19336</c:v>
                </c:pt>
                <c:pt idx="3">
                  <c:v>15438</c:v>
                </c:pt>
                <c:pt idx="4">
                  <c:v>13924</c:v>
                </c:pt>
                <c:pt idx="5">
                  <c:v>12875</c:v>
                </c:pt>
                <c:pt idx="6">
                  <c:v>13567</c:v>
                </c:pt>
                <c:pt idx="7">
                  <c:v>14384</c:v>
                </c:pt>
                <c:pt idx="8">
                  <c:v>13107</c:v>
                </c:pt>
                <c:pt idx="9">
                  <c:v>17179</c:v>
                </c:pt>
                <c:pt idx="10">
                  <c:v>18151</c:v>
                </c:pt>
                <c:pt idx="11">
                  <c:v>15334</c:v>
                </c:pt>
                <c:pt idx="12">
                  <c:v>183463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DA-4F91-A282-3A1762FA2328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DA-4F91-A282-3A1762FA23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DA-4F91-A282-3A1762FA23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14149</c:v>
                </c:pt>
                <c:pt idx="1">
                  <c:v>13413</c:v>
                </c:pt>
                <c:pt idx="2">
                  <c:v>16451</c:v>
                </c:pt>
                <c:pt idx="3">
                  <c:v>15537</c:v>
                </c:pt>
                <c:pt idx="4">
                  <c:v>11947</c:v>
                </c:pt>
                <c:pt idx="5">
                  <c:v>13066</c:v>
                </c:pt>
                <c:pt idx="6">
                  <c:v>12170</c:v>
                </c:pt>
                <c:pt idx="12">
                  <c:v>96733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DA-4F91-A282-3A1762FA2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DA-4F91-A282-3A1762FA23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15535</c:v>
                      </c:pt>
                      <c:pt idx="1">
                        <c:v>15278</c:v>
                      </c:pt>
                      <c:pt idx="2">
                        <c:v>8624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5014</c:v>
                      </c:pt>
                      <c:pt idx="8">
                        <c:v>577</c:v>
                      </c:pt>
                      <c:pt idx="9">
                        <c:v>864</c:v>
                      </c:pt>
                      <c:pt idx="10">
                        <c:v>3539</c:v>
                      </c:pt>
                      <c:pt idx="11">
                        <c:v>2984</c:v>
                      </c:pt>
                      <c:pt idx="12">
                        <c:v>57141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DA-4F91-A282-3A1762FA2328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CCDA-4F91-A282-3A1762FA2328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9791</c:v>
                      </c:pt>
                      <c:pt idx="1">
                        <c:v>11389</c:v>
                      </c:pt>
                      <c:pt idx="2">
                        <c:v>15206</c:v>
                      </c:pt>
                      <c:pt idx="3">
                        <c:v>16678</c:v>
                      </c:pt>
                      <c:pt idx="4">
                        <c:v>12920</c:v>
                      </c:pt>
                      <c:pt idx="5">
                        <c:v>14646</c:v>
                      </c:pt>
                      <c:pt idx="6">
                        <c:v>13069</c:v>
                      </c:pt>
                      <c:pt idx="7">
                        <c:v>14298</c:v>
                      </c:pt>
                      <c:pt idx="8">
                        <c:v>12907</c:v>
                      </c:pt>
                      <c:pt idx="9">
                        <c:v>15170</c:v>
                      </c:pt>
                      <c:pt idx="10">
                        <c:v>18458</c:v>
                      </c:pt>
                      <c:pt idx="11">
                        <c:v>14767</c:v>
                      </c:pt>
                      <c:pt idx="12">
                        <c:v>169299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CDA-4F91-A282-3A1762FA23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DA-4F91-A282-3A1762FA23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DA-4F91-A282-3A1762FA23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DA-4F91-A282-3A1762FA23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DA-4F91-A282-3A1762FA23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A-4F91-A282-3A1762FA23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DA-4F91-A282-3A1762FA23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A-4F91-A282-3A1762FA23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DA-4F91-A282-3A1762FA23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DA-4F91-A282-3A1762FA23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DA-4F91-A282-3A1762FA23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DA-4F91-A282-3A1762FA23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DA-4F91-A282-3A1762FA23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DA-4F91-A282-3A1762FA2328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-4.6241995281429027E-2</c:v>
                </c:pt>
                <c:pt idx="1">
                  <c:v>-0.12522011348072781</c:v>
                </c:pt>
                <c:pt idx="2">
                  <c:v>-0.14920355812991315</c:v>
                </c:pt>
                <c:pt idx="3">
                  <c:v>6.4127477652544673E-3</c:v>
                </c:pt>
                <c:pt idx="4">
                  <c:v>-0.14198506176386094</c:v>
                </c:pt>
                <c:pt idx="5">
                  <c:v>1.4834951456310641E-2</c:v>
                </c:pt>
                <c:pt idx="6">
                  <c:v>-0.10297044298665881</c:v>
                </c:pt>
                <c:pt idx="12">
                  <c:v>-8.1427811752193602E-2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DA-4F91-A282-3A1762FA2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8A8-4AA7-AB4C-8321CFB466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8A8-4AA7-AB4C-8321CFB466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8A8-4AA7-AB4C-8321CFB46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8A8-4AA7-AB4C-8321CFB4669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8A8-4AA7-AB4C-8321CFB4669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A8-4AA7-AB4C-8321CFB4669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A8-4AA7-AB4C-8321CFB4669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A8-4AA7-AB4C-8321CFB4669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A8-4AA7-AB4C-8321CFB4669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A8-4AA7-AB4C-8321CFB4669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A8-4AA7-AB4C-8321CFB466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44885</c:v>
                </c:pt>
                <c:pt idx="1">
                  <c:v>28091</c:v>
                </c:pt>
                <c:pt idx="2">
                  <c:v>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A8-4AA7-AB4C-8321CFB46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BA-4709-B2ED-E5A2E8EB9BA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BA-4709-B2ED-E5A2E8EB9BA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BA-4709-B2ED-E5A2E8EB9BA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BA-4709-B2ED-E5A2E8EB9BA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BA-4709-B2ED-E5A2E8EB9BA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BA-4709-B2ED-E5A2E8EB9BA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BA-4709-B2ED-E5A2E8EB9BA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BA-4709-B2ED-E5A2E8EB9BA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BA-4709-B2ED-E5A2E8EB9BA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BA-4709-B2ED-E5A2E8EB9B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7BA-4709-B2ED-E5A2E8EB9BA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BA-4709-B2ED-E5A2E8EB9BA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BA-4709-B2ED-E5A2E8EB9BA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BA-4709-B2ED-E5A2E8EB9BA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BA-4709-B2ED-E5A2E8EB9B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7BA-4709-B2ED-E5A2E8EB9BA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7BA-4709-B2ED-E5A2E8EB9BA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BA-4709-B2ED-E5A2E8EB9BA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BA-4709-B2ED-E5A2E8EB9BA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BA-4709-B2ED-E5A2E8EB9BA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BA-4709-B2ED-E5A2E8EB9BA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BA-4709-B2ED-E5A2E8EB9BA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BA-4709-B2ED-E5A2E8EB9BA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BA-4709-B2ED-E5A2E8EB9BA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BA-4709-B2ED-E5A2E8EB9BA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BA-4709-B2ED-E5A2E8EB9BA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BA-4709-B2ED-E5A2E8EB9BA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BA-4709-B2ED-E5A2E8EB9BA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BA-4709-B2ED-E5A2E8EB9BA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BA-4709-B2ED-E5A2E8EB9BA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BA-4709-B2ED-E5A2E8EB9BA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BA-4709-B2ED-E5A2E8EB9BA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BA-4709-B2ED-E5A2E8EB9B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7BA-4709-B2ED-E5A2E8EB9BA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BA-4709-B2ED-E5A2E8EB9B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BA-4709-B2ED-E5A2E8EB9B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7BA-4709-B2ED-E5A2E8EB9B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7BA-4709-B2ED-E5A2E8EB9B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7BA-4709-B2ED-E5A2E8EB9B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7BA-4709-B2ED-E5A2E8EB9B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7BA-4709-B2ED-E5A2E8EB9B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7BA-4709-B2ED-E5A2E8EB9B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7BA-4709-B2ED-E5A2E8EB9B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7BA-4709-B2ED-E5A2E8EB9B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7BA-4709-B2ED-E5A2E8EB9B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7BA-4709-B2ED-E5A2E8EB9BA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7BA-4709-B2ED-E5A2E8EB9BA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7BA-4709-B2ED-E5A2E8EB9BA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7BA-4709-B2ED-E5A2E8EB9BA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7BA-4709-B2ED-E5A2E8EB9B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BA-4709-B2ED-E5A2E8EB9BA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BA-4709-B2ED-E5A2E8EB9BA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BA-4709-B2ED-E5A2E8EB9BA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BA-4709-B2ED-E5A2E8EB9BA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BA-4709-B2ED-E5A2E8EB9BA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7BA-4709-B2ED-E5A2E8EB9BA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7BA-4709-B2ED-E5A2E8EB9BA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7BA-4709-B2ED-E5A2E8EB9BA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7BA-4709-B2ED-E5A2E8EB9BA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7BA-4709-B2ED-E5A2E8EB9BA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7BA-4709-B2ED-E5A2E8EB9BA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7BA-4709-B2ED-E5A2E8EB9BA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7BA-4709-B2ED-E5A2E8EB9BA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7BA-4709-B2ED-E5A2E8EB9BA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7BA-4709-B2ED-E5A2E8EB9BA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7BA-4709-B2ED-E5A2E8EB9B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7BA-4709-B2ED-E5A2E8EB9BA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7BA-4709-B2ED-E5A2E8EB9BA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7BA-4709-B2ED-E5A2E8EB9BA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7BA-4709-B2ED-E5A2E8EB9BA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7BA-4709-B2ED-E5A2E8EB9BA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7BA-4709-B2ED-E5A2E8EB9BA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7BA-4709-B2ED-E5A2E8EB9BA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7BA-4709-B2ED-E5A2E8EB9BA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7BA-4709-B2ED-E5A2E8EB9BA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7BA-4709-B2ED-E5A2E8EB9BA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7BA-4709-B2ED-E5A2E8EB9BA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7BA-4709-B2ED-E5A2E8EB9BA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7BA-4709-B2ED-E5A2E8EB9BA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7BA-4709-B2ED-E5A2E8EB9BA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7BA-4709-B2ED-E5A2E8EB9BA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7BA-4709-B2ED-E5A2E8EB9BA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7BA-4709-B2ED-E5A2E8EB9B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7BA-4709-B2ED-E5A2E8EB9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55F-4EFA-90AD-99367D248AA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5F-4EFA-90AD-99367D248AA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5F-4EFA-90AD-99367D248AA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5F-4EFA-90AD-99367D248AA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5257</c:v>
                </c:pt>
                <c:pt idx="1">
                  <c:v>56723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5F-4EFA-90AD-99367D248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81576</c:v>
                </c:pt>
                <c:pt idx="1">
                  <c:v>6838</c:v>
                </c:pt>
                <c:pt idx="2">
                  <c:v>74738</c:v>
                </c:pt>
                <c:pt idx="3">
                  <c:v>22297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0-4CD9-BB90-135CBE88EAE8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69290</c:v>
                </c:pt>
                <c:pt idx="1">
                  <c:v>4502</c:v>
                </c:pt>
                <c:pt idx="2">
                  <c:v>64788</c:v>
                </c:pt>
                <c:pt idx="3">
                  <c:v>19552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0-4CD9-BB90-135CBE88EAE8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61980</c:v>
                </c:pt>
                <c:pt idx="1">
                  <c:v>5257</c:v>
                </c:pt>
                <c:pt idx="2">
                  <c:v>56723</c:v>
                </c:pt>
                <c:pt idx="3">
                  <c:v>18619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0-4CD9-BB90-135CBE88E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-0.10549862895078654</c:v>
                </c:pt>
                <c:pt idx="1">
                  <c:v>0.16770324300310979</c:v>
                </c:pt>
                <c:pt idx="2">
                  <c:v>-0.1244829289374576</c:v>
                </c:pt>
                <c:pt idx="3">
                  <c:v>-4.7718903436988591E-2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0-4CD9-BB90-135CBE88EAE8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0.7689921711187484</c:v>
                </c:pt>
                <c:pt idx="1">
                  <c:v>6.522413429447016E-2</c:v>
                </c:pt>
                <c:pt idx="2">
                  <c:v>0.70376803682427824</c:v>
                </c:pt>
                <c:pt idx="3">
                  <c:v>0.23100782888125163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80-4CD9-BB90-135CBE88E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3F-4EE9-8BC9-8843544F07F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63F-4EE9-8BC9-8843544F07F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3F-4EE9-8BC9-8843544F07F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3F-4EE9-8BC9-8843544F07F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3504</c:v>
                </c:pt>
                <c:pt idx="1">
                  <c:v>30749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3F-4EE9-8BC9-8843544F0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48865</c:v>
                </c:pt>
                <c:pt idx="1">
                  <c:v>3449</c:v>
                </c:pt>
                <c:pt idx="2">
                  <c:v>45416</c:v>
                </c:pt>
                <c:pt idx="3">
                  <c:v>10778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B-416A-890E-0F03F0967B5E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44736</c:v>
                </c:pt>
                <c:pt idx="1">
                  <c:v>2914</c:v>
                </c:pt>
                <c:pt idx="2">
                  <c:v>41822</c:v>
                </c:pt>
                <c:pt idx="3">
                  <c:v>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B-416A-890E-0F03F0967B5E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34253</c:v>
                </c:pt>
                <c:pt idx="1">
                  <c:v>3504</c:v>
                </c:pt>
                <c:pt idx="2">
                  <c:v>30749</c:v>
                </c:pt>
                <c:pt idx="3">
                  <c:v>10632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B-416A-890E-0F03F0967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-0.23433029327610877</c:v>
                </c:pt>
                <c:pt idx="1">
                  <c:v>0.20247083047357584</c:v>
                </c:pt>
                <c:pt idx="2">
                  <c:v>-0.26476495624312568</c:v>
                </c:pt>
                <c:pt idx="3">
                  <c:v>8.478726660544833E-2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B-416A-890E-0F03F0967B5E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0.76312799376183582</c:v>
                </c:pt>
                <c:pt idx="1">
                  <c:v>7.8066169098808064E-2</c:v>
                </c:pt>
                <c:pt idx="2">
                  <c:v>0.68506182466302779</c:v>
                </c:pt>
                <c:pt idx="3">
                  <c:v>0.23687200623816421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9B-416A-890E-0F03F0967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51E-4D1F-8836-155197F8BFC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1E-4D1F-8836-155197F8BFC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1E-4D1F-8836-155197F8BFC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1E-4D1F-8836-155197F8BFC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1753</c:v>
                </c:pt>
                <c:pt idx="1">
                  <c:v>25974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1E-4D1F-8836-155197F8B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Adeje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32711</c:v>
                </c:pt>
                <c:pt idx="1">
                  <c:v>3389</c:v>
                </c:pt>
                <c:pt idx="2">
                  <c:v>29322</c:v>
                </c:pt>
                <c:pt idx="3">
                  <c:v>11519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5-4C86-91A6-D435812AF610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24554</c:v>
                </c:pt>
                <c:pt idx="1">
                  <c:v>1588</c:v>
                </c:pt>
                <c:pt idx="2">
                  <c:v>22966</c:v>
                </c:pt>
                <c:pt idx="3">
                  <c:v>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B5-4C86-91A6-D435812AF610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27727</c:v>
                </c:pt>
                <c:pt idx="1">
                  <c:v>1753</c:v>
                </c:pt>
                <c:pt idx="2">
                  <c:v>25974</c:v>
                </c:pt>
                <c:pt idx="3">
                  <c:v>7987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B5-4C86-91A6-D435812A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0.12922538079335344</c:v>
                </c:pt>
                <c:pt idx="1">
                  <c:v>0.10390428211586911</c:v>
                </c:pt>
                <c:pt idx="2">
                  <c:v>0.13097622572498469</c:v>
                </c:pt>
                <c:pt idx="3">
                  <c:v>-0.18090452261306533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B5-4C86-91A6-D435812AF610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0.7763622108976872</c:v>
                </c:pt>
                <c:pt idx="1">
                  <c:v>4.9084392675141399E-2</c:v>
                </c:pt>
                <c:pt idx="2">
                  <c:v>0.72727781822254578</c:v>
                </c:pt>
                <c:pt idx="3">
                  <c:v>0.22363778910231283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B5-4C86-91A6-D435812A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89-4E2E-9E61-7C4379D9B8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89-4E2E-9E61-7C4379D9B8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89-4E2E-9E61-7C4379D9B8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89-4E2E-9E61-7C4379D9B8C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89-4E2E-9E61-7C4379D9B8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089-4E2E-9E61-7C4379D9B8C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089-4E2E-9E61-7C4379D9B8C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089-4E2E-9E61-7C4379D9B8C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089-4E2E-9E61-7C4379D9B8C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089-4E2E-9E61-7C4379D9B8C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89-4E2E-9E61-7C4379D9B8C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9-4E2E-9E61-7C4379D9B8C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9-4E2E-9E61-7C4379D9B8C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89-4E2E-9E61-7C4379D9B8C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89-4E2E-9E61-7C4379D9B8C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89-4E2E-9E61-7C4379D9B8C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89-4E2E-9E61-7C4379D9B8C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89-4E2E-9E61-7C4379D9B8C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89-4E2E-9E61-7C4379D9B8C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089-4E2E-9E61-7C4379D9B8C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89-4E2E-9E61-7C4379D9B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B-4EEA-B8BC-BA192352FCB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B-4EEA-B8BC-BA192352FCB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B-4EEA-B8BC-BA192352FCB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B-4EEA-B8BC-BA192352FCB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B-4EEA-B8BC-BA192352FCB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B-4EEA-B8BC-BA192352FCB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B-4EEA-B8BC-BA192352FCB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B-4EEA-B8BC-BA192352FCB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B-4EEA-B8BC-BA192352FCB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B-4EEA-B8BC-BA192352F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A7B-4EEA-B8BC-BA192352FCB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7B-4EEA-B8BC-BA192352FCB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B-4EEA-B8BC-BA192352FCB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7B-4EEA-B8BC-BA192352FCB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7B-4EEA-B8BC-BA192352F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A7B-4EEA-B8BC-BA192352FCB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A7B-4EEA-B8BC-BA192352FCB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7B-4EEA-B8BC-BA192352FCB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7B-4EEA-B8BC-BA192352FCB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7B-4EEA-B8BC-BA192352FCB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7B-4EEA-B8BC-BA192352FCB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7B-4EEA-B8BC-BA192352FCB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7B-4EEA-B8BC-BA192352FCB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7B-4EEA-B8BC-BA192352FCB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7B-4EEA-B8BC-BA192352FCB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7B-4EEA-B8BC-BA192352FCB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7B-4EEA-B8BC-BA192352FCB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7B-4EEA-B8BC-BA192352FCB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7B-4EEA-B8BC-BA192352FCB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7B-4EEA-B8BC-BA192352FCB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7B-4EEA-B8BC-BA192352FCB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7B-4EEA-B8BC-BA192352FCB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7B-4EEA-B8BC-BA192352FC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A7B-4EEA-B8BC-BA192352FCB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7B-4EEA-B8BC-BA192352FC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A7B-4EEA-B8BC-BA192352FC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A7B-4EEA-B8BC-BA192352FC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A7B-4EEA-B8BC-BA192352FC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A7B-4EEA-B8BC-BA192352FC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A7B-4EEA-B8BC-BA192352FC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A7B-4EEA-B8BC-BA192352FC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A7B-4EEA-B8BC-BA192352FC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A7B-4EEA-B8BC-BA192352FC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A7B-4EEA-B8BC-BA192352FC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A7B-4EEA-B8BC-BA192352FC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A7B-4EEA-B8BC-BA192352FCB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A7B-4EEA-B8BC-BA192352FCB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A7B-4EEA-B8BC-BA192352FCB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A7B-4EEA-B8BC-BA192352FCB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A7B-4EEA-B8BC-BA192352FCB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7B-4EEA-B8BC-BA192352FCB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7B-4EEA-B8BC-BA192352FCB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7B-4EEA-B8BC-BA192352FCB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7B-4EEA-B8BC-BA192352FCB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A7B-4EEA-B8BC-BA192352FCB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A7B-4EEA-B8BC-BA192352FCB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A7B-4EEA-B8BC-BA192352FCB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A7B-4EEA-B8BC-BA192352FCB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A7B-4EEA-B8BC-BA192352FCB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A7B-4EEA-B8BC-BA192352FCB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A7B-4EEA-B8BC-BA192352FCB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A7B-4EEA-B8BC-BA192352FCB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A7B-4EEA-B8BC-BA192352FCB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A7B-4EEA-B8BC-BA192352FCB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A7B-4EEA-B8BC-BA192352FCB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A7B-4EEA-B8BC-BA192352FC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A7B-4EEA-B8BC-BA192352FCB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A7B-4EEA-B8BC-BA192352FCB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A7B-4EEA-B8BC-BA192352FCB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A7B-4EEA-B8BC-BA192352FCB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A7B-4EEA-B8BC-BA192352FCB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A7B-4EEA-B8BC-BA192352FCB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A7B-4EEA-B8BC-BA192352FCB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A7B-4EEA-B8BC-BA192352FCB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A7B-4EEA-B8BC-BA192352FCB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A7B-4EEA-B8BC-BA192352FCB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A7B-4EEA-B8BC-BA192352FCB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A7B-4EEA-B8BC-BA192352FCB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A7B-4EEA-B8BC-BA192352FCB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A7B-4EEA-B8BC-BA192352FCB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A7B-4EEA-B8BC-BA192352FCB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A7B-4EEA-B8BC-BA192352FCB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A7B-4EEA-B8BC-BA192352FC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A7B-4EEA-B8BC-BA192352F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55-480D-A77A-69EEC59883DE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4809</c:v>
                </c:pt>
                <c:pt idx="1">
                  <c:v>6631</c:v>
                </c:pt>
                <c:pt idx="2">
                  <c:v>4887</c:v>
                </c:pt>
                <c:pt idx="3">
                  <c:v>7486</c:v>
                </c:pt>
                <c:pt idx="4">
                  <c:v>5008</c:v>
                </c:pt>
                <c:pt idx="5">
                  <c:v>3979</c:v>
                </c:pt>
                <c:pt idx="6">
                  <c:v>5154</c:v>
                </c:pt>
                <c:pt idx="7">
                  <c:v>6412</c:v>
                </c:pt>
                <c:pt idx="8">
                  <c:v>4861</c:v>
                </c:pt>
                <c:pt idx="9">
                  <c:v>6991</c:v>
                </c:pt>
                <c:pt idx="10">
                  <c:v>4443</c:v>
                </c:pt>
                <c:pt idx="11">
                  <c:v>4673</c:v>
                </c:pt>
                <c:pt idx="12">
                  <c:v>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5-480D-A77A-69EEC59883DE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55-480D-A77A-69EEC59883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5263</c:v>
                </c:pt>
                <c:pt idx="1">
                  <c:v>6481</c:v>
                </c:pt>
                <c:pt idx="2">
                  <c:v>5899</c:v>
                </c:pt>
                <c:pt idx="3">
                  <c:v>6246</c:v>
                </c:pt>
                <c:pt idx="4">
                  <c:v>4557</c:v>
                </c:pt>
                <c:pt idx="5">
                  <c:v>3362</c:v>
                </c:pt>
                <c:pt idx="6">
                  <c:v>4329</c:v>
                </c:pt>
                <c:pt idx="7">
                  <c:v>5757</c:v>
                </c:pt>
                <c:pt idx="8">
                  <c:v>3048</c:v>
                </c:pt>
                <c:pt idx="9">
                  <c:v>5267</c:v>
                </c:pt>
                <c:pt idx="10">
                  <c:v>3570</c:v>
                </c:pt>
                <c:pt idx="11">
                  <c:v>4199</c:v>
                </c:pt>
                <c:pt idx="12">
                  <c:v>57978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55-480D-A77A-69EEC59883DE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55-480D-A77A-69EEC59883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55-480D-A77A-69EEC59883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4160</c:v>
                </c:pt>
                <c:pt idx="1">
                  <c:v>5585</c:v>
                </c:pt>
                <c:pt idx="2">
                  <c:v>4547</c:v>
                </c:pt>
                <c:pt idx="3">
                  <c:v>4843</c:v>
                </c:pt>
                <c:pt idx="4">
                  <c:v>4354</c:v>
                </c:pt>
                <c:pt idx="5">
                  <c:v>3183</c:v>
                </c:pt>
                <c:pt idx="6">
                  <c:v>4042</c:v>
                </c:pt>
                <c:pt idx="12">
                  <c:v>30714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55-480D-A77A-69EEC5988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55-480D-A77A-69EEC59883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4457</c:v>
                      </c:pt>
                      <c:pt idx="1">
                        <c:v>6362</c:v>
                      </c:pt>
                      <c:pt idx="2">
                        <c:v>2039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2080</c:v>
                      </c:pt>
                      <c:pt idx="8">
                        <c:v>757</c:v>
                      </c:pt>
                      <c:pt idx="9">
                        <c:v>2073</c:v>
                      </c:pt>
                      <c:pt idx="10">
                        <c:v>538</c:v>
                      </c:pt>
                      <c:pt idx="11">
                        <c:v>1485</c:v>
                      </c:pt>
                      <c:pt idx="12">
                        <c:v>20504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55-480D-A77A-69EEC59883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55-480D-A77A-69EEC59883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55-480D-A77A-69EEC59883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55-480D-A77A-69EEC59883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55-480D-A77A-69EEC59883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55-480D-A77A-69EEC59883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55-480D-A77A-69EEC59883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55-480D-A77A-69EEC59883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55-480D-A77A-69EEC59883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55-480D-A77A-69EEC59883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55-480D-A77A-69EEC59883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55-480D-A77A-69EEC59883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55-480D-A77A-69EEC59883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55-480D-A77A-69EEC59883DE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-0.20957628728861866</c:v>
                </c:pt>
                <c:pt idx="1">
                  <c:v>-0.13825027002005863</c:v>
                </c:pt>
                <c:pt idx="2">
                  <c:v>-0.22919138837091035</c:v>
                </c:pt>
                <c:pt idx="3">
                  <c:v>-0.22462375920589173</c:v>
                </c:pt>
                <c:pt idx="4">
                  <c:v>-4.4546850998463894E-2</c:v>
                </c:pt>
                <c:pt idx="5">
                  <c:v>-5.3242117787031584E-2</c:v>
                </c:pt>
                <c:pt idx="6">
                  <c:v>-6.6297066297066332E-2</c:v>
                </c:pt>
                <c:pt idx="12">
                  <c:v>-0.15006779754821931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55-480D-A77A-69EEC5988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C-4A5D-B826-13131E1A1C88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C-4A5D-B826-13131E1A1C88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CC-4A5D-B826-13131E1A1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-9.2782692870489236E-2</c:v>
                </c:pt>
                <c:pt idx="1">
                  <c:v>4.4071233503949259E-2</c:v>
                </c:pt>
                <c:pt idx="2">
                  <c:v>-0.32968099861303746</c:v>
                </c:pt>
                <c:pt idx="3">
                  <c:v>3.9759742031280076E-2</c:v>
                </c:pt>
                <c:pt idx="4">
                  <c:v>0.19261597389700658</c:v>
                </c:pt>
                <c:pt idx="5">
                  <c:v>0.14528265064943513</c:v>
                </c:pt>
                <c:pt idx="6">
                  <c:v>-6.1593668583788008E-2</c:v>
                </c:pt>
                <c:pt idx="7">
                  <c:v>-3.2673267326732702E-2</c:v>
                </c:pt>
                <c:pt idx="8">
                  <c:v>-0.22267464827250905</c:v>
                </c:pt>
                <c:pt idx="9">
                  <c:v>-9.5202149823364279E-2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CC-4A5D-B826-13131E1A1C88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0.13206152898344131</c:v>
                </c:pt>
                <c:pt idx="1">
                  <c:v>0.1046117244565912</c:v>
                </c:pt>
                <c:pt idx="2">
                  <c:v>7.9188745465448938E-3</c:v>
                </c:pt>
                <c:pt idx="3">
                  <c:v>0.38092359015195459</c:v>
                </c:pt>
                <c:pt idx="4">
                  <c:v>5.5097867655010374E-2</c:v>
                </c:pt>
                <c:pt idx="5">
                  <c:v>0.17308139744459408</c:v>
                </c:pt>
                <c:pt idx="6">
                  <c:v>3.1278980983559281E-2</c:v>
                </c:pt>
                <c:pt idx="7">
                  <c:v>2.4012229770249412E-2</c:v>
                </c:pt>
                <c:pt idx="8">
                  <c:v>4.1914489918304348E-2</c:v>
                </c:pt>
                <c:pt idx="9">
                  <c:v>4.9099316089750523E-2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CC-4A5D-B826-13131E1A1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F3-457C-8E6E-476A220974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F3-457C-8E6E-476A220974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EF3-457C-8E6E-476A220974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EF3-457C-8E6E-476A2209748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EF3-457C-8E6E-476A2209748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EF3-457C-8E6E-476A2209748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EF3-457C-8E6E-476A2209748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EF3-457C-8E6E-476A2209748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EF3-457C-8E6E-476A2209748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EF3-457C-8E6E-476A2209748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F3-457C-8E6E-476A2209748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F3-457C-8E6E-476A2209748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F3-457C-8E6E-476A2209748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F3-457C-8E6E-476A2209748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F3-457C-8E6E-476A2209748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F3-457C-8E6E-476A2209748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F3-457C-8E6E-476A2209748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F3-457C-8E6E-476A2209748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F3-457C-8E6E-476A2209748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EF3-457C-8E6E-476A2209748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EF3-457C-8E6E-476A22097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A-4871-B361-479DAF5F67B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BA-4871-B361-479DAF5F67B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A-4871-B361-479DAF5F67B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BA-4871-B361-479DAF5F67B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A-4871-B361-479DAF5F67B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A-4871-B361-479DAF5F67B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BA-4871-B361-479DAF5F67B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BA-4871-B361-479DAF5F67B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BA-4871-B361-479DAF5F67B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A-4871-B361-479DAF5F67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3BA-4871-B361-479DAF5F67B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BA-4871-B361-479DAF5F67B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BA-4871-B361-479DAF5F67B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BA-4871-B361-479DAF5F67B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BA-4871-B361-479DAF5F67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3BA-4871-B361-479DAF5F67B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3BA-4871-B361-479DAF5F67B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BA-4871-B361-479DAF5F67B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BA-4871-B361-479DAF5F67B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BA-4871-B361-479DAF5F67B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BA-4871-B361-479DAF5F67B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BA-4871-B361-479DAF5F67B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BA-4871-B361-479DAF5F67B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BA-4871-B361-479DAF5F67B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BA-4871-B361-479DAF5F67B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BA-4871-B361-479DAF5F67B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BA-4871-B361-479DAF5F67B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BA-4871-B361-479DAF5F67B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BA-4871-B361-479DAF5F67B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BA-4871-B361-479DAF5F67B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BA-4871-B361-479DAF5F67B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BA-4871-B361-479DAF5F67B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BA-4871-B361-479DAF5F67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3BA-4871-B361-479DAF5F67B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3BA-4871-B361-479DAF5F67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3BA-4871-B361-479DAF5F67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3BA-4871-B361-479DAF5F67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3BA-4871-B361-479DAF5F67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3BA-4871-B361-479DAF5F67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3BA-4871-B361-479DAF5F67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3BA-4871-B361-479DAF5F67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3BA-4871-B361-479DAF5F67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3BA-4871-B361-479DAF5F67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3BA-4871-B361-479DAF5F67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3BA-4871-B361-479DAF5F67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3BA-4871-B361-479DAF5F67B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3BA-4871-B361-479DAF5F67B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3BA-4871-B361-479DAF5F67B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3BA-4871-B361-479DAF5F67B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3BA-4871-B361-479DAF5F67B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BA-4871-B361-479DAF5F67B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3BA-4871-B361-479DAF5F67B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BA-4871-B361-479DAF5F67B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BA-4871-B361-479DAF5F67B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BA-4871-B361-479DAF5F67B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BA-4871-B361-479DAF5F67B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BA-4871-B361-479DAF5F67B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BA-4871-B361-479DAF5F67B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BA-4871-B361-479DAF5F67B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BA-4871-B361-479DAF5F67B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BA-4871-B361-479DAF5F67B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3BA-4871-B361-479DAF5F67B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BA-4871-B361-479DAF5F67B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3BA-4871-B361-479DAF5F67B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BA-4871-B361-479DAF5F67B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3BA-4871-B361-479DAF5F67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3BA-4871-B361-479DAF5F67B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3BA-4871-B361-479DAF5F67B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3BA-4871-B361-479DAF5F67B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3BA-4871-B361-479DAF5F67B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3BA-4871-B361-479DAF5F67B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3BA-4871-B361-479DAF5F67B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3BA-4871-B361-479DAF5F67B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3BA-4871-B361-479DAF5F67B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3BA-4871-B361-479DAF5F67B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3BA-4871-B361-479DAF5F67B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3BA-4871-B361-479DAF5F67B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3BA-4871-B361-479DAF5F67B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3BA-4871-B361-479DAF5F67B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3BA-4871-B361-479DAF5F67B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3BA-4871-B361-479DAF5F67B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3BA-4871-B361-479DAF5F67B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3BA-4871-B361-479DAF5F67B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3BA-4871-B361-479DAF5F6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1E-4768-A2A6-EC2191706945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1E-4768-A2A6-EC2191706945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1E-4768-A2A6-EC2191706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-0.17698076535196283</c:v>
                </c:pt>
                <c:pt idx="1">
                  <c:v>9.2238272436930391E-2</c:v>
                </c:pt>
                <c:pt idx="2">
                  <c:v>-0.16394849785407728</c:v>
                </c:pt>
                <c:pt idx="3">
                  <c:v>0.12025928242451811</c:v>
                </c:pt>
                <c:pt idx="4">
                  <c:v>5.9722934838378761E-2</c:v>
                </c:pt>
                <c:pt idx="5">
                  <c:v>4.4790349659046269E-2</c:v>
                </c:pt>
                <c:pt idx="6">
                  <c:v>-8.4263670625044473E-2</c:v>
                </c:pt>
                <c:pt idx="7">
                  <c:v>0.18747561451424111</c:v>
                </c:pt>
                <c:pt idx="8">
                  <c:v>0.184744469870328</c:v>
                </c:pt>
                <c:pt idx="9">
                  <c:v>6.447931526390871E-2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1E-4768-A2A6-EC2191706945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0.11868686868686869</c:v>
                </c:pt>
                <c:pt idx="1">
                  <c:v>9.8569464276270558E-2</c:v>
                </c:pt>
                <c:pt idx="2">
                  <c:v>5.1509863028187637E-3</c:v>
                </c:pt>
                <c:pt idx="3">
                  <c:v>0.46887196573060447</c:v>
                </c:pt>
                <c:pt idx="4">
                  <c:v>5.4614204875984979E-2</c:v>
                </c:pt>
                <c:pt idx="5">
                  <c:v>0.13329102543762231</c:v>
                </c:pt>
                <c:pt idx="6">
                  <c:v>3.4052567560420965E-2</c:v>
                </c:pt>
                <c:pt idx="7">
                  <c:v>1.6095510074567665E-2</c:v>
                </c:pt>
                <c:pt idx="8">
                  <c:v>4.1070389761489239E-2</c:v>
                </c:pt>
                <c:pt idx="9">
                  <c:v>2.9597017293352373E-2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1E-4768-A2A6-EC2191706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A6-4956-8C33-D9EA52D8BC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A6-4956-8C33-D9EA52D8BC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EA6-4956-8C33-D9EA52D8BC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A6-4956-8C33-D9EA52D8BCA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A6-4956-8C33-D9EA52D8BCA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EA6-4956-8C33-D9EA52D8BCA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EA6-4956-8C33-D9EA52D8BCA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EA6-4956-8C33-D9EA52D8BCA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EA6-4956-8C33-D9EA52D8BCA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EA6-4956-8C33-D9EA52D8BCA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A6-4956-8C33-D9EA52D8BCA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A6-4956-8C33-D9EA52D8BCA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A6-4956-8C33-D9EA52D8BCA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A6-4956-8C33-D9EA52D8BCA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A6-4956-8C33-D9EA52D8BCA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A6-4956-8C33-D9EA52D8BCA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A6-4956-8C33-D9EA52D8BCA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A6-4956-8C33-D9EA52D8BCA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A6-4956-8C33-D9EA52D8BCA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EA6-4956-8C33-D9EA52D8BCA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EA6-4956-8C33-D9EA52D8B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4E-4DA7-A05B-3CA701220EA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4E-4DA7-A05B-3CA701220EA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E-4DA7-A05B-3CA701220EA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E-4DA7-A05B-3CA701220EA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E-4DA7-A05B-3CA701220EA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E-4DA7-A05B-3CA701220EA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E-4DA7-A05B-3CA701220EA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4E-4DA7-A05B-3CA701220EA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4E-4DA7-A05B-3CA701220EA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E-4DA7-A05B-3CA701220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64E-4DA7-A05B-3CA701220EA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E-4DA7-A05B-3CA701220EA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4E-4DA7-A05B-3CA701220EA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4E-4DA7-A05B-3CA701220EA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4E-4DA7-A05B-3CA701220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64E-4DA7-A05B-3CA701220EA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64E-4DA7-A05B-3CA701220EA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4E-4DA7-A05B-3CA701220EA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4E-4DA7-A05B-3CA701220EA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4E-4DA7-A05B-3CA701220EA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4E-4DA7-A05B-3CA701220EA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4E-4DA7-A05B-3CA701220EA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4E-4DA7-A05B-3CA701220EA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4E-4DA7-A05B-3CA701220EA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4E-4DA7-A05B-3CA701220EA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4E-4DA7-A05B-3CA701220EA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4E-4DA7-A05B-3CA701220EA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4E-4DA7-A05B-3CA701220EA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4E-4DA7-A05B-3CA701220EA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4E-4DA7-A05B-3CA701220EA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4E-4DA7-A05B-3CA701220EA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4E-4DA7-A05B-3CA701220EA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4E-4DA7-A05B-3CA701220E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64E-4DA7-A05B-3CA701220EA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64E-4DA7-A05B-3CA701220E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64E-4DA7-A05B-3CA701220E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64E-4DA7-A05B-3CA701220E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64E-4DA7-A05B-3CA701220E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64E-4DA7-A05B-3CA701220E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64E-4DA7-A05B-3CA701220E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64E-4DA7-A05B-3CA701220E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64E-4DA7-A05B-3CA701220E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64E-4DA7-A05B-3CA701220E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64E-4DA7-A05B-3CA701220E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64E-4DA7-A05B-3CA701220E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64E-4DA7-A05B-3CA701220EA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64E-4DA7-A05B-3CA701220EA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64E-4DA7-A05B-3CA701220EA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64E-4DA7-A05B-3CA701220EA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64E-4DA7-A05B-3CA701220EA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4E-4DA7-A05B-3CA701220EA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4E-4DA7-A05B-3CA701220EA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4E-4DA7-A05B-3CA701220EA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4E-4DA7-A05B-3CA701220EA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4E-4DA7-A05B-3CA701220EA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4E-4DA7-A05B-3CA701220EA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4E-4DA7-A05B-3CA701220EA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64E-4DA7-A05B-3CA701220EA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64E-4DA7-A05B-3CA701220EA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64E-4DA7-A05B-3CA701220EA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64E-4DA7-A05B-3CA701220EA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64E-4DA7-A05B-3CA701220EA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64E-4DA7-A05B-3CA701220EA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64E-4DA7-A05B-3CA701220EA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64E-4DA7-A05B-3CA701220EA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64E-4DA7-A05B-3CA701220E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64E-4DA7-A05B-3CA701220EA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64E-4DA7-A05B-3CA701220EA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64E-4DA7-A05B-3CA701220EA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64E-4DA7-A05B-3CA701220EA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64E-4DA7-A05B-3CA701220EA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64E-4DA7-A05B-3CA701220EA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64E-4DA7-A05B-3CA701220EA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64E-4DA7-A05B-3CA701220EA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64E-4DA7-A05B-3CA701220EA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64E-4DA7-A05B-3CA701220EA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64E-4DA7-A05B-3CA701220EA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64E-4DA7-A05B-3CA701220EA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64E-4DA7-A05B-3CA701220EA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64E-4DA7-A05B-3CA701220EA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64E-4DA7-A05B-3CA701220EA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64E-4DA7-A05B-3CA701220EA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64E-4DA7-A05B-3CA701220E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64E-4DA7-A05B-3CA701220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2-4891-BD65-A975B4922B3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42-4891-BD65-A975B4922B3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42-4891-BD65-A975B4922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4.1072729922751794E-2</c:v>
                </c:pt>
                <c:pt idx="1">
                  <c:v>-1.676411812597145E-2</c:v>
                </c:pt>
                <c:pt idx="2">
                  <c:v>-0.40881147540983609</c:v>
                </c:pt>
                <c:pt idx="3">
                  <c:v>-0.15533608941969068</c:v>
                </c:pt>
                <c:pt idx="4">
                  <c:v>0.49012175511141742</c:v>
                </c:pt>
                <c:pt idx="5">
                  <c:v>0.2555073089776525</c:v>
                </c:pt>
                <c:pt idx="6">
                  <c:v>-1.0828025477707004E-2</c:v>
                </c:pt>
                <c:pt idx="7">
                  <c:v>-0.14525139664804465</c:v>
                </c:pt>
                <c:pt idx="8">
                  <c:v>-0.49244911359159549</c:v>
                </c:pt>
                <c:pt idx="9">
                  <c:v>-0.16948327729605384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42-4891-BD65-A975B4922B3A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0.15385079307641275</c:v>
                </c:pt>
                <c:pt idx="1">
                  <c:v>0.1144554438384726</c:v>
                </c:pt>
                <c:pt idx="2">
                  <c:v>1.2428166490044544E-2</c:v>
                </c:pt>
                <c:pt idx="3">
                  <c:v>0.23764291314499383</c:v>
                </c:pt>
                <c:pt idx="4">
                  <c:v>5.5885824566845009E-2</c:v>
                </c:pt>
                <c:pt idx="5">
                  <c:v>0.2379056924018024</c:v>
                </c:pt>
                <c:pt idx="6">
                  <c:v>2.6760405627783951E-2</c:v>
                </c:pt>
                <c:pt idx="7">
                  <c:v>3.6909715939931247E-2</c:v>
                </c:pt>
                <c:pt idx="8">
                  <c:v>4.3289651666709748E-2</c:v>
                </c:pt>
                <c:pt idx="9">
                  <c:v>8.0871393247003889E-2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42-4891-BD65-A975B4922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161819</c:v>
                </c:pt>
                <c:pt idx="1">
                  <c:v>181512</c:v>
                </c:pt>
                <c:pt idx="2">
                  <c:v>207208</c:v>
                </c:pt>
                <c:pt idx="3">
                  <c:v>247584</c:v>
                </c:pt>
                <c:pt idx="4">
                  <c:v>117997</c:v>
                </c:pt>
                <c:pt idx="5">
                  <c:v>222987</c:v>
                </c:pt>
                <c:pt idx="6">
                  <c:v>189817</c:v>
                </c:pt>
                <c:pt idx="7">
                  <c:v>163604</c:v>
                </c:pt>
                <c:pt idx="8">
                  <c:v>164726</c:v>
                </c:pt>
                <c:pt idx="9">
                  <c:v>180969</c:v>
                </c:pt>
                <c:pt idx="10">
                  <c:v>208783</c:v>
                </c:pt>
                <c:pt idx="11">
                  <c:v>212389</c:v>
                </c:pt>
                <c:pt idx="12">
                  <c:v>240821</c:v>
                </c:pt>
                <c:pt idx="13">
                  <c:v>261850</c:v>
                </c:pt>
                <c:pt idx="14">
                  <c:v>318480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4-44FD-B057-7F04A337E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-0.10849420423994005</c:v>
                </c:pt>
                <c:pt idx="1">
                  <c:v>-0.12401065595922933</c:v>
                </c:pt>
                <c:pt idx="2">
                  <c:v>-0.16308000516996257</c:v>
                </c:pt>
                <c:pt idx="3">
                  <c:v>1.0982228361738011</c:v>
                </c:pt>
                <c:pt idx="4">
                  <c:v>-0.47083462264616327</c:v>
                </c:pt>
                <c:pt idx="5">
                  <c:v>0.17474725656816825</c:v>
                </c:pt>
                <c:pt idx="6">
                  <c:v>0.16022224395491547</c:v>
                </c:pt>
                <c:pt idx="7">
                  <c:v>-6.8113109041680886E-3</c:v>
                </c:pt>
                <c:pt idx="8">
                  <c:v>-8.9755704015604842E-2</c:v>
                </c:pt>
                <c:pt idx="9">
                  <c:v>-0.13321965868868635</c:v>
                </c:pt>
                <c:pt idx="10">
                  <c:v>-1.6978280419419067E-2</c:v>
                </c:pt>
                <c:pt idx="11">
                  <c:v>-0.11806279352714255</c:v>
                </c:pt>
                <c:pt idx="12">
                  <c:v>-8.0309337406912373E-2</c:v>
                </c:pt>
                <c:pt idx="13">
                  <c:v>-0.17781336347651344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4-44FD-B057-7F04A337E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101169</c:v>
                </c:pt>
                <c:pt idx="1">
                  <c:v>106138</c:v>
                </c:pt>
                <c:pt idx="2">
                  <c:v>120397</c:v>
                </c:pt>
                <c:pt idx="3">
                  <c:v>120918</c:v>
                </c:pt>
                <c:pt idx="4">
                  <c:v>49521</c:v>
                </c:pt>
                <c:pt idx="5">
                  <c:v>109920</c:v>
                </c:pt>
                <c:pt idx="6">
                  <c:v>100131</c:v>
                </c:pt>
                <c:pt idx="7">
                  <c:v>99475</c:v>
                </c:pt>
                <c:pt idx="8">
                  <c:v>87491</c:v>
                </c:pt>
                <c:pt idx="9">
                  <c:v>96210</c:v>
                </c:pt>
                <c:pt idx="10">
                  <c:v>106794</c:v>
                </c:pt>
                <c:pt idx="11">
                  <c:v>126190</c:v>
                </c:pt>
                <c:pt idx="12">
                  <c:v>149348</c:v>
                </c:pt>
                <c:pt idx="13">
                  <c:v>161329</c:v>
                </c:pt>
                <c:pt idx="14">
                  <c:v>182156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6-482F-9106-EC1BC9498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-4.6816408826245048E-2</c:v>
                </c:pt>
                <c:pt idx="1">
                  <c:v>-0.11843318355108512</c:v>
                </c:pt>
                <c:pt idx="2">
                  <c:v>-4.3087050728592979E-3</c:v>
                </c:pt>
                <c:pt idx="3">
                  <c:v>1.4417519840067849</c:v>
                </c:pt>
                <c:pt idx="4">
                  <c:v>-0.54948144104803487</c:v>
                </c:pt>
                <c:pt idx="5">
                  <c:v>9.7761931869251306E-2</c:v>
                </c:pt>
                <c:pt idx="6">
                  <c:v>6.5946217642622873E-3</c:v>
                </c:pt>
                <c:pt idx="7">
                  <c:v>0.13697408876341566</c:v>
                </c:pt>
                <c:pt idx="8">
                  <c:v>-9.0624675189689197E-2</c:v>
                </c:pt>
                <c:pt idx="9">
                  <c:v>-9.9106691387156554E-2</c:v>
                </c:pt>
                <c:pt idx="10">
                  <c:v>-0.15370473096124893</c:v>
                </c:pt>
                <c:pt idx="11">
                  <c:v>-0.15506066368481664</c:v>
                </c:pt>
                <c:pt idx="12">
                  <c:v>-7.4264391398942586E-2</c:v>
                </c:pt>
                <c:pt idx="13">
                  <c:v>-0.11433606359384263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96-482F-9106-EC1BC9498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60650</c:v>
                </c:pt>
                <c:pt idx="1">
                  <c:v>75374</c:v>
                </c:pt>
                <c:pt idx="2">
                  <c:v>86811</c:v>
                </c:pt>
                <c:pt idx="3">
                  <c:v>126666</c:v>
                </c:pt>
                <c:pt idx="4">
                  <c:v>68476</c:v>
                </c:pt>
                <c:pt idx="5">
                  <c:v>113067</c:v>
                </c:pt>
                <c:pt idx="6">
                  <c:v>89686</c:v>
                </c:pt>
                <c:pt idx="7">
                  <c:v>64129</c:v>
                </c:pt>
                <c:pt idx="8">
                  <c:v>77235</c:v>
                </c:pt>
                <c:pt idx="9">
                  <c:v>84759</c:v>
                </c:pt>
                <c:pt idx="10">
                  <c:v>101989</c:v>
                </c:pt>
                <c:pt idx="11">
                  <c:v>86199</c:v>
                </c:pt>
                <c:pt idx="12">
                  <c:v>91473</c:v>
                </c:pt>
                <c:pt idx="13">
                  <c:v>100521</c:v>
                </c:pt>
                <c:pt idx="14">
                  <c:v>136324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9-4770-A8E7-F9F8E79C1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-0.19534587523549229</c:v>
                </c:pt>
                <c:pt idx="1">
                  <c:v>-0.13174597689232936</c:v>
                </c:pt>
                <c:pt idx="2">
                  <c:v>-0.31464639287575202</c:v>
                </c:pt>
                <c:pt idx="3">
                  <c:v>0.84978678661136753</c:v>
                </c:pt>
                <c:pt idx="4">
                  <c:v>-0.39437678544579757</c:v>
                </c:pt>
                <c:pt idx="5">
                  <c:v>0.26069843676828053</c:v>
                </c:pt>
                <c:pt idx="6">
                  <c:v>0.39852484835253943</c:v>
                </c:pt>
                <c:pt idx="7">
                  <c:v>-0.16968990742539003</c:v>
                </c:pt>
                <c:pt idx="8">
                  <c:v>-8.8769334229993224E-2</c:v>
                </c:pt>
                <c:pt idx="9">
                  <c:v>-0.16893978762415551</c:v>
                </c:pt>
                <c:pt idx="10">
                  <c:v>0.18318077935938937</c:v>
                </c:pt>
                <c:pt idx="11">
                  <c:v>-5.765635761372212E-2</c:v>
                </c:pt>
                <c:pt idx="12">
                  <c:v>-9.0011042468737923E-2</c:v>
                </c:pt>
                <c:pt idx="13">
                  <c:v>-0.26263167160588008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9-4770-A8E7-F9F8E79C1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2B-4B7D-BFF5-A209E65116CB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6261</c:v>
                </c:pt>
                <c:pt idx="1">
                  <c:v>7362</c:v>
                </c:pt>
                <c:pt idx="2">
                  <c:v>6069</c:v>
                </c:pt>
                <c:pt idx="3">
                  <c:v>6859</c:v>
                </c:pt>
                <c:pt idx="4">
                  <c:v>6343</c:v>
                </c:pt>
                <c:pt idx="5">
                  <c:v>5029</c:v>
                </c:pt>
                <c:pt idx="6">
                  <c:v>8079</c:v>
                </c:pt>
                <c:pt idx="7">
                  <c:v>5971</c:v>
                </c:pt>
                <c:pt idx="8">
                  <c:v>5596</c:v>
                </c:pt>
                <c:pt idx="9">
                  <c:v>7759</c:v>
                </c:pt>
                <c:pt idx="10">
                  <c:v>7155</c:v>
                </c:pt>
                <c:pt idx="11">
                  <c:v>7743</c:v>
                </c:pt>
                <c:pt idx="12">
                  <c:v>80226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2B-4B7D-BFF5-A209E65116CB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2B-4B7D-BFF5-A209E65116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6378</c:v>
                </c:pt>
                <c:pt idx="1">
                  <c:v>6913</c:v>
                </c:pt>
                <c:pt idx="2">
                  <c:v>7454</c:v>
                </c:pt>
                <c:pt idx="3">
                  <c:v>7570</c:v>
                </c:pt>
                <c:pt idx="4">
                  <c:v>5806</c:v>
                </c:pt>
                <c:pt idx="5">
                  <c:v>5288</c:v>
                </c:pt>
                <c:pt idx="6">
                  <c:v>8019</c:v>
                </c:pt>
                <c:pt idx="7">
                  <c:v>6230</c:v>
                </c:pt>
                <c:pt idx="8">
                  <c:v>5752</c:v>
                </c:pt>
                <c:pt idx="9">
                  <c:v>7467</c:v>
                </c:pt>
                <c:pt idx="10">
                  <c:v>7260</c:v>
                </c:pt>
                <c:pt idx="11">
                  <c:v>7580</c:v>
                </c:pt>
                <c:pt idx="12">
                  <c:v>81717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2B-4B7D-BFF5-A209E65116CB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2B-4B7D-BFF5-A209E65116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2B-4B7D-BFF5-A209E65116C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6245</c:v>
                </c:pt>
                <c:pt idx="1">
                  <c:v>6687</c:v>
                </c:pt>
                <c:pt idx="2">
                  <c:v>7551</c:v>
                </c:pt>
                <c:pt idx="3">
                  <c:v>7164</c:v>
                </c:pt>
                <c:pt idx="4">
                  <c:v>5488</c:v>
                </c:pt>
                <c:pt idx="5">
                  <c:v>4500</c:v>
                </c:pt>
                <c:pt idx="6">
                  <c:v>7025</c:v>
                </c:pt>
                <c:pt idx="12">
                  <c:v>44660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2B-4B7D-BFF5-A209E651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2B-4B7D-BFF5-A209E65116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6472</c:v>
                      </c:pt>
                      <c:pt idx="1">
                        <c:v>6909</c:v>
                      </c:pt>
                      <c:pt idx="2">
                        <c:v>2495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2693</c:v>
                      </c:pt>
                      <c:pt idx="8">
                        <c:v>3745</c:v>
                      </c:pt>
                      <c:pt idx="9">
                        <c:v>1910</c:v>
                      </c:pt>
                      <c:pt idx="10">
                        <c:v>1042</c:v>
                      </c:pt>
                      <c:pt idx="11">
                        <c:v>1396</c:v>
                      </c:pt>
                      <c:pt idx="12">
                        <c:v>28980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2B-4B7D-BFF5-A209E65116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2B-4B7D-BFF5-A209E65116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2B-4B7D-BFF5-A209E65116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2B-4B7D-BFF5-A209E65116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2B-4B7D-BFF5-A209E65116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2B-4B7D-BFF5-A209E65116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2B-4B7D-BFF5-A209E65116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2B-4B7D-BFF5-A209E65116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2B-4B7D-BFF5-A209E65116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2B-4B7D-BFF5-A209E65116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2B-4B7D-BFF5-A209E65116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2B-4B7D-BFF5-A209E65116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2B-4B7D-BFF5-A209E65116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2B-4B7D-BFF5-A209E65116CB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-2.0852931953590503E-2</c:v>
                </c:pt>
                <c:pt idx="1">
                  <c:v>-3.269202950961958E-2</c:v>
                </c:pt>
                <c:pt idx="2">
                  <c:v>1.3013147303461148E-2</c:v>
                </c:pt>
                <c:pt idx="3">
                  <c:v>-5.3632760898282728E-2</c:v>
                </c:pt>
                <c:pt idx="4">
                  <c:v>-5.4770926627626615E-2</c:v>
                </c:pt>
                <c:pt idx="5">
                  <c:v>-0.14901664145234494</c:v>
                </c:pt>
                <c:pt idx="6">
                  <c:v>-0.12395560543708695</c:v>
                </c:pt>
                <c:pt idx="12">
                  <c:v>-5.836214894155356E-2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2B-4B7D-BFF5-A209E651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4BD5CE-22D7-4CC5-AC48-C930D0DA1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Adeje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Adeje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AFCA6F6-2C53-46D0-9358-2E6F4740674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B4E1258-CC71-6A62-A329-3569E1C416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02FDA15-E918-1A2B-1A58-BDD271D18A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299EB8-3C14-44DD-AF90-9152E3C79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F4FD0D-9D9D-4983-8554-7B1B9BBE7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8B3917-819A-4E5B-8DD6-81C429DC2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6F8971-411E-46E7-BE79-BC01CCE7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4165AA-B712-4546-A831-009B27D35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867C1E-BE78-41FA-8169-E1047F682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91CAFE-9EB7-4E2B-B8EF-3F8494084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3C22E7-E521-4264-8A3A-98F2AE58C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081DC5A-34CC-4CC7-861E-B64C875FEB2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4ACD791-8920-C0BA-5CEF-25A5348333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5377622-EE23-EDDB-19C7-19779A0284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742E24-4189-45BC-BF6A-5A937A73D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94C827-C866-4258-8A14-68021B5BD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45CAD6-CA7F-4A99-83B2-93447E089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45633E1-E0CD-4F7E-BFD5-1A0F3B272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7FD4F29-2EBD-4138-A50B-78E4F4294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4,1%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35.714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44,3%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Adeje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35.714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44,3%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8FC2AFD-7262-496C-9B82-505EE1EC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4AB4A5-4F8F-474B-A146-1312F6402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1399F80-875F-4554-9D06-AF14F0980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6E6E3C-AC45-4A9B-AB74-4264B73BA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61.980 viajeros 
cuota: 76,9%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18.619 viajeros
cuota: 23,1%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740BB05-1469-4F73-A4FB-65F105C9B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AD6EF9-C262-42F9-B868-E3AAC8315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C59E672-552E-4B03-B33E-F219AB9A9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FD78A89-98B4-4731-8408-2B4F1C078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34.253 viajeros 
cuota: 76,3%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10.632 viajeros
cuota: 23,7%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3317420-B923-424C-B550-443C1998B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E39C93-5EE7-4E52-8CE0-58FDC8B61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55271C7-88E6-4397-9A79-5E2F0C8D2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E21AF81-7A5D-4BDE-9A6A-DA91F40A2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Adeje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27.727 viajeros 
cuota: 77,6%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7.987 viajeros
cuota: 22,4%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CAFDAFC-56E8-466A-BB70-9081788CE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4020B1-86E3-4492-B5F9-ED796E8B0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406B27B-6B9D-4715-B2DD-72BC7CBE9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78671D7-B4A9-415E-8102-633A3059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D3D3CDA-EB5E-4A71-A356-E9BD4A802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B356D5B-D630-46C7-8502-59E37C6B5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FD3C72-0B78-4461-9BAD-5D7986876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2E23F88-5613-4CF0-B83D-10BB735CB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93B8B1A-167B-4D50-A09B-EFB80DABD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EB175E0-853E-40E9-B5A0-5ECD052DD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C5490F0-EB59-4AFC-9430-FD0BEFCFB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4AC510-E3CF-41A5-8016-C19EF3CDD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BB45151-F750-4A62-8E2F-1629DD0A1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706546E-4A6F-491C-B8AA-F117B9FB5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93A3880-1D23-4232-81AC-DBFD332C1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FB5E1F-865B-4127-8517-D26F82BF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9B361B-6F98-46E3-A502-A6F79ADD1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E7285C-8D17-44D2-8D58-BC2744451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D39D1E-150D-4503-9327-218A41368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F283F36-0639-4A64-8474-FD0611D8B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C982136-C8EE-45EB-8D88-9DEBC0B2E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Adeje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767988-1FF8-473C-A91D-14778C440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1FD755-FFFB-43A5-95F5-C4E438962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C3366D-036F-4BBC-8CDA-50086AAB8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Adeje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16D306-60F2-49D2-8D59-A7B0D0896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D570964-924D-4924-BC85-3371332C7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502984-2E1D-4014-BD92-25CE9B9D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F5CBFC-CA68-40ED-B620-21D948014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067DCE-65DA-4B6F-933E-16821FA76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4F5008-9B85-410E-96E1-EB5DC03A3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199303-45E5-44E5-B767-9544DA9D1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28486DE-D7D4-4FB4-9A62-1B90A33BE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CB7BC8E-13F2-4A19-B2B5-2B1583088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817A76D-2864-4EB4-947F-6AB3905D5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711AAF5-B02F-45EC-876C-00A9914CD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Adeje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DCDF71-C81D-487A-A867-4A9FEC29F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00402E-0214-48D8-A3F9-36A134B90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EA9F45-3C96-492E-8D1A-E65A11F61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24ABA6-23DB-4BA3-8BCB-D4410EB7B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F70E906-2827-460B-AE36-C7A8B429E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12D4AD-9B9F-41C4-9134-A493257DD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96EFC6-3A2C-4C2D-A045-B3BB2B6B8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Adeje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Adeje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Adeje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8FC749-8B2E-4D18-96B8-2BC825940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01B9DE-822F-4737-9CB3-CE30D5342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21202C-86F0-42BB-A46B-48D6C2C2E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F8DBEE-4588-4606-9863-60C7B7DEC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A10916D-9CB4-430C-8E5A-3A1784618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68EB69-62C8-41D6-838C-3AB4E2DFA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C4C60E9-972D-4076-B11B-6C8EF185F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3F4253-3BB2-4545-9BD2-2D23B694F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B0AACB-B43D-4A01-B8B8-3002DDDC7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FEA552-D026-41F2-96BC-8432664C9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D6E7D39-8154-46BE-B2E3-EB59331A9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1EB57A2-0AEB-49B6-9E9A-78C4F9320858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E95AFFE-D3FB-17A3-CF82-B61CA73807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C9F9627-60FA-F52D-AE37-8D8F60785C9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BFB0BD-6C4C-4A3B-8734-48BD2C361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6BADA2-2F6B-4A9B-9980-D8A29C832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4D5A8A7-E9E0-40FC-B2F7-EA4BC8E77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365BBD-36A4-4DE1-91DD-EC5BC079C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14B457-BEE3-46FB-9EC3-C9C367BF3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8C7A142-DA5C-4539-9B14-FBBFC3BB9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DB31E-83BD-45CE-BA87-CB1C88B75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EB9D6E4-CEDB-4F28-B8DD-DC0957AC5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551BBE-0640-46FF-9F3D-4FE69BE26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56EFD5-16BE-42F5-BE7A-2C736271F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1075B91-3F2B-4FB1-8EB0-D3E1CF4E6DD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408FFB6-472C-079A-8CFB-292EFF216A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FC8B5CF-FF74-60E8-6FC3-9BE5AB41F4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270D58-F0A0-4AC8-8C30-5653E5A60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D28458F-09AA-436D-BD8F-351D2EC44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F987766-1AB9-4BAB-B162-B82C71944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14B4BE-B5C9-46DE-9AEB-C26814637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1E3AE2-1059-408F-BDB4-D2BF7BFBB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4610316-B916-4532-BE59-72E4DDC2E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15F733-DF5E-42C2-B910-0DDDD1664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44C689-5B90-4DE5-94F0-686D3DC19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F5177E-D98C-4786-BBFB-CC68AD778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Adeje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DF2EE95-11E0-4B98-9007-D41059CDFF47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24B06DF-FAA6-0AEC-7085-F08BD930BB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9B6C7F7-3E1A-DE0E-CAE0-53A1911F055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C027E1-A5E0-4D98-BC8D-6C30B64F6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363FEF-E2C8-4F23-847F-E1C70684E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609BCE-3F06-4B26-AFC8-B541E99D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194AB56-17E2-4F3A-9681-78F1F1A93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2B87B1-21D5-4EF0-94DF-2A0E86707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5EB1517-A6BC-42A9-B493-FE59F1697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4C64569-F971-4FEC-BE94-804FEAC0B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5227609-3DC9-4821-8B4C-3A1A28623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BB1940B-E72C-4F33-BF33-B278D1B36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02C2B3D-04A4-4F9C-8A88-1A6CFBF8A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FDD88B-E94A-429F-A8B9-AA4B4FF0B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C4601D8-CA49-4D60-AE3C-05380439D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2F0ED49-5B5C-4997-9D60-FC79BF978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81FBFDE-01AA-424D-9B81-35CA21057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Adeje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Adeje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Adeje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Adeje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Adeje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Adeje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D47499-4447-417F-A605-430BB95A0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79E8C1-DCDE-43F7-8C50-B51A3578E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DCAE88-A827-441E-9A65-FEA05BD48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Adeje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Adeje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Adeje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Adeje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Adeje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1701A3-B5B8-43EC-BE43-FCAD51F40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6D7A41-6EF2-4753-82EC-AD956CE67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A5FCAF-7F75-4B66-A448-FC08C4961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6A75E01-2E44-4202-A61C-375722296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F4D433B-A96F-49A9-818B-3213BED5A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B8E6F4E-D964-4B56-BCC2-5D27D8933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F1BCDFD-B730-468F-AD90-63EF7603B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Adeje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Adeje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Adeje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BC192FE-E462-4308-A5F1-93EE7E9872C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C620D0E-9C95-1BF1-05A2-4A59A08FAA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7793219-442C-0C15-EB5B-FD6AA7C59D5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Adeje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A431AA-EBFA-4B6D-B55D-969F684EB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B7F7DA-9CF3-42D9-9C8F-F79A179B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16DB8C-B8AA-47C7-AB35-E83B6FBCC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675940-4595-4E31-A1E0-72ECFDAC0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50452E-207D-4348-BCEE-261CE1FCC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977436-0371-4BB4-BEBC-1801602CA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8EEA405-2226-4C4D-8915-623AC588DFA7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82BEB08-F1D2-6473-1D9B-7F3F8717DB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5D7E4A1-5C09-38D6-5A69-FF596B7167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87CCF9-09F5-4E4C-A0CF-5B8B37950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E9FEE6-53DE-4316-AB96-14E4A627D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38B58F-1866-498F-B5F1-F5B3BB864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BC4695-021F-46A9-AC4E-5AD602EC9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0BE1293-0041-4081-97CA-D1550C205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35CD183-FF5E-47A8-B04E-CB95F690E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6F3AC8-42C3-4044-B769-2407C0D95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9960EFA-D99D-441E-AE0F-34E34B51A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3BFB335-71CE-49D8-BC1B-1C4A4E3F6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3DCCAA8-79C2-41D8-87C6-16B385ED9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9E64917-4B4F-4493-8B34-E74D839E5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C6701C1-7059-414D-98FC-358CD5DD4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A161146-780F-47D4-A0DC-1CAD94B83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696C833-899F-48E4-BBCB-325F759E7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7AABC57-D972-4AEB-84E9-B7CBC7DAB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Adeje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CE00FD-652B-4D8E-A3E1-99BC35132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8AECC0-F49E-4FC0-B1AB-C28E82163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FA0FA7-43F2-46C6-A609-E8274A16B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C6E99E4-74F9-4C51-B2FE-302D7DC0B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E5247F6-A537-4C97-AACA-BA37961C4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4FFB1F1-E3CD-4277-9B3A-AB068DC1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F975FEB-D860-469E-8D75-0D87441A9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20BA22B-281C-4F26-99D2-089A8343B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233457C-2FF4-4681-A6D0-1408EA88A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20FBBAC-B570-4580-BC99-F9E20D5E4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EFEF1E3-F6DB-45F6-A452-3510C5C6A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017977D-EE09-4510-9316-7CD46D4E4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944B86F-2310-49AF-8B70-4EC58FC0A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20DBE75-DB7D-4708-9275-BF37145CC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24D35F0-515D-480F-857B-3136D95BC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Adeje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Adeje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Adeje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BE360F-59F9-4645-91AA-61F5E54C3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4F9E6C-DA41-4DBA-841F-4F2AC726B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616006-151E-4B08-B6BF-99BF80772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793275-BED7-4286-BB33-F479813A4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6096DF5-86D6-4CF1-9B58-87E9EE2D8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B590F7-1857-45A3-98DC-918DB9A5A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CB6B3F2-6FDF-4BDE-B825-D1949F191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Adeje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Adeje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Adeje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Adeje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Adeje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Adeje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FDEEA2B-EF24-492D-9DDC-FDFBEE24C972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08500C2-CD27-A70F-C4A8-B763900F1C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EBCA596-DB53-316C-5018-A9BF19EED69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D7B6AD-4AAD-47C3-A5F7-261021864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AFD81F0-BE79-4F42-A110-30FF90C68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5F18216-63AE-434F-8A10-77C44061B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7A6C749-F14F-4530-9F46-EC1A1C6F2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BAC891D-185D-4D9A-8D37-1A465780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B8663D8-B749-4685-8064-69D56FA4D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F0BF3F7-2787-40DF-8A99-77BC8E6F2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Adeje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2E15D-E1A8-4121-8656-D2DFEEE6EA22}">
  <dimension ref="B1:M56"/>
  <sheetViews>
    <sheetView showGridLines="0" tabSelected="1" workbookViewId="0">
      <selection activeCell="G8" sqref="G8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D3E86612-57CA-48FC-8F80-2FEF76DC117C}"/>
    <hyperlink ref="B19" location="'Viajeros entr evol mensu TF'!A1" tooltip="Evolución mensual de viajeros entrentrados en Tenerife según lugar de residencia" display="Evolución mensual de viajeros entrados en Tenerife según lugar de residencia" xr:uid="{08942FFA-3481-41B8-B1E8-01209B47E084}"/>
    <hyperlink ref="B14" location="'Establecim aloj islas cat y tip'!A1" tooltip="Establecimientos alojativos Canarias e islas" display="Establecimientos alojativos Canarias e islas" xr:uid="{A8BC390C-61C5-4AD5-A37D-D0E4EF776324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D031FC68-EC4F-400D-90B6-744FBB5DE5B6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44E2E4A6-862D-4C87-846B-A9487DC1A176}"/>
    <hyperlink ref="B37" location="'Pernoctaciones lugar reside'!A1" tooltip="Pernoctaciones registradas en establecimientos alojativos de Canarias e islas según tipología y categoría" display="'Pernoctaciones lugar reside'!A1" xr:uid="{4F10F580-1B92-416C-8CF6-E5AEC180E20A}"/>
    <hyperlink ref="B8" location="'Resumen indicadores (aloj)'!A1" tooltip="Resumen indicadores Tenerife" display="'Resumen indicadores (aloj)'!A1" xr:uid="{E5002B27-A782-4521-B627-69FAAA9C2622}"/>
    <hyperlink ref="B9" location="'Resumen indicadores municipios '!A1" tooltip="Resumen indicadores municipios Tenerife" display="Resumen indicadores municipios Tenerife" xr:uid="{9075B1DE-087F-4764-9193-1C48F9EF3D57}"/>
    <hyperlink ref="B20" location="'Viajeros entr evol mensu TF cat'!A1" tooltip="Evolución mensual de viajeros entrentrados en Tenerife según lugar de residencia" display="'Viajeros entr evol mensu TF cat'!A1" xr:uid="{603F108A-1C8F-48B3-B529-B06B9DAD045D}"/>
    <hyperlink ref="B21" location="'Viajeros entr evol anual TF cat'!A1" tooltip="Evolución mensual de viajeros entrentrados en Tenerife según lugar de residencia" display="'Viajeros entr evol anual TF cat'!A1" xr:uid="{8C32D0A2-FC03-4A60-BA25-75893C24DC56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D3857660-5156-475B-B49B-757FAD940B0F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E4AD3022-B160-4323-ACC1-097BDC1805B7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E8146973-D51A-4258-967E-E06ACEC9A34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22FA621D-D453-4479-8F52-BCBC1115F5F4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5E4DC9F1-6860-410F-92E4-8B5A19E0C8DC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BA70116F-800A-4953-A67E-D92F0FEDAA68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A4E441C2-060F-4379-A61A-B8F8D804125B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E2A79243-E679-4C29-BCA6-68D2FC866644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6724FEE2-8258-4568-95FB-23E75FAC6A08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68EB29E0-A733-41F1-B043-A448B695F107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911498C-8E7B-497F-86BC-4278EF990927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EFA33F4D-F5E1-4FD8-80D7-1270393003F7}"/>
    <hyperlink ref="B35" location="'Pernoctaciones evol mensu TF'!A1" tooltip="Evolución mensual de pernoctaciones en Tenerife según lugar de residencia" display="'Pernoctaciones evol mensu TF'!A1" xr:uid="{594B06FC-105B-482D-92D2-697CA4B56EB1}"/>
    <hyperlink ref="B36" location="'Pernocta evol mensu TF cat'!A1" tooltip="Evolución mensual de pernoctaciones en Tenerife según lugar de residencia" display="'Pernocta evol mensu TF cat'!A1" xr:uid="{C9D67383-93D0-479A-BE93-A049CA38A82D}"/>
    <hyperlink ref="B38" location="'Pernoctaciones lugar residen ac'!A1" tooltip="Pernoctaciones registradas en establecimientos alojativos de Canarias e islas según tipología y categoría" display="'Pernoctaciones lugar residen ac'!A1" xr:uid="{7DDE0093-12FD-4AE4-9288-0C2CB8DB8D6F}"/>
    <hyperlink ref="B39" location="'Pernoctaciones lugar reside año'!A1" tooltip="Pernoctaciones registradas en establecimientos alojativos de Canarias e islas según tipología y categoría" display="'Pernoctaciones lugar reside año'!A1" xr:uid="{B7AED6F2-FF4F-423D-ACD7-9AB0EC1C7C17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43889377-AC30-4012-A0BB-5FD12432C612}"/>
    <hyperlink ref="B41" location="'EM evol menusual lugar resd'!A1" tooltip="Evolución mensual de estancia media en Tenerife según lugar de residencia" display="'EM evol menusual lugar resd'!A1" xr:uid="{3D095B0A-ECBD-4876-9827-B6D66B0FF879}"/>
    <hyperlink ref="B42" location="'EM evol mensu TF cat '!A1" tooltip="Evolución mensual de estancia media en Tenerife según lugar de residencia" display="'EM evol mensu TF cat '!A1" xr:uid="{D67CB78F-86A2-476A-94F0-DE85E93D302F}"/>
    <hyperlink ref="B44" location="'tasa de ocupación evol mens'!A1" tooltip="Evolución mensual de estancia media en Tenerife según lugar de residencia" display="'tasa de ocupación evol mens'!A1" xr:uid="{D30F45A2-AD6C-4047-9441-39F1A19724A2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F37D2761-7532-4D14-9CD8-D4858BD8B096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4D6DF56F-4DCF-477C-9E9B-D1DCD81B18B3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52154125-3A4B-49D1-84FA-8D69218A5B9A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F36A60AD-7EDC-4CD7-A2F1-C21DFAD673B2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C8568F8A-64D9-4BF4-8F48-A2ACDE793006}"/>
    <hyperlink ref="B47" location="'ADR municipios'!A1" display="Tarifa media diaria (ADR) Tenerife y municipios" xr:uid="{70270E89-75B5-469D-A076-80094E8F4743}"/>
    <hyperlink ref="B48" location="'RevPAR  municipios'!A1" display="Ingresos medios por habitación (RevPar) Tenerife y municipios" xr:uid="{DFE9E99E-BFC0-463B-9120-2DC93D873EAC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FF0F8-1AC0-4FD8-AB88-B1859A222BF7}">
  <sheetPr>
    <tabColor theme="7" tint="0.79998168889431442"/>
  </sheetPr>
  <dimension ref="A4:O11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138100</v>
      </c>
      <c r="D9" s="121">
        <v>5.0773433160613779E-2</v>
      </c>
      <c r="E9" s="120">
        <v>15182</v>
      </c>
      <c r="F9" s="121">
        <f t="shared" ref="F9:L21" si="3">IFERROR(E9/C9-1,"-")</f>
        <v>-0.89006517016654596</v>
      </c>
      <c r="G9" s="120">
        <v>99949</v>
      </c>
      <c r="H9" s="121">
        <f t="shared" si="3"/>
        <v>5.5833882228955343</v>
      </c>
      <c r="I9" s="120">
        <v>139602</v>
      </c>
      <c r="J9" s="121">
        <f t="shared" si="3"/>
        <v>0.39673233349007986</v>
      </c>
      <c r="K9" s="120">
        <v>150925</v>
      </c>
      <c r="L9" s="121">
        <f t="shared" si="3"/>
        <v>8.1109153163994696E-2</v>
      </c>
      <c r="M9" s="120">
        <v>146051</v>
      </c>
      <c r="N9" s="121">
        <f t="shared" ref="N9" si="4">IFERROR(M9/K9-1,"-")</f>
        <v>-3.2294185853900981E-2</v>
      </c>
    </row>
    <row r="10" spans="1:15" x14ac:dyDescent="0.25">
      <c r="A10" s="1" t="s">
        <v>74</v>
      </c>
      <c r="B10" s="119" t="s">
        <v>75</v>
      </c>
      <c r="C10" s="120">
        <v>148350</v>
      </c>
      <c r="D10" s="121">
        <v>0.14272729373521997</v>
      </c>
      <c r="E10" s="120">
        <v>19347</v>
      </c>
      <c r="F10" s="121">
        <f t="shared" si="3"/>
        <v>-0.86958543983822045</v>
      </c>
      <c r="G10" s="120">
        <v>130897</v>
      </c>
      <c r="H10" s="121">
        <f t="shared" si="3"/>
        <v>5.7657517961441052</v>
      </c>
      <c r="I10" s="120">
        <v>147030</v>
      </c>
      <c r="J10" s="121">
        <f t="shared" si="3"/>
        <v>0.12324957791240432</v>
      </c>
      <c r="K10" s="120">
        <v>154587</v>
      </c>
      <c r="L10" s="121">
        <f t="shared" si="3"/>
        <v>5.1397673944093114E-2</v>
      </c>
      <c r="M10" s="120">
        <v>147890</v>
      </c>
      <c r="N10" s="121">
        <f>IFERROR(M10/K10-1,"-")</f>
        <v>-4.3321883470149536E-2</v>
      </c>
    </row>
    <row r="11" spans="1:15" x14ac:dyDescent="0.25">
      <c r="A11" s="1" t="s">
        <v>76</v>
      </c>
      <c r="B11" s="119" t="s">
        <v>77</v>
      </c>
      <c r="C11" s="120">
        <v>57720</v>
      </c>
      <c r="D11" s="121">
        <v>-0.62770657705480559</v>
      </c>
      <c r="E11" s="120">
        <v>24976</v>
      </c>
      <c r="F11" s="121">
        <f t="shared" si="3"/>
        <v>-0.5672903672903673</v>
      </c>
      <c r="G11" s="120">
        <v>140303</v>
      </c>
      <c r="H11" s="121">
        <f t="shared" si="3"/>
        <v>4.6175128122998075</v>
      </c>
      <c r="I11" s="120">
        <v>154113</v>
      </c>
      <c r="J11" s="121">
        <f t="shared" si="3"/>
        <v>9.8429826874692594E-2</v>
      </c>
      <c r="K11" s="120">
        <v>175927</v>
      </c>
      <c r="L11" s="121">
        <f t="shared" si="3"/>
        <v>0.14154548934872468</v>
      </c>
      <c r="M11" s="120">
        <v>158958</v>
      </c>
      <c r="N11" s="121">
        <f>IFERROR(M11/K11-1,"-")</f>
        <v>-9.6454779539240754E-2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32795</v>
      </c>
      <c r="F12" s="121" t="str">
        <f t="shared" si="3"/>
        <v>-</v>
      </c>
      <c r="G12" s="120">
        <v>166226</v>
      </c>
      <c r="H12" s="121">
        <f t="shared" si="3"/>
        <v>4.0686385119682882</v>
      </c>
      <c r="I12" s="120">
        <v>167625</v>
      </c>
      <c r="J12" s="121">
        <f t="shared" si="3"/>
        <v>8.4162525717998982E-3</v>
      </c>
      <c r="K12" s="120">
        <v>158852</v>
      </c>
      <c r="L12" s="121">
        <f t="shared" si="3"/>
        <v>-5.2337061894108916E-2</v>
      </c>
      <c r="M12" s="120">
        <v>165261</v>
      </c>
      <c r="N12" s="121">
        <f>IFERROR(M12/K12-1,"-")</f>
        <v>4.0345730617178166E-2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42014</v>
      </c>
      <c r="F13" s="121" t="str">
        <f t="shared" si="3"/>
        <v>-</v>
      </c>
      <c r="G13" s="120">
        <v>145846</v>
      </c>
      <c r="H13" s="121">
        <f t="shared" si="3"/>
        <v>2.4713666872947111</v>
      </c>
      <c r="I13" s="120">
        <v>150325</v>
      </c>
      <c r="J13" s="121">
        <f t="shared" si="3"/>
        <v>3.0710475432990991E-2</v>
      </c>
      <c r="K13" s="120">
        <v>161561</v>
      </c>
      <c r="L13" s="121">
        <f t="shared" si="3"/>
        <v>7.4744719773823354E-2</v>
      </c>
      <c r="M13" s="120">
        <v>153212</v>
      </c>
      <c r="N13" s="121">
        <f>IFERROR(M13/K13-1,"-")</f>
        <v>-5.167707553184242E-2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53539</v>
      </c>
      <c r="F14" s="121" t="str">
        <f t="shared" si="3"/>
        <v>-</v>
      </c>
      <c r="G14" s="120">
        <v>144989</v>
      </c>
      <c r="H14" s="121">
        <f t="shared" si="3"/>
        <v>1.7081006369188816</v>
      </c>
      <c r="I14" s="120">
        <v>157350</v>
      </c>
      <c r="J14" s="121">
        <f t="shared" si="3"/>
        <v>8.5254743463297311E-2</v>
      </c>
      <c r="K14" s="120">
        <v>157065</v>
      </c>
      <c r="L14" s="121">
        <f t="shared" si="3"/>
        <v>-1.8112488083888989E-3</v>
      </c>
      <c r="M14" s="120">
        <v>145993</v>
      </c>
      <c r="N14" s="121">
        <f t="shared" ref="N14:N15" si="5">IFERROR(M14/K14-1,"-")</f>
        <v>-7.0493107948938372E-2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94144</v>
      </c>
      <c r="F15" s="121" t="str">
        <f t="shared" si="3"/>
        <v>-</v>
      </c>
      <c r="G15" s="120">
        <v>164843</v>
      </c>
      <c r="H15" s="121">
        <f t="shared" si="3"/>
        <v>0.75096660435078189</v>
      </c>
      <c r="I15" s="120">
        <v>163971</v>
      </c>
      <c r="J15" s="121">
        <f t="shared" si="3"/>
        <v>-5.2898818876142562E-3</v>
      </c>
      <c r="K15" s="120">
        <v>166795</v>
      </c>
      <c r="L15" s="121">
        <f t="shared" si="3"/>
        <v>1.7222557647388781E-2</v>
      </c>
      <c r="M15" s="120">
        <v>155030</v>
      </c>
      <c r="N15" s="121">
        <f t="shared" si="5"/>
        <v>-7.0535687520609125E-2</v>
      </c>
    </row>
    <row r="16" spans="1:15" x14ac:dyDescent="0.25">
      <c r="A16" s="1" t="s">
        <v>86</v>
      </c>
      <c r="B16" s="119" t="s">
        <v>87</v>
      </c>
      <c r="C16" s="120">
        <v>52795</v>
      </c>
      <c r="D16" s="121">
        <v>-0.67966920285898036</v>
      </c>
      <c r="E16" s="120">
        <v>118184</v>
      </c>
      <c r="F16" s="121">
        <f t="shared" si="3"/>
        <v>1.2385453167913627</v>
      </c>
      <c r="G16" s="120">
        <v>164674</v>
      </c>
      <c r="H16" s="121">
        <f t="shared" si="3"/>
        <v>0.39336966086779945</v>
      </c>
      <c r="I16" s="120">
        <v>166974</v>
      </c>
      <c r="J16" s="121">
        <f t="shared" si="3"/>
        <v>1.3966989324362133E-2</v>
      </c>
      <c r="K16" s="120">
        <v>175399</v>
      </c>
      <c r="L16" s="121">
        <f t="shared" si="3"/>
        <v>5.0456957370608624E-2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37281</v>
      </c>
      <c r="D17" s="121">
        <v>-0.72741032127868044</v>
      </c>
      <c r="E17" s="120">
        <v>105384</v>
      </c>
      <c r="F17" s="121">
        <f t="shared" si="3"/>
        <v>1.8267482095437355</v>
      </c>
      <c r="G17" s="120">
        <v>140395</v>
      </c>
      <c r="H17" s="121">
        <f t="shared" si="3"/>
        <v>0.33222310787216269</v>
      </c>
      <c r="I17" s="120">
        <v>153067</v>
      </c>
      <c r="J17" s="121">
        <f t="shared" si="3"/>
        <v>9.0259624630506741E-2</v>
      </c>
      <c r="K17" s="120">
        <v>148572</v>
      </c>
      <c r="L17" s="121">
        <f t="shared" si="3"/>
        <v>-2.936622524776733E-2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29818</v>
      </c>
      <c r="D18" s="121">
        <v>-0.81206590109793142</v>
      </c>
      <c r="E18" s="120">
        <v>139108</v>
      </c>
      <c r="F18" s="121">
        <f t="shared" si="3"/>
        <v>3.6652357636327046</v>
      </c>
      <c r="G18" s="120">
        <v>159273</v>
      </c>
      <c r="H18" s="121">
        <f t="shared" si="3"/>
        <v>0.14495931218909042</v>
      </c>
      <c r="I18" s="120">
        <v>172251</v>
      </c>
      <c r="J18" s="121">
        <f t="shared" si="3"/>
        <v>8.1482737187093868E-2</v>
      </c>
      <c r="K18" s="120">
        <v>172855</v>
      </c>
      <c r="L18" s="121">
        <f t="shared" si="3"/>
        <v>3.5065108475422768E-3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22307</v>
      </c>
      <c r="D19" s="121">
        <v>-0.83601170347281439</v>
      </c>
      <c r="E19" s="120">
        <v>122250</v>
      </c>
      <c r="F19" s="121">
        <f t="shared" si="3"/>
        <v>4.4803424933877256</v>
      </c>
      <c r="G19" s="120">
        <v>145679</v>
      </c>
      <c r="H19" s="121">
        <f t="shared" si="3"/>
        <v>0.19164826175869121</v>
      </c>
      <c r="I19" s="120">
        <v>154254</v>
      </c>
      <c r="J19" s="121">
        <f t="shared" si="3"/>
        <v>5.8862293123923104E-2</v>
      </c>
      <c r="K19" s="120">
        <v>156906</v>
      </c>
      <c r="L19" s="121">
        <f t="shared" si="3"/>
        <v>1.7192422886926684E-2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27724</v>
      </c>
      <c r="D20" s="121">
        <v>-0.80364743794043703</v>
      </c>
      <c r="E20" s="120">
        <v>114122</v>
      </c>
      <c r="F20" s="121">
        <f t="shared" si="3"/>
        <v>3.1163612754292309</v>
      </c>
      <c r="G20" s="120">
        <v>153975</v>
      </c>
      <c r="H20" s="121">
        <f t="shared" si="3"/>
        <v>0.34921399905364425</v>
      </c>
      <c r="I20" s="120">
        <v>161770</v>
      </c>
      <c r="J20" s="121">
        <f t="shared" si="3"/>
        <v>5.0625101477512535E-2</v>
      </c>
      <c r="K20" s="120">
        <v>159454</v>
      </c>
      <c r="L20" s="121">
        <f t="shared" si="3"/>
        <v>-1.431662236508624E-2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550867</v>
      </c>
      <c r="D21" s="124">
        <v>-0.68748946936969391</v>
      </c>
      <c r="E21" s="123">
        <v>881045</v>
      </c>
      <c r="F21" s="124">
        <f t="shared" si="3"/>
        <v>0.5993787974229714</v>
      </c>
      <c r="G21" s="123">
        <v>1757049</v>
      </c>
      <c r="H21" s="124">
        <f t="shared" si="3"/>
        <v>0.99427838532651558</v>
      </c>
      <c r="I21" s="123">
        <v>1888332</v>
      </c>
      <c r="J21" s="124">
        <f t="shared" si="3"/>
        <v>7.4717893467968199E-2</v>
      </c>
      <c r="K21" s="123">
        <v>1938898</v>
      </c>
      <c r="L21" s="124">
        <f t="shared" si="3"/>
        <v>2.677813011694985E-2</v>
      </c>
      <c r="M21" s="123">
        <v>1072395</v>
      </c>
      <c r="N21" s="124">
        <v>-4.736291342723542E-2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111379</v>
      </c>
      <c r="D31" s="121">
        <v>7.3408376862435176E-2</v>
      </c>
      <c r="E31" s="120">
        <v>12102</v>
      </c>
      <c r="F31" s="121">
        <f t="shared" ref="F31:L43" si="9">IFERROR(E31/C31-1,"-")</f>
        <v>-0.89134396968907958</v>
      </c>
      <c r="G31" s="120">
        <v>86205</v>
      </c>
      <c r="H31" s="121">
        <f t="shared" si="9"/>
        <v>6.1232027764005945</v>
      </c>
      <c r="I31" s="120">
        <v>115960</v>
      </c>
      <c r="J31" s="121">
        <f t="shared" si="9"/>
        <v>0.34516559364306021</v>
      </c>
      <c r="K31" s="120">
        <v>122914</v>
      </c>
      <c r="L31" s="121">
        <f t="shared" si="9"/>
        <v>5.9968954812004149E-2</v>
      </c>
      <c r="M31" s="120">
        <v>120846</v>
      </c>
      <c r="N31" s="121">
        <f t="shared" ref="N31:N37" si="10">IFERROR(M31/K31-1,"-")</f>
        <v>-1.6824771791659199E-2</v>
      </c>
    </row>
    <row r="32" spans="1:15" x14ac:dyDescent="0.25">
      <c r="B32" s="119" t="s">
        <v>75</v>
      </c>
      <c r="C32" s="120">
        <v>120647</v>
      </c>
      <c r="D32" s="121">
        <v>0.18735360692845182</v>
      </c>
      <c r="E32" s="120">
        <v>15540</v>
      </c>
      <c r="F32" s="121">
        <f t="shared" si="9"/>
        <v>-0.87119447644781878</v>
      </c>
      <c r="G32" s="120">
        <v>113659</v>
      </c>
      <c r="H32" s="121">
        <f t="shared" si="9"/>
        <v>6.313963963963964</v>
      </c>
      <c r="I32" s="120">
        <v>120680</v>
      </c>
      <c r="J32" s="121">
        <f t="shared" si="9"/>
        <v>6.1772494919012155E-2</v>
      </c>
      <c r="K32" s="120">
        <v>124180</v>
      </c>
      <c r="L32" s="121">
        <f t="shared" si="9"/>
        <v>2.9002320185614883E-2</v>
      </c>
      <c r="M32" s="120">
        <v>116006</v>
      </c>
      <c r="N32" s="121">
        <f t="shared" si="10"/>
        <v>-6.5823804155258459E-2</v>
      </c>
    </row>
    <row r="33" spans="2:15" x14ac:dyDescent="0.25">
      <c r="B33" s="119" t="s">
        <v>77</v>
      </c>
      <c r="C33" s="120">
        <v>47798</v>
      </c>
      <c r="D33" s="121">
        <v>-0.60228322280560154</v>
      </c>
      <c r="E33" s="120">
        <v>19839</v>
      </c>
      <c r="F33" s="121">
        <f t="shared" si="9"/>
        <v>-0.58494079250177833</v>
      </c>
      <c r="G33" s="120">
        <v>123375</v>
      </c>
      <c r="H33" s="121">
        <f t="shared" si="9"/>
        <v>5.2188114320278238</v>
      </c>
      <c r="I33" s="120">
        <v>124592</v>
      </c>
      <c r="J33" s="121">
        <f t="shared" si="9"/>
        <v>9.864235055724313E-3</v>
      </c>
      <c r="K33" s="120">
        <v>142017</v>
      </c>
      <c r="L33" s="121">
        <f t="shared" si="9"/>
        <v>0.13985649158854496</v>
      </c>
      <c r="M33" s="120">
        <v>126185</v>
      </c>
      <c r="N33" s="121">
        <f t="shared" si="10"/>
        <v>-0.11147961159579489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25490</v>
      </c>
      <c r="F34" s="121" t="str">
        <f t="shared" si="9"/>
        <v>-</v>
      </c>
      <c r="G34" s="120">
        <v>141494</v>
      </c>
      <c r="H34" s="121">
        <f t="shared" si="9"/>
        <v>4.5509611612397016</v>
      </c>
      <c r="I34" s="120">
        <v>137810</v>
      </c>
      <c r="J34" s="121">
        <f t="shared" si="9"/>
        <v>-2.6036439707690762E-2</v>
      </c>
      <c r="K34" s="120">
        <v>130927</v>
      </c>
      <c r="L34" s="121">
        <f t="shared" si="9"/>
        <v>-4.9945577244031591E-2</v>
      </c>
      <c r="M34" s="120">
        <v>132941</v>
      </c>
      <c r="N34" s="121">
        <f t="shared" si="10"/>
        <v>1.5382617794649001E-2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33362</v>
      </c>
      <c r="F35" s="121" t="str">
        <f t="shared" si="9"/>
        <v>-</v>
      </c>
      <c r="G35" s="120">
        <v>125144</v>
      </c>
      <c r="H35" s="121">
        <f t="shared" si="9"/>
        <v>2.7510940591091662</v>
      </c>
      <c r="I35" s="120">
        <v>124155</v>
      </c>
      <c r="J35" s="121">
        <f t="shared" si="9"/>
        <v>-7.902895863964754E-3</v>
      </c>
      <c r="K35" s="120">
        <v>132737</v>
      </c>
      <c r="L35" s="121">
        <f t="shared" si="9"/>
        <v>6.9123273327695189E-2</v>
      </c>
      <c r="M35" s="120">
        <v>123526</v>
      </c>
      <c r="N35" s="121">
        <f t="shared" si="10"/>
        <v>-6.9392859564401776E-2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44847</v>
      </c>
      <c r="F36" s="121" t="str">
        <f t="shared" si="9"/>
        <v>-</v>
      </c>
      <c r="G36" s="120">
        <v>123799</v>
      </c>
      <c r="H36" s="121">
        <f t="shared" si="9"/>
        <v>1.7604745021963564</v>
      </c>
      <c r="I36" s="120">
        <v>127951</v>
      </c>
      <c r="J36" s="121">
        <f t="shared" si="9"/>
        <v>3.3538235365390578E-2</v>
      </c>
      <c r="K36" s="120">
        <v>129241</v>
      </c>
      <c r="L36" s="121">
        <f t="shared" si="9"/>
        <v>1.0081984509695108E-2</v>
      </c>
      <c r="M36" s="120">
        <v>115607</v>
      </c>
      <c r="N36" s="121">
        <f t="shared" si="10"/>
        <v>-0.10549283895977279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80931</v>
      </c>
      <c r="F37" s="121" t="str">
        <f t="shared" si="9"/>
        <v>-</v>
      </c>
      <c r="G37" s="120">
        <v>138653</v>
      </c>
      <c r="H37" s="121">
        <f t="shared" si="9"/>
        <v>0.71322484585634682</v>
      </c>
      <c r="I37" s="120">
        <v>133653</v>
      </c>
      <c r="J37" s="121">
        <f t="shared" si="9"/>
        <v>-3.6061246420921345E-2</v>
      </c>
      <c r="K37" s="120">
        <v>133668</v>
      </c>
      <c r="L37" s="121">
        <f t="shared" si="9"/>
        <v>1.1223092635415099E-4</v>
      </c>
      <c r="M37" s="120">
        <v>124272</v>
      </c>
      <c r="N37" s="121">
        <f t="shared" si="10"/>
        <v>-7.0293563156477279E-2</v>
      </c>
    </row>
    <row r="38" spans="2:15" x14ac:dyDescent="0.25">
      <c r="B38" s="119" t="s">
        <v>87</v>
      </c>
      <c r="C38" s="120">
        <v>43908</v>
      </c>
      <c r="D38" s="121">
        <v>-0.65533157498116057</v>
      </c>
      <c r="E38" s="120">
        <v>100580</v>
      </c>
      <c r="F38" s="121">
        <f t="shared" si="9"/>
        <v>1.2906987337159515</v>
      </c>
      <c r="G38" s="120">
        <v>138022</v>
      </c>
      <c r="H38" s="121">
        <f t="shared" si="9"/>
        <v>0.37226088685623382</v>
      </c>
      <c r="I38" s="120">
        <v>134916</v>
      </c>
      <c r="J38" s="121">
        <f t="shared" si="9"/>
        <v>-2.2503658836997009E-2</v>
      </c>
      <c r="K38" s="120">
        <v>143446</v>
      </c>
      <c r="L38" s="121">
        <f t="shared" si="9"/>
        <v>6.3224524889560874E-2</v>
      </c>
      <c r="M38" s="120"/>
      <c r="N38" s="121"/>
    </row>
    <row r="39" spans="2:15" x14ac:dyDescent="0.25">
      <c r="B39" s="119" t="s">
        <v>89</v>
      </c>
      <c r="C39" s="120">
        <v>29045</v>
      </c>
      <c r="D39" s="121">
        <v>-0.73187910789454258</v>
      </c>
      <c r="E39" s="120">
        <v>92716</v>
      </c>
      <c r="F39" s="121">
        <f t="shared" si="9"/>
        <v>2.192150111895335</v>
      </c>
      <c r="G39" s="120">
        <v>116996</v>
      </c>
      <c r="H39" s="121">
        <f t="shared" si="9"/>
        <v>0.26187497303593776</v>
      </c>
      <c r="I39" s="120">
        <v>125237</v>
      </c>
      <c r="J39" s="121">
        <f t="shared" si="9"/>
        <v>7.0438305583096827E-2</v>
      </c>
      <c r="K39" s="120">
        <v>121062</v>
      </c>
      <c r="L39" s="121">
        <f t="shared" si="9"/>
        <v>-3.3336793439638468E-2</v>
      </c>
      <c r="M39" s="120"/>
      <c r="N39" s="121"/>
    </row>
    <row r="40" spans="2:15" x14ac:dyDescent="0.25">
      <c r="B40" s="119" t="s">
        <v>91</v>
      </c>
      <c r="C40" s="120">
        <v>23037</v>
      </c>
      <c r="D40" s="121">
        <v>-0.81865913080441133</v>
      </c>
      <c r="E40" s="120">
        <v>122247</v>
      </c>
      <c r="F40" s="121">
        <f t="shared" si="9"/>
        <v>4.3065503320744885</v>
      </c>
      <c r="G40" s="120">
        <v>135198</v>
      </c>
      <c r="H40" s="121">
        <f t="shared" si="9"/>
        <v>0.10594125009202671</v>
      </c>
      <c r="I40" s="120">
        <v>143593</v>
      </c>
      <c r="J40" s="121">
        <f t="shared" si="9"/>
        <v>6.2094113818251806E-2</v>
      </c>
      <c r="K40" s="120">
        <v>140283</v>
      </c>
      <c r="L40" s="121">
        <f t="shared" si="9"/>
        <v>-2.3051262944572493E-2</v>
      </c>
      <c r="M40" s="120"/>
      <c r="N40" s="121"/>
    </row>
    <row r="41" spans="2:15" x14ac:dyDescent="0.25">
      <c r="B41" s="119" t="s">
        <v>93</v>
      </c>
      <c r="C41" s="120">
        <v>16294</v>
      </c>
      <c r="D41" s="121">
        <v>-0.8491603562237322</v>
      </c>
      <c r="E41" s="120">
        <v>106548</v>
      </c>
      <c r="F41" s="121">
        <f t="shared" si="9"/>
        <v>5.5390941450840803</v>
      </c>
      <c r="G41" s="120">
        <v>121503</v>
      </c>
      <c r="H41" s="121">
        <f t="shared" si="9"/>
        <v>0.14035927469309617</v>
      </c>
      <c r="I41" s="120">
        <v>124720</v>
      </c>
      <c r="J41" s="121">
        <f t="shared" si="9"/>
        <v>2.6476712509156064E-2</v>
      </c>
      <c r="K41" s="120">
        <v>125623</v>
      </c>
      <c r="L41" s="121">
        <f t="shared" si="9"/>
        <v>7.2402180885182688E-3</v>
      </c>
      <c r="M41" s="120"/>
      <c r="N41" s="121"/>
    </row>
    <row r="42" spans="2:15" x14ac:dyDescent="0.25">
      <c r="B42" s="119" t="s">
        <v>95</v>
      </c>
      <c r="C42" s="120">
        <v>22293</v>
      </c>
      <c r="D42" s="121">
        <v>-0.80228814686710126</v>
      </c>
      <c r="E42" s="120">
        <v>98566</v>
      </c>
      <c r="F42" s="121">
        <f t="shared" si="9"/>
        <v>3.4213878796034631</v>
      </c>
      <c r="G42" s="120">
        <v>126581</v>
      </c>
      <c r="H42" s="121">
        <f t="shared" si="9"/>
        <v>0.28422579794249536</v>
      </c>
      <c r="I42" s="120">
        <v>129836</v>
      </c>
      <c r="J42" s="121">
        <f t="shared" si="9"/>
        <v>2.5714759719073221E-2</v>
      </c>
      <c r="K42" s="120">
        <v>127791</v>
      </c>
      <c r="L42" s="121">
        <f t="shared" si="9"/>
        <v>-1.5750639267999578E-2</v>
      </c>
      <c r="M42" s="120"/>
      <c r="N42" s="121"/>
    </row>
    <row r="43" spans="2:15" ht="15.75" x14ac:dyDescent="0.25">
      <c r="B43" s="122" t="s">
        <v>32</v>
      </c>
      <c r="C43" s="123">
        <v>441622</v>
      </c>
      <c r="D43" s="124">
        <v>-0.6779659781004439</v>
      </c>
      <c r="E43" s="123">
        <v>752768</v>
      </c>
      <c r="F43" s="124">
        <f t="shared" si="9"/>
        <v>0.70455276231709463</v>
      </c>
      <c r="G43" s="123">
        <v>1490629</v>
      </c>
      <c r="H43" s="124">
        <f t="shared" si="9"/>
        <v>0.98019708595476951</v>
      </c>
      <c r="I43" s="123">
        <v>1543103</v>
      </c>
      <c r="J43" s="124">
        <f t="shared" si="9"/>
        <v>3.5202588974184712E-2</v>
      </c>
      <c r="K43" s="123">
        <v>1573889</v>
      </c>
      <c r="L43" s="124">
        <f t="shared" si="9"/>
        <v>1.9950709706351377E-2</v>
      </c>
      <c r="M43" s="123">
        <v>859383</v>
      </c>
      <c r="N43" s="124">
        <v>-6.1485184845426977E-2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97322</v>
      </c>
      <c r="D53" s="121">
        <v>0.13324561301365878</v>
      </c>
      <c r="E53" s="120">
        <v>11597</v>
      </c>
      <c r="F53" s="121">
        <f t="shared" ref="F53:L65" si="14">IFERROR(E53/C53-1,"-")</f>
        <v>-0.88083886479932594</v>
      </c>
      <c r="G53" s="120">
        <v>77462</v>
      </c>
      <c r="H53" s="121">
        <f t="shared" si="14"/>
        <v>5.6794860739846511</v>
      </c>
      <c r="I53" s="120">
        <v>102022</v>
      </c>
      <c r="J53" s="121">
        <f t="shared" si="14"/>
        <v>0.31705868683999894</v>
      </c>
      <c r="K53" s="120">
        <v>111169</v>
      </c>
      <c r="L53" s="121">
        <f t="shared" si="14"/>
        <v>8.9657132775283754E-2</v>
      </c>
      <c r="M53" s="120">
        <v>108553</v>
      </c>
      <c r="N53" s="121">
        <f t="shared" ref="N53:N59" si="15">IFERROR(M53/K53-1,"-")</f>
        <v>-2.3531739963479015E-2</v>
      </c>
    </row>
    <row r="54" spans="1:15" x14ac:dyDescent="0.25">
      <c r="A54" s="1">
        <v>2</v>
      </c>
      <c r="B54" s="119" t="s">
        <v>75</v>
      </c>
      <c r="C54" s="120">
        <v>105589</v>
      </c>
      <c r="D54" s="121">
        <v>0.22800753628582071</v>
      </c>
      <c r="E54" s="120">
        <v>14910</v>
      </c>
      <c r="F54" s="121">
        <f t="shared" si="14"/>
        <v>-0.85879210902650849</v>
      </c>
      <c r="G54" s="120">
        <v>101190</v>
      </c>
      <c r="H54" s="121">
        <f t="shared" si="14"/>
        <v>5.7867203219315897</v>
      </c>
      <c r="I54" s="120">
        <v>107203</v>
      </c>
      <c r="J54" s="121">
        <f t="shared" si="14"/>
        <v>5.9422867872319429E-2</v>
      </c>
      <c r="K54" s="120">
        <v>111828</v>
      </c>
      <c r="L54" s="121">
        <f t="shared" si="14"/>
        <v>4.3142449371752711E-2</v>
      </c>
      <c r="M54" s="120">
        <v>103617</v>
      </c>
      <c r="N54" s="121">
        <f t="shared" si="15"/>
        <v>-7.3425260221053779E-2</v>
      </c>
    </row>
    <row r="55" spans="1:15" x14ac:dyDescent="0.25">
      <c r="A55" s="1">
        <v>3</v>
      </c>
      <c r="B55" s="119" t="s">
        <v>77</v>
      </c>
      <c r="C55" s="120">
        <v>41066</v>
      </c>
      <c r="D55" s="121">
        <v>-0.59060094907684335</v>
      </c>
      <c r="E55" s="120">
        <v>19532</v>
      </c>
      <c r="F55" s="121">
        <f t="shared" si="14"/>
        <v>-0.52437539570447567</v>
      </c>
      <c r="G55" s="120">
        <v>109531</v>
      </c>
      <c r="H55" s="121">
        <f t="shared" si="14"/>
        <v>4.6077718615605159</v>
      </c>
      <c r="I55" s="120">
        <v>110890</v>
      </c>
      <c r="J55" s="121">
        <f t="shared" si="14"/>
        <v>1.2407446293743352E-2</v>
      </c>
      <c r="K55" s="120">
        <v>127256</v>
      </c>
      <c r="L55" s="121">
        <f t="shared" si="14"/>
        <v>0.14758769952204887</v>
      </c>
      <c r="M55" s="120">
        <v>112571</v>
      </c>
      <c r="N55" s="121">
        <f t="shared" si="15"/>
        <v>-0.11539730936065884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25134</v>
      </c>
      <c r="F56" s="121" t="str">
        <f t="shared" si="14"/>
        <v>-</v>
      </c>
      <c r="G56" s="120">
        <v>126772</v>
      </c>
      <c r="H56" s="121">
        <f t="shared" si="14"/>
        <v>4.043844990849049</v>
      </c>
      <c r="I56" s="120">
        <v>123429</v>
      </c>
      <c r="J56" s="121">
        <f t="shared" si="14"/>
        <v>-2.6370176379642229E-2</v>
      </c>
      <c r="K56" s="120">
        <v>117947</v>
      </c>
      <c r="L56" s="121">
        <f t="shared" si="14"/>
        <v>-4.4414197635887831E-2</v>
      </c>
      <c r="M56" s="120">
        <v>119086</v>
      </c>
      <c r="N56" s="121">
        <f t="shared" si="15"/>
        <v>9.6568797849880816E-3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33045</v>
      </c>
      <c r="F57" s="121" t="str">
        <f t="shared" si="14"/>
        <v>-</v>
      </c>
      <c r="G57" s="120">
        <v>113457</v>
      </c>
      <c r="H57" s="121">
        <f t="shared" si="14"/>
        <v>2.4334089877439853</v>
      </c>
      <c r="I57" s="120">
        <v>111213</v>
      </c>
      <c r="J57" s="121">
        <f t="shared" si="14"/>
        <v>-1.9778418255374297E-2</v>
      </c>
      <c r="K57" s="120">
        <v>119801</v>
      </c>
      <c r="L57" s="121">
        <f t="shared" si="14"/>
        <v>7.7221188170447652E-2</v>
      </c>
      <c r="M57" s="120">
        <v>110077</v>
      </c>
      <c r="N57" s="121">
        <f t="shared" si="15"/>
        <v>-8.1167936828574039E-2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43303</v>
      </c>
      <c r="F58" s="121" t="str">
        <f t="shared" si="14"/>
        <v>-</v>
      </c>
      <c r="G58" s="120">
        <v>110209</v>
      </c>
      <c r="H58" s="121">
        <f t="shared" si="14"/>
        <v>1.5450661616978039</v>
      </c>
      <c r="I58" s="120">
        <v>114600</v>
      </c>
      <c r="J58" s="121">
        <f t="shared" si="14"/>
        <v>3.984248110408406E-2</v>
      </c>
      <c r="K58" s="120">
        <v>117142</v>
      </c>
      <c r="L58" s="121">
        <f t="shared" si="14"/>
        <v>2.218150087260029E-2</v>
      </c>
      <c r="M58" s="120">
        <v>102220</v>
      </c>
      <c r="N58" s="121">
        <f t="shared" si="15"/>
        <v>-0.12738385890628467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74597</v>
      </c>
      <c r="F59" s="121" t="str">
        <f t="shared" si="14"/>
        <v>-</v>
      </c>
      <c r="G59" s="120">
        <v>123042</v>
      </c>
      <c r="H59" s="121">
        <f t="shared" si="14"/>
        <v>0.64942289904419748</v>
      </c>
      <c r="I59" s="120">
        <v>118946</v>
      </c>
      <c r="J59" s="121">
        <f t="shared" si="14"/>
        <v>-3.3289445880268498E-2</v>
      </c>
      <c r="K59" s="120">
        <v>120238</v>
      </c>
      <c r="L59" s="121">
        <f t="shared" si="14"/>
        <v>1.0862071864543577E-2</v>
      </c>
      <c r="M59" s="120">
        <v>110061</v>
      </c>
      <c r="N59" s="121">
        <f t="shared" si="15"/>
        <v>-8.4640463081554929E-2</v>
      </c>
    </row>
    <row r="60" spans="1:15" x14ac:dyDescent="0.25">
      <c r="A60" s="1">
        <v>8</v>
      </c>
      <c r="B60" s="119" t="s">
        <v>87</v>
      </c>
      <c r="C60" s="120">
        <v>40708</v>
      </c>
      <c r="D60" s="121">
        <v>-0.62414595413081209</v>
      </c>
      <c r="E60" s="120">
        <v>92057</v>
      </c>
      <c r="F60" s="121">
        <f t="shared" si="14"/>
        <v>1.2613982509580426</v>
      </c>
      <c r="G60" s="120">
        <v>121901</v>
      </c>
      <c r="H60" s="121">
        <f t="shared" si="14"/>
        <v>0.32419044722291623</v>
      </c>
      <c r="I60" s="120">
        <v>120435</v>
      </c>
      <c r="J60" s="121">
        <f t="shared" si="14"/>
        <v>-1.202615236954574E-2</v>
      </c>
      <c r="K60" s="120">
        <v>130238</v>
      </c>
      <c r="L60" s="121">
        <f t="shared" si="14"/>
        <v>8.1396603977249127E-2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28487</v>
      </c>
      <c r="D61" s="121">
        <v>-0.69275321677793711</v>
      </c>
      <c r="E61" s="120">
        <v>84214</v>
      </c>
      <c r="F61" s="121">
        <f t="shared" si="14"/>
        <v>1.9562256467862533</v>
      </c>
      <c r="G61" s="120">
        <v>103802</v>
      </c>
      <c r="H61" s="121">
        <f t="shared" si="14"/>
        <v>0.2325979053364049</v>
      </c>
      <c r="I61" s="120">
        <v>112485</v>
      </c>
      <c r="J61" s="121">
        <f t="shared" si="14"/>
        <v>8.3649640662029734E-2</v>
      </c>
      <c r="K61" s="120">
        <v>109297</v>
      </c>
      <c r="L61" s="121">
        <f t="shared" si="14"/>
        <v>-2.8341556651998001E-2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22497</v>
      </c>
      <c r="D62" s="121">
        <v>-0.79249755575642422</v>
      </c>
      <c r="E62" s="120">
        <v>107685</v>
      </c>
      <c r="F62" s="121">
        <f t="shared" si="14"/>
        <v>3.7866382184291236</v>
      </c>
      <c r="G62" s="120">
        <v>119950</v>
      </c>
      <c r="H62" s="121">
        <f t="shared" si="14"/>
        <v>0.11389701444026556</v>
      </c>
      <c r="I62" s="120">
        <v>128570</v>
      </c>
      <c r="J62" s="121">
        <f t="shared" si="14"/>
        <v>7.1863276365152107E-2</v>
      </c>
      <c r="K62" s="120">
        <v>127297</v>
      </c>
      <c r="L62" s="121">
        <f t="shared" si="14"/>
        <v>-9.9012211246791715E-3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15805</v>
      </c>
      <c r="D63" s="121">
        <v>-0.82919422470064408</v>
      </c>
      <c r="E63" s="120">
        <v>94309</v>
      </c>
      <c r="F63" s="121">
        <f t="shared" si="14"/>
        <v>4.9670357481809555</v>
      </c>
      <c r="G63" s="120">
        <v>107416</v>
      </c>
      <c r="H63" s="121">
        <f t="shared" si="14"/>
        <v>0.13897931268489749</v>
      </c>
      <c r="I63" s="120">
        <v>111535</v>
      </c>
      <c r="J63" s="121">
        <f t="shared" si="14"/>
        <v>3.8346242645415973E-2</v>
      </c>
      <c r="K63" s="120">
        <v>113118</v>
      </c>
      <c r="L63" s="121">
        <f t="shared" si="14"/>
        <v>1.419285426099437E-2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21712</v>
      </c>
      <c r="D64" s="121">
        <v>-0.77727855567523207</v>
      </c>
      <c r="E64" s="120">
        <v>87439</v>
      </c>
      <c r="F64" s="121">
        <f t="shared" si="14"/>
        <v>3.0272199705232126</v>
      </c>
      <c r="G64" s="120">
        <v>110632</v>
      </c>
      <c r="H64" s="121">
        <f t="shared" si="14"/>
        <v>0.26524777273299094</v>
      </c>
      <c r="I64" s="120">
        <v>116159</v>
      </c>
      <c r="J64" s="121">
        <f t="shared" si="14"/>
        <v>4.9958420710102036E-2</v>
      </c>
      <c r="K64" s="120">
        <v>115661</v>
      </c>
      <c r="L64" s="121">
        <f t="shared" si="14"/>
        <v>-4.2872269905904759E-3</v>
      </c>
      <c r="M64" s="120"/>
      <c r="N64" s="121"/>
    </row>
    <row r="65" spans="1:15" ht="15.75" x14ac:dyDescent="0.25">
      <c r="B65" s="122" t="s">
        <v>32</v>
      </c>
      <c r="C65" s="123">
        <v>398770</v>
      </c>
      <c r="D65" s="124">
        <v>-0.65537714325221241</v>
      </c>
      <c r="E65" s="123">
        <v>687822</v>
      </c>
      <c r="F65" s="124">
        <f t="shared" si="14"/>
        <v>0.72485894124432626</v>
      </c>
      <c r="G65" s="123">
        <v>1325364</v>
      </c>
      <c r="H65" s="124">
        <f t="shared" si="14"/>
        <v>0.92689969207149514</v>
      </c>
      <c r="I65" s="123">
        <v>1377487</v>
      </c>
      <c r="J65" s="124">
        <f t="shared" si="14"/>
        <v>3.9327309327852555E-2</v>
      </c>
      <c r="K65" s="123">
        <v>1420992</v>
      </c>
      <c r="L65" s="124">
        <f t="shared" si="14"/>
        <v>3.158287519228864E-2</v>
      </c>
      <c r="M65" s="123">
        <v>766185</v>
      </c>
      <c r="N65" s="124">
        <v>-7.1719605854750679E-2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14057</v>
      </c>
      <c r="D75" s="121">
        <v>-0.2139462058938657</v>
      </c>
      <c r="E75" s="120">
        <v>505</v>
      </c>
      <c r="F75" s="121">
        <f t="shared" ref="F75:L87" si="19">IFERROR(E75/C75-1,"-")</f>
        <v>-0.96407483815892436</v>
      </c>
      <c r="G75" s="120">
        <v>8743</v>
      </c>
      <c r="H75" s="121">
        <f t="shared" si="19"/>
        <v>16.312871287128711</v>
      </c>
      <c r="I75" s="120">
        <v>13938</v>
      </c>
      <c r="J75" s="121">
        <f t="shared" si="19"/>
        <v>0.59418963742422504</v>
      </c>
      <c r="K75" s="120">
        <v>11745</v>
      </c>
      <c r="L75" s="121">
        <f t="shared" si="19"/>
        <v>-0.15733964700817904</v>
      </c>
      <c r="M75" s="120">
        <v>12293</v>
      </c>
      <c r="N75" s="121">
        <f t="shared" ref="N75:N81" si="20">IFERROR(M75/K75-1,"-")</f>
        <v>4.665815240527893E-2</v>
      </c>
    </row>
    <row r="76" spans="1:15" x14ac:dyDescent="0.25">
      <c r="A76" s="1">
        <v>2</v>
      </c>
      <c r="B76" s="119" t="s">
        <v>75</v>
      </c>
      <c r="C76" s="120">
        <v>15058</v>
      </c>
      <c r="D76" s="121">
        <v>-3.6349673620888256E-2</v>
      </c>
      <c r="E76" s="120">
        <v>630</v>
      </c>
      <c r="F76" s="121">
        <f t="shared" si="19"/>
        <v>-0.95816177447204143</v>
      </c>
      <c r="G76" s="120">
        <v>12469</v>
      </c>
      <c r="H76" s="121">
        <f t="shared" si="19"/>
        <v>18.792063492063491</v>
      </c>
      <c r="I76" s="120">
        <v>13477</v>
      </c>
      <c r="J76" s="121">
        <f t="shared" si="19"/>
        <v>8.0840484401315305E-2</v>
      </c>
      <c r="K76" s="120">
        <v>12352</v>
      </c>
      <c r="L76" s="121">
        <f t="shared" si="19"/>
        <v>-8.3475550938636234E-2</v>
      </c>
      <c r="M76" s="120">
        <v>12389</v>
      </c>
      <c r="N76" s="121">
        <f t="shared" si="20"/>
        <v>2.9954663212434784E-3</v>
      </c>
    </row>
    <row r="77" spans="1:15" x14ac:dyDescent="0.25">
      <c r="A77" s="1">
        <v>3</v>
      </c>
      <c r="B77" s="119" t="s">
        <v>77</v>
      </c>
      <c r="C77" s="120">
        <v>6732</v>
      </c>
      <c r="D77" s="121">
        <v>-0.66124893071000856</v>
      </c>
      <c r="E77" s="120">
        <v>307</v>
      </c>
      <c r="F77" s="121">
        <f t="shared" si="19"/>
        <v>-0.95439691027926321</v>
      </c>
      <c r="G77" s="120">
        <v>13844</v>
      </c>
      <c r="H77" s="121">
        <f t="shared" si="19"/>
        <v>44.094462540716613</v>
      </c>
      <c r="I77" s="120">
        <v>13702</v>
      </c>
      <c r="J77" s="121">
        <f t="shared" si="19"/>
        <v>-1.0257151112395224E-2</v>
      </c>
      <c r="K77" s="120">
        <v>14761</v>
      </c>
      <c r="L77" s="121">
        <f t="shared" si="19"/>
        <v>7.7287987155159721E-2</v>
      </c>
      <c r="M77" s="120">
        <v>13614</v>
      </c>
      <c r="N77" s="121">
        <f t="shared" si="20"/>
        <v>-7.7704762549962725E-2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356</v>
      </c>
      <c r="F78" s="121" t="str">
        <f t="shared" si="19"/>
        <v>-</v>
      </c>
      <c r="G78" s="120">
        <v>14722</v>
      </c>
      <c r="H78" s="121">
        <f t="shared" si="19"/>
        <v>40.353932584269664</v>
      </c>
      <c r="I78" s="120">
        <v>14381</v>
      </c>
      <c r="J78" s="121">
        <f t="shared" si="19"/>
        <v>-2.3162613775302265E-2</v>
      </c>
      <c r="K78" s="120">
        <v>12980</v>
      </c>
      <c r="L78" s="121">
        <f t="shared" si="19"/>
        <v>-9.7420207217856936E-2</v>
      </c>
      <c r="M78" s="120">
        <v>13855</v>
      </c>
      <c r="N78" s="121">
        <f t="shared" si="20"/>
        <v>6.741140215716479E-2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317</v>
      </c>
      <c r="F79" s="121" t="str">
        <f t="shared" si="19"/>
        <v>-</v>
      </c>
      <c r="G79" s="120">
        <v>11687</v>
      </c>
      <c r="H79" s="121">
        <f t="shared" si="19"/>
        <v>35.867507886435334</v>
      </c>
      <c r="I79" s="120">
        <v>12942</v>
      </c>
      <c r="J79" s="121">
        <f t="shared" si="19"/>
        <v>0.10738427312398402</v>
      </c>
      <c r="K79" s="120">
        <v>12936</v>
      </c>
      <c r="L79" s="121">
        <f t="shared" si="19"/>
        <v>-4.6360686138158247E-4</v>
      </c>
      <c r="M79" s="120">
        <v>13449</v>
      </c>
      <c r="N79" s="121">
        <f t="shared" si="20"/>
        <v>3.9656771799629009E-2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1544</v>
      </c>
      <c r="F80" s="121" t="str">
        <f t="shared" si="19"/>
        <v>-</v>
      </c>
      <c r="G80" s="120">
        <v>13590</v>
      </c>
      <c r="H80" s="121">
        <f t="shared" si="19"/>
        <v>7.8018134715025909</v>
      </c>
      <c r="I80" s="120">
        <v>13351</v>
      </c>
      <c r="J80" s="121">
        <f t="shared" si="19"/>
        <v>-1.7586460632818213E-2</v>
      </c>
      <c r="K80" s="120">
        <v>12099</v>
      </c>
      <c r="L80" s="121">
        <f t="shared" si="19"/>
        <v>-9.3775747135046106E-2</v>
      </c>
      <c r="M80" s="120">
        <v>13387</v>
      </c>
      <c r="N80" s="121">
        <f t="shared" si="20"/>
        <v>0.10645507893214323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6334</v>
      </c>
      <c r="F81" s="121" t="str">
        <f t="shared" si="19"/>
        <v>-</v>
      </c>
      <c r="G81" s="120">
        <v>15611</v>
      </c>
      <c r="H81" s="121">
        <f t="shared" si="19"/>
        <v>1.4646353015472053</v>
      </c>
      <c r="I81" s="120">
        <v>14707</v>
      </c>
      <c r="J81" s="121">
        <f t="shared" si="19"/>
        <v>-5.7907885465376951E-2</v>
      </c>
      <c r="K81" s="120">
        <v>13430</v>
      </c>
      <c r="L81" s="121">
        <f t="shared" si="19"/>
        <v>-8.6829400965526604E-2</v>
      </c>
      <c r="M81" s="120">
        <v>14211</v>
      </c>
      <c r="N81" s="121">
        <f t="shared" si="20"/>
        <v>5.8153387937453394E-2</v>
      </c>
    </row>
    <row r="82" spans="1:15" x14ac:dyDescent="0.25">
      <c r="A82" s="1">
        <v>8</v>
      </c>
      <c r="B82" s="119" t="s">
        <v>87</v>
      </c>
      <c r="C82" s="120">
        <v>3200</v>
      </c>
      <c r="D82" s="121">
        <v>-0.83232026828757077</v>
      </c>
      <c r="E82" s="120">
        <v>8523</v>
      </c>
      <c r="F82" s="121">
        <f t="shared" si="19"/>
        <v>1.6634375000000001</v>
      </c>
      <c r="G82" s="120">
        <v>16121</v>
      </c>
      <c r="H82" s="121">
        <f t="shared" si="19"/>
        <v>0.89147013962219868</v>
      </c>
      <c r="I82" s="120">
        <v>14481</v>
      </c>
      <c r="J82" s="121">
        <f t="shared" si="19"/>
        <v>-0.10173066186961111</v>
      </c>
      <c r="K82" s="120">
        <v>13208</v>
      </c>
      <c r="L82" s="121">
        <f t="shared" si="19"/>
        <v>-8.790829362613084E-2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558</v>
      </c>
      <c r="D83" s="121">
        <v>-0.96425597335212354</v>
      </c>
      <c r="E83" s="120">
        <v>8502</v>
      </c>
      <c r="F83" s="121">
        <f t="shared" si="19"/>
        <v>14.236559139784946</v>
      </c>
      <c r="G83" s="120">
        <v>13194</v>
      </c>
      <c r="H83" s="121">
        <f t="shared" si="19"/>
        <v>0.55187014820042335</v>
      </c>
      <c r="I83" s="120">
        <v>12752</v>
      </c>
      <c r="J83" s="121">
        <f t="shared" si="19"/>
        <v>-3.3500075792026629E-2</v>
      </c>
      <c r="K83" s="120">
        <v>11765</v>
      </c>
      <c r="L83" s="121">
        <f t="shared" si="19"/>
        <v>-7.7399623588456756E-2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540</v>
      </c>
      <c r="D84" s="121">
        <v>-0.97099736827971428</v>
      </c>
      <c r="E84" s="120">
        <v>14562</v>
      </c>
      <c r="F84" s="121">
        <f t="shared" si="19"/>
        <v>25.966666666666665</v>
      </c>
      <c r="G84" s="120">
        <v>15248</v>
      </c>
      <c r="H84" s="121">
        <f t="shared" si="19"/>
        <v>4.7108913610767855E-2</v>
      </c>
      <c r="I84" s="120">
        <v>15023</v>
      </c>
      <c r="J84" s="121">
        <f t="shared" si="19"/>
        <v>-1.4756033578174232E-2</v>
      </c>
      <c r="K84" s="120">
        <v>12986</v>
      </c>
      <c r="L84" s="121">
        <f t="shared" si="19"/>
        <v>-0.13559209212540768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489</v>
      </c>
      <c r="D85" s="121">
        <v>-0.96843124596513874</v>
      </c>
      <c r="E85" s="120">
        <v>12239</v>
      </c>
      <c r="F85" s="121">
        <f t="shared" si="19"/>
        <v>24.028629856850717</v>
      </c>
      <c r="G85" s="120">
        <v>14087</v>
      </c>
      <c r="H85" s="121">
        <f t="shared" si="19"/>
        <v>0.15099272816406573</v>
      </c>
      <c r="I85" s="120">
        <v>13185</v>
      </c>
      <c r="J85" s="121">
        <f t="shared" si="19"/>
        <v>-6.4030666572016726E-2</v>
      </c>
      <c r="K85" s="120">
        <v>12505</v>
      </c>
      <c r="L85" s="121">
        <f t="shared" si="19"/>
        <v>-5.1573758058399699E-2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581</v>
      </c>
      <c r="D86" s="121">
        <v>-0.9619515389652914</v>
      </c>
      <c r="E86" s="120">
        <v>11127</v>
      </c>
      <c r="F86" s="121">
        <f t="shared" si="19"/>
        <v>18.151462994836489</v>
      </c>
      <c r="G86" s="120">
        <v>15949</v>
      </c>
      <c r="H86" s="121">
        <f t="shared" si="19"/>
        <v>0.43336029477846671</v>
      </c>
      <c r="I86" s="120">
        <v>13677</v>
      </c>
      <c r="J86" s="121">
        <f t="shared" si="19"/>
        <v>-0.14245407235563357</v>
      </c>
      <c r="K86" s="120">
        <v>12130</v>
      </c>
      <c r="L86" s="121">
        <f t="shared" si="19"/>
        <v>-0.11310960005849235</v>
      </c>
      <c r="M86" s="120"/>
      <c r="N86" s="121"/>
    </row>
    <row r="87" spans="1:15" ht="15.75" x14ac:dyDescent="0.25">
      <c r="B87" s="122" t="s">
        <v>32</v>
      </c>
      <c r="C87" s="123">
        <v>42852</v>
      </c>
      <c r="D87" s="124">
        <v>-0.79997386011426863</v>
      </c>
      <c r="E87" s="123">
        <v>64946</v>
      </c>
      <c r="F87" s="124">
        <f t="shared" si="19"/>
        <v>0.51558853729114151</v>
      </c>
      <c r="G87" s="123">
        <v>165265</v>
      </c>
      <c r="H87" s="124">
        <f t="shared" si="19"/>
        <v>1.5446524805222799</v>
      </c>
      <c r="I87" s="123">
        <v>165616</v>
      </c>
      <c r="J87" s="124">
        <f t="shared" si="19"/>
        <v>2.1238616767009777E-3</v>
      </c>
      <c r="K87" s="123">
        <v>152897</v>
      </c>
      <c r="L87" s="124">
        <f t="shared" si="19"/>
        <v>-7.6798135445850679E-2</v>
      </c>
      <c r="M87" s="123">
        <v>93198</v>
      </c>
      <c r="N87" s="124">
        <v>3.2058735590179799E-2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257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26721</v>
      </c>
      <c r="D97" s="121">
        <v>-3.4122537502259132E-2</v>
      </c>
      <c r="E97" s="120">
        <v>3080</v>
      </c>
      <c r="F97" s="121">
        <f t="shared" ref="F97:L109" si="24">IFERROR(E97/C97-1,"-")</f>
        <v>-0.88473485273754726</v>
      </c>
      <c r="G97" s="120">
        <v>13744</v>
      </c>
      <c r="H97" s="121">
        <f t="shared" si="24"/>
        <v>3.4623376623376627</v>
      </c>
      <c r="I97" s="120">
        <v>23642</v>
      </c>
      <c r="J97" s="121">
        <f t="shared" si="24"/>
        <v>0.72016880093131541</v>
      </c>
      <c r="K97" s="120">
        <v>28011</v>
      </c>
      <c r="L97" s="121">
        <f t="shared" si="24"/>
        <v>0.18479824041959225</v>
      </c>
      <c r="M97" s="120">
        <v>25205</v>
      </c>
      <c r="N97" s="121">
        <f t="shared" ref="N97:N103" si="25">IFERROR(M97/K97-1,"-")</f>
        <v>-0.10017493127699828</v>
      </c>
    </row>
    <row r="98" spans="2:14" x14ac:dyDescent="0.25">
      <c r="B98" s="119" t="s">
        <v>75</v>
      </c>
      <c r="C98" s="120">
        <v>27703</v>
      </c>
      <c r="D98" s="121">
        <v>-1.8007160327531802E-2</v>
      </c>
      <c r="E98" s="120">
        <v>3807</v>
      </c>
      <c r="F98" s="121">
        <f t="shared" si="24"/>
        <v>-0.86257806013789118</v>
      </c>
      <c r="G98" s="120">
        <v>17238</v>
      </c>
      <c r="H98" s="121">
        <f t="shared" si="24"/>
        <v>3.5279747832939323</v>
      </c>
      <c r="I98" s="120">
        <v>26350</v>
      </c>
      <c r="J98" s="121">
        <f t="shared" si="24"/>
        <v>0.52859960552268248</v>
      </c>
      <c r="K98" s="120">
        <v>30407</v>
      </c>
      <c r="L98" s="121">
        <f t="shared" si="24"/>
        <v>0.15396584440227712</v>
      </c>
      <c r="M98" s="120">
        <v>31884</v>
      </c>
      <c r="N98" s="121">
        <f t="shared" si="25"/>
        <v>4.8574341434538093E-2</v>
      </c>
    </row>
    <row r="99" spans="2:14" x14ac:dyDescent="0.25">
      <c r="B99" s="119" t="s">
        <v>77</v>
      </c>
      <c r="C99" s="120">
        <v>9922</v>
      </c>
      <c r="D99" s="121">
        <v>-0.71535945837397441</v>
      </c>
      <c r="E99" s="120">
        <v>5137</v>
      </c>
      <c r="F99" s="121">
        <f t="shared" si="24"/>
        <v>-0.4822616407982262</v>
      </c>
      <c r="G99" s="120">
        <v>16928</v>
      </c>
      <c r="H99" s="121">
        <f t="shared" si="24"/>
        <v>2.2953085458438776</v>
      </c>
      <c r="I99" s="120">
        <v>29521</v>
      </c>
      <c r="J99" s="121">
        <f t="shared" si="24"/>
        <v>0.74391540642722109</v>
      </c>
      <c r="K99" s="120">
        <v>33910</v>
      </c>
      <c r="L99" s="121">
        <f t="shared" si="24"/>
        <v>0.14867382541241825</v>
      </c>
      <c r="M99" s="120">
        <v>32773</v>
      </c>
      <c r="N99" s="121">
        <f t="shared" si="25"/>
        <v>-3.3529932173400168E-2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7305</v>
      </c>
      <c r="F100" s="121" t="str">
        <f t="shared" si="24"/>
        <v>-</v>
      </c>
      <c r="G100" s="120">
        <v>24732</v>
      </c>
      <c r="H100" s="121">
        <f t="shared" si="24"/>
        <v>2.3856262833675563</v>
      </c>
      <c r="I100" s="120">
        <v>29815</v>
      </c>
      <c r="J100" s="121">
        <f t="shared" si="24"/>
        <v>0.20552320879831787</v>
      </c>
      <c r="K100" s="120">
        <v>27925</v>
      </c>
      <c r="L100" s="121">
        <f t="shared" si="24"/>
        <v>-6.3390910615461982E-2</v>
      </c>
      <c r="M100" s="120">
        <v>32320</v>
      </c>
      <c r="N100" s="121">
        <f t="shared" si="25"/>
        <v>0.15738585496866597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8652</v>
      </c>
      <c r="F101" s="121" t="str">
        <f t="shared" si="24"/>
        <v>-</v>
      </c>
      <c r="G101" s="120">
        <v>20702</v>
      </c>
      <c r="H101" s="121">
        <f t="shared" si="24"/>
        <v>1.3927415626444755</v>
      </c>
      <c r="I101" s="120">
        <v>26170</v>
      </c>
      <c r="J101" s="121">
        <f t="shared" si="24"/>
        <v>0.26412906965510574</v>
      </c>
      <c r="K101" s="120">
        <v>28824</v>
      </c>
      <c r="L101" s="121">
        <f t="shared" si="24"/>
        <v>0.10141383263278558</v>
      </c>
      <c r="M101" s="120">
        <v>29686</v>
      </c>
      <c r="N101" s="121">
        <f t="shared" si="25"/>
        <v>2.9905634193727382E-2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8692</v>
      </c>
      <c r="F102" s="121" t="str">
        <f t="shared" si="24"/>
        <v>-</v>
      </c>
      <c r="G102" s="120">
        <v>21190</v>
      </c>
      <c r="H102" s="121">
        <f t="shared" si="24"/>
        <v>1.4378739070409572</v>
      </c>
      <c r="I102" s="120">
        <v>29399</v>
      </c>
      <c r="J102" s="121">
        <f t="shared" si="24"/>
        <v>0.38739971684756958</v>
      </c>
      <c r="K102" s="120">
        <v>27824</v>
      </c>
      <c r="L102" s="121">
        <f t="shared" si="24"/>
        <v>-5.3573250790843185E-2</v>
      </c>
      <c r="M102" s="120">
        <v>30386</v>
      </c>
      <c r="N102" s="121">
        <f t="shared" si="25"/>
        <v>9.2078780908568136E-2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13213</v>
      </c>
      <c r="F103" s="121" t="str">
        <f t="shared" si="24"/>
        <v>-</v>
      </c>
      <c r="G103" s="120">
        <v>26190</v>
      </c>
      <c r="H103" s="121">
        <f t="shared" si="24"/>
        <v>0.9821388026943163</v>
      </c>
      <c r="I103" s="120">
        <v>30318</v>
      </c>
      <c r="J103" s="121">
        <f t="shared" si="24"/>
        <v>0.15761741122565875</v>
      </c>
      <c r="K103" s="120">
        <v>33127</v>
      </c>
      <c r="L103" s="121">
        <f t="shared" si="24"/>
        <v>9.2651230292235542E-2</v>
      </c>
      <c r="M103" s="120">
        <v>30758</v>
      </c>
      <c r="N103" s="121">
        <f t="shared" si="25"/>
        <v>-7.151266338636153E-2</v>
      </c>
    </row>
    <row r="104" spans="2:14" x14ac:dyDescent="0.25">
      <c r="B104" s="119" t="s">
        <v>87</v>
      </c>
      <c r="C104" s="120">
        <v>8887</v>
      </c>
      <c r="D104" s="121">
        <v>-0.76251937363048472</v>
      </c>
      <c r="E104" s="120">
        <v>17604</v>
      </c>
      <c r="F104" s="121">
        <f t="shared" si="24"/>
        <v>0.98087093507370327</v>
      </c>
      <c r="G104" s="120">
        <v>26652</v>
      </c>
      <c r="H104" s="121">
        <f t="shared" si="24"/>
        <v>0.51397409679618278</v>
      </c>
      <c r="I104" s="120">
        <v>32058</v>
      </c>
      <c r="J104" s="121">
        <f t="shared" si="24"/>
        <v>0.2028365601080595</v>
      </c>
      <c r="K104" s="120">
        <v>31953</v>
      </c>
      <c r="L104" s="121">
        <f t="shared" si="24"/>
        <v>-3.2753134942915541E-3</v>
      </c>
      <c r="M104" s="120"/>
      <c r="N104" s="121"/>
    </row>
    <row r="105" spans="2:14" x14ac:dyDescent="0.25">
      <c r="B105" s="119" t="s">
        <v>89</v>
      </c>
      <c r="C105" s="120">
        <v>8236</v>
      </c>
      <c r="D105" s="121">
        <v>-0.71038750967015962</v>
      </c>
      <c r="E105" s="120">
        <v>12668</v>
      </c>
      <c r="F105" s="121">
        <f t="shared" si="24"/>
        <v>0.53812530354541033</v>
      </c>
      <c r="G105" s="120">
        <v>23399</v>
      </c>
      <c r="H105" s="121">
        <f t="shared" si="24"/>
        <v>0.84709504262709179</v>
      </c>
      <c r="I105" s="120">
        <v>27830</v>
      </c>
      <c r="J105" s="121">
        <f t="shared" si="24"/>
        <v>0.18936706696867378</v>
      </c>
      <c r="K105" s="120">
        <v>27510</v>
      </c>
      <c r="L105" s="121">
        <f t="shared" si="24"/>
        <v>-1.1498383039885041E-2</v>
      </c>
      <c r="M105" s="120"/>
      <c r="N105" s="121"/>
    </row>
    <row r="106" spans="2:14" x14ac:dyDescent="0.25">
      <c r="B106" s="119" t="s">
        <v>91</v>
      </c>
      <c r="C106" s="120">
        <v>6781</v>
      </c>
      <c r="D106" s="121">
        <v>-0.78558102766798421</v>
      </c>
      <c r="E106" s="120">
        <v>16861</v>
      </c>
      <c r="F106" s="121">
        <f t="shared" si="24"/>
        <v>1.4865064149830407</v>
      </c>
      <c r="G106" s="120">
        <v>24075</v>
      </c>
      <c r="H106" s="121">
        <f t="shared" si="24"/>
        <v>0.42785125437399918</v>
      </c>
      <c r="I106" s="120">
        <v>28658</v>
      </c>
      <c r="J106" s="121">
        <f t="shared" si="24"/>
        <v>0.19036344755970913</v>
      </c>
      <c r="K106" s="120">
        <v>32572</v>
      </c>
      <c r="L106" s="121">
        <f t="shared" si="24"/>
        <v>0.13657617419219759</v>
      </c>
      <c r="M106" s="120"/>
      <c r="N106" s="121"/>
    </row>
    <row r="107" spans="2:14" x14ac:dyDescent="0.25">
      <c r="B107" s="119" t="s">
        <v>93</v>
      </c>
      <c r="C107" s="120">
        <v>6013</v>
      </c>
      <c r="D107" s="121">
        <v>-0.78529600799828603</v>
      </c>
      <c r="E107" s="120">
        <v>15702</v>
      </c>
      <c r="F107" s="121">
        <f t="shared" si="24"/>
        <v>1.6113420921337105</v>
      </c>
      <c r="G107" s="120">
        <v>24176</v>
      </c>
      <c r="H107" s="121">
        <f t="shared" si="24"/>
        <v>0.53967647433447974</v>
      </c>
      <c r="I107" s="120">
        <v>29534</v>
      </c>
      <c r="J107" s="121">
        <f t="shared" si="24"/>
        <v>0.22162475181998675</v>
      </c>
      <c r="K107" s="120">
        <v>31283</v>
      </c>
      <c r="L107" s="121">
        <f t="shared" si="24"/>
        <v>5.9219882169702753E-2</v>
      </c>
      <c r="M107" s="120"/>
      <c r="N107" s="121"/>
    </row>
    <row r="108" spans="2:14" x14ac:dyDescent="0.25">
      <c r="B108" s="119" t="s">
        <v>95</v>
      </c>
      <c r="C108" s="120">
        <v>5431</v>
      </c>
      <c r="D108" s="121">
        <v>-0.80903656821378345</v>
      </c>
      <c r="E108" s="120">
        <v>15556</v>
      </c>
      <c r="F108" s="121">
        <f t="shared" si="24"/>
        <v>1.8642975510955626</v>
      </c>
      <c r="G108" s="120">
        <v>27394</v>
      </c>
      <c r="H108" s="121">
        <f t="shared" si="24"/>
        <v>0.76099254307019804</v>
      </c>
      <c r="I108" s="120">
        <v>31934</v>
      </c>
      <c r="J108" s="121">
        <f t="shared" si="24"/>
        <v>0.16572972183689849</v>
      </c>
      <c r="K108" s="120">
        <v>31663</v>
      </c>
      <c r="L108" s="121">
        <f t="shared" si="24"/>
        <v>-8.4862528965992112E-3</v>
      </c>
      <c r="M108" s="120"/>
      <c r="N108" s="121"/>
    </row>
    <row r="109" spans="2:14" ht="15.75" x14ac:dyDescent="0.25">
      <c r="B109" s="122" t="s">
        <v>32</v>
      </c>
      <c r="C109" s="123">
        <v>109245</v>
      </c>
      <c r="D109" s="124">
        <v>-0.72086017329180319</v>
      </c>
      <c r="E109" s="123">
        <v>128277</v>
      </c>
      <c r="F109" s="124">
        <f t="shared" si="24"/>
        <v>0.17421392283399695</v>
      </c>
      <c r="G109" s="123">
        <v>266420</v>
      </c>
      <c r="H109" s="124">
        <f t="shared" si="24"/>
        <v>1.0769116833103363</v>
      </c>
      <c r="I109" s="123">
        <v>345229</v>
      </c>
      <c r="J109" s="124">
        <f t="shared" si="24"/>
        <v>0.29580737181893246</v>
      </c>
      <c r="K109" s="123">
        <v>365009</v>
      </c>
      <c r="L109" s="124">
        <f t="shared" si="24"/>
        <v>5.7295302538315163E-2</v>
      </c>
      <c r="M109" s="123">
        <v>213012</v>
      </c>
      <c r="N109" s="124">
        <v>1.4207629458929283E-2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5F83C-BE41-43C3-A851-C3F71922AC25}">
  <sheetPr>
    <tabColor theme="7" tint="0.79998168889431442"/>
  </sheetPr>
  <dimension ref="A4:E116"/>
  <sheetViews>
    <sheetView showGridLines="0" topLeftCell="A73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1938898</v>
      </c>
      <c r="D8" s="121">
        <f t="shared" ref="D8:D10" si="0">C8/C9-1</f>
        <v>2.677813011694985E-2</v>
      </c>
    </row>
    <row r="9" spans="1:5" x14ac:dyDescent="0.25">
      <c r="A9" s="1"/>
      <c r="B9" s="119">
        <v>2023</v>
      </c>
      <c r="C9" s="120">
        <v>1888332</v>
      </c>
      <c r="D9" s="121">
        <f t="shared" si="0"/>
        <v>7.4717893467968199E-2</v>
      </c>
    </row>
    <row r="10" spans="1:5" x14ac:dyDescent="0.25">
      <c r="A10" s="1"/>
      <c r="B10" s="119">
        <v>2022</v>
      </c>
      <c r="C10" s="120">
        <v>1757049</v>
      </c>
      <c r="D10" s="121">
        <f t="shared" si="0"/>
        <v>0.99427838532651558</v>
      </c>
    </row>
    <row r="11" spans="1:5" x14ac:dyDescent="0.25">
      <c r="A11" s="1"/>
      <c r="B11" s="119">
        <v>2021</v>
      </c>
      <c r="C11" s="120">
        <v>881045</v>
      </c>
      <c r="D11" s="121">
        <f>C11/C12-1</f>
        <v>0.5993787974229714</v>
      </c>
    </row>
    <row r="12" spans="1:5" x14ac:dyDescent="0.25">
      <c r="A12" s="1" t="s">
        <v>74</v>
      </c>
      <c r="B12" s="119">
        <v>2020</v>
      </c>
      <c r="C12" s="120">
        <v>550867</v>
      </c>
      <c r="D12" s="121">
        <f t="shared" ref="D12:D21" si="1">C12/C13-1</f>
        <v>-0.68748946936969391</v>
      </c>
    </row>
    <row r="13" spans="1:5" x14ac:dyDescent="0.25">
      <c r="A13" s="1" t="s">
        <v>76</v>
      </c>
      <c r="B13" s="119">
        <v>2019</v>
      </c>
      <c r="C13" s="120">
        <v>1762715</v>
      </c>
      <c r="D13" s="121">
        <f t="shared" si="1"/>
        <v>2.7741256519166146E-2</v>
      </c>
    </row>
    <row r="14" spans="1:5" x14ac:dyDescent="0.25">
      <c r="A14" s="1" t="s">
        <v>78</v>
      </c>
      <c r="B14" s="119">
        <v>2018</v>
      </c>
      <c r="C14" s="120">
        <v>1715135</v>
      </c>
      <c r="D14" s="121">
        <f t="shared" si="1"/>
        <v>-3.1516435538234022E-2</v>
      </c>
    </row>
    <row r="15" spans="1:5" x14ac:dyDescent="0.25">
      <c r="A15" s="1" t="s">
        <v>80</v>
      </c>
      <c r="B15" s="119">
        <v>2017</v>
      </c>
      <c r="C15" s="120">
        <v>1770949</v>
      </c>
      <c r="D15" s="121">
        <f>C15/C16-1</f>
        <v>-1.4115642944822815E-2</v>
      </c>
    </row>
    <row r="16" spans="1:5" x14ac:dyDescent="0.25">
      <c r="A16" s="1" t="s">
        <v>82</v>
      </c>
      <c r="B16" s="119">
        <v>2016</v>
      </c>
      <c r="C16" s="120">
        <v>1796305</v>
      </c>
      <c r="D16" s="121">
        <f>C16/C17-1</f>
        <v>0.13194712259502084</v>
      </c>
    </row>
    <row r="17" spans="1:5" x14ac:dyDescent="0.25">
      <c r="A17" s="1" t="s">
        <v>84</v>
      </c>
      <c r="B17" s="119">
        <v>2015</v>
      </c>
      <c r="C17" s="120">
        <v>1586916</v>
      </c>
      <c r="D17" s="121">
        <f t="shared" si="1"/>
        <v>-7.0435653110632268E-2</v>
      </c>
    </row>
    <row r="18" spans="1:5" x14ac:dyDescent="0.25">
      <c r="A18" s="1" t="s">
        <v>86</v>
      </c>
      <c r="B18" s="119">
        <v>2014</v>
      </c>
      <c r="C18" s="120">
        <v>1707161</v>
      </c>
      <c r="D18" s="121">
        <f t="shared" si="1"/>
        <v>4.0714495596735789E-2</v>
      </c>
    </row>
    <row r="19" spans="1:5" x14ac:dyDescent="0.25">
      <c r="A19" s="1" t="s">
        <v>88</v>
      </c>
      <c r="B19" s="119">
        <v>2013</v>
      </c>
      <c r="C19" s="120">
        <v>1640374</v>
      </c>
      <c r="D19" s="121">
        <f t="shared" si="1"/>
        <v>1.5662401444388463E-2</v>
      </c>
    </row>
    <row r="20" spans="1:5" x14ac:dyDescent="0.25">
      <c r="A20" s="1" t="s">
        <v>90</v>
      </c>
      <c r="B20" s="119">
        <v>2012</v>
      </c>
      <c r="C20" s="120">
        <v>1615078</v>
      </c>
      <c r="D20" s="121">
        <f>C20/C21-1</f>
        <v>-1.2139394773460599E-2</v>
      </c>
    </row>
    <row r="21" spans="1:5" x14ac:dyDescent="0.25">
      <c r="A21" s="1" t="s">
        <v>92</v>
      </c>
      <c r="B21" s="119">
        <v>2011</v>
      </c>
      <c r="C21" s="120">
        <v>1634925</v>
      </c>
      <c r="D21" s="121">
        <f t="shared" si="1"/>
        <v>7.4382201894547917E-2</v>
      </c>
    </row>
    <row r="22" spans="1:5" x14ac:dyDescent="0.25">
      <c r="A22" s="1" t="s">
        <v>94</v>
      </c>
      <c r="B22" s="119">
        <v>2010</v>
      </c>
      <c r="C22" s="120">
        <v>1521735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259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1573889</v>
      </c>
      <c r="D31" s="121">
        <f t="shared" ref="D31:D44" si="2">C31/C32-1</f>
        <v>1.9950709706351377E-2</v>
      </c>
    </row>
    <row r="32" spans="1:5" x14ac:dyDescent="0.25">
      <c r="B32" s="119">
        <v>2023</v>
      </c>
      <c r="C32" s="120">
        <v>1543103</v>
      </c>
      <c r="D32" s="121">
        <f t="shared" si="2"/>
        <v>3.5202588974184712E-2</v>
      </c>
    </row>
    <row r="33" spans="2:4" x14ac:dyDescent="0.25">
      <c r="B33" s="119">
        <v>2022</v>
      </c>
      <c r="C33" s="120">
        <v>1490629</v>
      </c>
      <c r="D33" s="121">
        <f t="shared" si="2"/>
        <v>0.98019708595476951</v>
      </c>
    </row>
    <row r="34" spans="2:4" x14ac:dyDescent="0.25">
      <c r="B34" s="119">
        <v>2021</v>
      </c>
      <c r="C34" s="120">
        <v>752768</v>
      </c>
      <c r="D34" s="121">
        <f t="shared" si="2"/>
        <v>0.70455276231709463</v>
      </c>
    </row>
    <row r="35" spans="2:4" x14ac:dyDescent="0.25">
      <c r="B35" s="119">
        <v>2020</v>
      </c>
      <c r="C35" s="120">
        <v>441622</v>
      </c>
      <c r="D35" s="121">
        <f t="shared" si="2"/>
        <v>-0.6779659781004439</v>
      </c>
    </row>
    <row r="36" spans="2:4" x14ac:dyDescent="0.25">
      <c r="B36" s="119">
        <v>2019</v>
      </c>
      <c r="C36" s="120">
        <v>1371352</v>
      </c>
      <c r="D36" s="121">
        <f t="shared" si="2"/>
        <v>2.5766228714830142E-2</v>
      </c>
    </row>
    <row r="37" spans="2:4" x14ac:dyDescent="0.25">
      <c r="B37" s="119">
        <v>2018</v>
      </c>
      <c r="C37" s="120">
        <v>1336905</v>
      </c>
      <c r="D37" s="121">
        <f t="shared" si="2"/>
        <v>-1.0136273272150387E-2</v>
      </c>
    </row>
    <row r="38" spans="2:4" x14ac:dyDescent="0.25">
      <c r="B38" s="119">
        <v>2017</v>
      </c>
      <c r="C38" s="120">
        <v>1350595</v>
      </c>
      <c r="D38" s="121">
        <f>C38/C39-1</f>
        <v>-3.8192570141843296E-2</v>
      </c>
    </row>
    <row r="39" spans="2:4" x14ac:dyDescent="0.25">
      <c r="B39" s="119">
        <v>2016</v>
      </c>
      <c r="C39" s="120">
        <v>1404226</v>
      </c>
      <c r="D39" s="121">
        <f>C39/C40-1</f>
        <v>0.10407711570894485</v>
      </c>
    </row>
    <row r="40" spans="2:4" x14ac:dyDescent="0.25">
      <c r="B40" s="119">
        <v>2015</v>
      </c>
      <c r="C40" s="120">
        <v>1271855</v>
      </c>
      <c r="D40" s="121">
        <f t="shared" si="2"/>
        <v>-6.5484526568394208E-2</v>
      </c>
    </row>
    <row r="41" spans="2:4" x14ac:dyDescent="0.25">
      <c r="B41" s="119">
        <v>2014</v>
      </c>
      <c r="C41" s="120">
        <v>1360978</v>
      </c>
      <c r="D41" s="121">
        <f t="shared" si="2"/>
        <v>4.6454568451614442E-2</v>
      </c>
    </row>
    <row r="42" spans="2:4" x14ac:dyDescent="0.25">
      <c r="B42" s="119">
        <v>2013</v>
      </c>
      <c r="C42" s="120">
        <v>1300561</v>
      </c>
      <c r="D42" s="121">
        <f t="shared" si="2"/>
        <v>1.5727615014725638E-2</v>
      </c>
    </row>
    <row r="43" spans="2:4" x14ac:dyDescent="0.25">
      <c r="B43" s="119">
        <v>2012</v>
      </c>
      <c r="C43" s="120">
        <v>1280423</v>
      </c>
      <c r="D43" s="121">
        <f>C43/C44-1</f>
        <v>-1.0059268582703118E-2</v>
      </c>
    </row>
    <row r="44" spans="2:4" x14ac:dyDescent="0.25">
      <c r="B44" s="119">
        <v>2011</v>
      </c>
      <c r="C44" s="120">
        <v>1293434</v>
      </c>
      <c r="D44" s="121">
        <f t="shared" si="2"/>
        <v>7.2303559881282009E-2</v>
      </c>
    </row>
    <row r="45" spans="2:4" x14ac:dyDescent="0.25">
      <c r="B45" s="119">
        <v>2010</v>
      </c>
      <c r="C45" s="120">
        <v>1206220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260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1420992</v>
      </c>
      <c r="D54" s="121">
        <f t="shared" ref="D54:D56" si="3">C54/C55-1</f>
        <v>3.158287519228864E-2</v>
      </c>
    </row>
    <row r="55" spans="1:5" x14ac:dyDescent="0.25">
      <c r="A55" s="1"/>
      <c r="B55" s="119">
        <v>2023</v>
      </c>
      <c r="C55" s="120">
        <v>1377487</v>
      </c>
      <c r="D55" s="121">
        <f t="shared" si="3"/>
        <v>3.9327309327852555E-2</v>
      </c>
    </row>
    <row r="56" spans="1:5" x14ac:dyDescent="0.25">
      <c r="A56" s="1"/>
      <c r="B56" s="119">
        <v>2022</v>
      </c>
      <c r="C56" s="120">
        <v>1325364</v>
      </c>
      <c r="D56" s="121">
        <f t="shared" si="3"/>
        <v>0.92689969207149514</v>
      </c>
    </row>
    <row r="57" spans="1:5" x14ac:dyDescent="0.25">
      <c r="A57" s="1"/>
      <c r="B57" s="119">
        <v>2021</v>
      </c>
      <c r="C57" s="120">
        <v>687822</v>
      </c>
      <c r="D57" s="121">
        <f>C57/C58-1</f>
        <v>0.72485894124432626</v>
      </c>
    </row>
    <row r="58" spans="1:5" x14ac:dyDescent="0.25">
      <c r="A58" s="1">
        <v>2</v>
      </c>
      <c r="B58" s="119">
        <v>2020</v>
      </c>
      <c r="C58" s="120">
        <v>398770</v>
      </c>
      <c r="D58" s="121">
        <f t="shared" ref="D58:D67" si="4">C58/C59-1</f>
        <v>-0.65537714325221241</v>
      </c>
    </row>
    <row r="59" spans="1:5" x14ac:dyDescent="0.25">
      <c r="A59" s="1">
        <v>3</v>
      </c>
      <c r="B59" s="119">
        <v>2019</v>
      </c>
      <c r="C59" s="120">
        <v>1157120</v>
      </c>
      <c r="D59" s="121">
        <f t="shared" si="4"/>
        <v>5.8956820640286622E-2</v>
      </c>
    </row>
    <row r="60" spans="1:5" x14ac:dyDescent="0.25">
      <c r="A60" s="1">
        <v>4</v>
      </c>
      <c r="B60" s="119">
        <v>2018</v>
      </c>
      <c r="C60" s="120">
        <v>1092698</v>
      </c>
      <c r="D60" s="121">
        <f t="shared" si="4"/>
        <v>-4.1667046396967056E-3</v>
      </c>
    </row>
    <row r="61" spans="1:5" x14ac:dyDescent="0.25">
      <c r="A61" s="1">
        <v>5</v>
      </c>
      <c r="B61" s="119">
        <v>2017</v>
      </c>
      <c r="C61" s="120">
        <v>1097270</v>
      </c>
      <c r="D61" s="121">
        <f>C61/C62-1</f>
        <v>1.6696472014468E-3</v>
      </c>
    </row>
    <row r="62" spans="1:5" x14ac:dyDescent="0.25">
      <c r="A62" s="1">
        <v>6</v>
      </c>
      <c r="B62" s="119">
        <v>2016</v>
      </c>
      <c r="C62" s="120">
        <v>1095441</v>
      </c>
      <c r="D62" s="121">
        <f>C62/C63-1</f>
        <v>8.4187137512619081E-2</v>
      </c>
    </row>
    <row r="63" spans="1:5" x14ac:dyDescent="0.25">
      <c r="A63" s="1">
        <v>7</v>
      </c>
      <c r="B63" s="119">
        <v>2015</v>
      </c>
      <c r="C63" s="120">
        <v>1010380</v>
      </c>
      <c r="D63" s="121">
        <f t="shared" si="4"/>
        <v>-3.9294251435287086E-2</v>
      </c>
    </row>
    <row r="64" spans="1:5" x14ac:dyDescent="0.25">
      <c r="A64" s="1">
        <v>8</v>
      </c>
      <c r="B64" s="119">
        <v>2014</v>
      </c>
      <c r="C64" s="120">
        <v>1051706</v>
      </c>
      <c r="D64" s="121">
        <f t="shared" si="4"/>
        <v>3.8946695630956318E-2</v>
      </c>
    </row>
    <row r="65" spans="1:5" x14ac:dyDescent="0.25">
      <c r="A65" s="1">
        <v>9</v>
      </c>
      <c r="B65" s="119">
        <v>2013</v>
      </c>
      <c r="C65" s="120">
        <v>1012281</v>
      </c>
      <c r="D65" s="121">
        <f t="shared" si="4"/>
        <v>4.958869675544042E-3</v>
      </c>
    </row>
    <row r="66" spans="1:5" x14ac:dyDescent="0.25">
      <c r="A66" s="1">
        <v>10</v>
      </c>
      <c r="B66" s="119">
        <v>2012</v>
      </c>
      <c r="C66" s="120">
        <v>1007286</v>
      </c>
      <c r="D66" s="121">
        <f>C66/C67-1</f>
        <v>7.590494792959479E-4</v>
      </c>
    </row>
    <row r="67" spans="1:5" x14ac:dyDescent="0.25">
      <c r="A67" s="1">
        <v>11</v>
      </c>
      <c r="B67" s="119">
        <v>2011</v>
      </c>
      <c r="C67" s="120">
        <v>1006522</v>
      </c>
      <c r="D67" s="121">
        <f t="shared" si="4"/>
        <v>7.6199457688590044E-2</v>
      </c>
    </row>
    <row r="68" spans="1:5" x14ac:dyDescent="0.25">
      <c r="A68" s="1">
        <v>12</v>
      </c>
      <c r="B68" s="119">
        <v>2010</v>
      </c>
      <c r="C68" s="120">
        <v>935256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152897</v>
      </c>
      <c r="D77" s="121">
        <f t="shared" ref="D77:D83" si="5">C77/C78-1</f>
        <v>-7.6798135445850679E-2</v>
      </c>
    </row>
    <row r="78" spans="1:5" x14ac:dyDescent="0.25">
      <c r="A78" s="1"/>
      <c r="B78" s="119">
        <v>2023</v>
      </c>
      <c r="C78" s="120">
        <v>165616</v>
      </c>
      <c r="D78" s="121">
        <f t="shared" si="5"/>
        <v>2.1238616767009777E-3</v>
      </c>
    </row>
    <row r="79" spans="1:5" x14ac:dyDescent="0.25">
      <c r="A79" s="1"/>
      <c r="B79" s="119">
        <v>2022</v>
      </c>
      <c r="C79" s="120">
        <v>165265</v>
      </c>
      <c r="D79" s="121">
        <f t="shared" si="5"/>
        <v>1.5446524805222799</v>
      </c>
    </row>
    <row r="80" spans="1:5" x14ac:dyDescent="0.25">
      <c r="A80" s="1"/>
      <c r="B80" s="119">
        <v>2021</v>
      </c>
      <c r="C80" s="120">
        <v>64946</v>
      </c>
      <c r="D80" s="121">
        <f t="shared" si="5"/>
        <v>0.51558853729114151</v>
      </c>
    </row>
    <row r="81" spans="1:5" x14ac:dyDescent="0.25">
      <c r="A81" s="1">
        <v>2</v>
      </c>
      <c r="B81" s="119">
        <v>2020</v>
      </c>
      <c r="C81" s="120">
        <v>42852</v>
      </c>
      <c r="D81" s="121">
        <f t="shared" si="5"/>
        <v>-0.79997386011426863</v>
      </c>
    </row>
    <row r="82" spans="1:5" x14ac:dyDescent="0.25">
      <c r="A82" s="1">
        <v>3</v>
      </c>
      <c r="B82" s="119">
        <v>2019</v>
      </c>
      <c r="C82" s="120">
        <v>214232</v>
      </c>
      <c r="D82" s="121">
        <f t="shared" si="5"/>
        <v>-0.1227442292808969</v>
      </c>
    </row>
    <row r="83" spans="1:5" x14ac:dyDescent="0.25">
      <c r="A83" s="1">
        <v>4</v>
      </c>
      <c r="B83" s="119">
        <v>2018</v>
      </c>
      <c r="C83" s="120">
        <v>244207</v>
      </c>
      <c r="D83" s="121">
        <f t="shared" si="5"/>
        <v>-3.5993289252935989E-2</v>
      </c>
    </row>
    <row r="84" spans="1:5" x14ac:dyDescent="0.25">
      <c r="A84" s="1">
        <v>5</v>
      </c>
      <c r="B84" s="119">
        <v>2017</v>
      </c>
      <c r="C84" s="120">
        <v>253325</v>
      </c>
      <c r="D84" s="121">
        <f>C84/C85-1</f>
        <v>-0.17960717003740467</v>
      </c>
    </row>
    <row r="85" spans="1:5" x14ac:dyDescent="0.25">
      <c r="A85" s="1">
        <v>6</v>
      </c>
      <c r="B85" s="119">
        <v>2016</v>
      </c>
      <c r="C85" s="120">
        <v>308785</v>
      </c>
      <c r="D85" s="121">
        <f>C85/C86-1</f>
        <v>0.18093507983554824</v>
      </c>
    </row>
    <row r="86" spans="1:5" x14ac:dyDescent="0.25">
      <c r="A86" s="1">
        <v>7</v>
      </c>
      <c r="B86" s="119">
        <v>2015</v>
      </c>
      <c r="C86" s="120">
        <v>261475</v>
      </c>
      <c r="D86" s="121">
        <f t="shared" ref="D86:D88" si="6">C86/C87-1</f>
        <v>-0.15454680669443077</v>
      </c>
    </row>
    <row r="87" spans="1:5" x14ac:dyDescent="0.25">
      <c r="A87" s="1">
        <v>8</v>
      </c>
      <c r="B87" s="119">
        <v>2014</v>
      </c>
      <c r="C87" s="120">
        <v>309272</v>
      </c>
      <c r="D87" s="121">
        <f t="shared" si="6"/>
        <v>7.2818093520188754E-2</v>
      </c>
    </row>
    <row r="88" spans="1:5" x14ac:dyDescent="0.25">
      <c r="A88" s="1">
        <v>9</v>
      </c>
      <c r="B88" s="119">
        <v>2013</v>
      </c>
      <c r="C88" s="120">
        <v>288280</v>
      </c>
      <c r="D88" s="121">
        <f t="shared" si="6"/>
        <v>5.5441042407290198E-2</v>
      </c>
    </row>
    <row r="89" spans="1:5" x14ac:dyDescent="0.25">
      <c r="A89" s="1">
        <v>10</v>
      </c>
      <c r="B89" s="119">
        <v>2012</v>
      </c>
      <c r="C89" s="120">
        <v>273137</v>
      </c>
      <c r="D89" s="121">
        <f>C89/C90-1</f>
        <v>-4.8011236894936471E-2</v>
      </c>
    </row>
    <row r="90" spans="1:5" x14ac:dyDescent="0.25">
      <c r="A90" s="1">
        <v>11</v>
      </c>
      <c r="B90" s="119">
        <v>2011</v>
      </c>
      <c r="C90" s="120">
        <v>286912</v>
      </c>
      <c r="D90" s="121">
        <f t="shared" ref="D90" si="7">C90/C91-1</f>
        <v>5.8856527066326159E-2</v>
      </c>
    </row>
    <row r="91" spans="1:5" x14ac:dyDescent="0.25">
      <c r="A91" s="1">
        <v>12</v>
      </c>
      <c r="B91" s="119">
        <v>2010</v>
      </c>
      <c r="C91" s="120">
        <v>270964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261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365009</v>
      </c>
      <c r="D100" s="121">
        <f t="shared" ref="D100:D113" si="8">C100/C101-1</f>
        <v>5.7295302538315163E-2</v>
      </c>
    </row>
    <row r="101" spans="2:5" x14ac:dyDescent="0.25">
      <c r="B101" s="119">
        <v>2023</v>
      </c>
      <c r="C101" s="120">
        <v>345229</v>
      </c>
      <c r="D101" s="121">
        <f t="shared" si="8"/>
        <v>0.29580737181893246</v>
      </c>
    </row>
    <row r="102" spans="2:5" x14ac:dyDescent="0.25">
      <c r="B102" s="119">
        <v>2022</v>
      </c>
      <c r="C102" s="120">
        <v>266420</v>
      </c>
      <c r="D102" s="121">
        <f t="shared" si="8"/>
        <v>1.0769116833103363</v>
      </c>
    </row>
    <row r="103" spans="2:5" x14ac:dyDescent="0.25">
      <c r="B103" s="119">
        <v>2021</v>
      </c>
      <c r="C103" s="120">
        <v>128277</v>
      </c>
      <c r="D103" s="121">
        <f t="shared" si="8"/>
        <v>0.17421392283399695</v>
      </c>
    </row>
    <row r="104" spans="2:5" x14ac:dyDescent="0.25">
      <c r="B104" s="119">
        <v>2020</v>
      </c>
      <c r="C104" s="120">
        <v>109245</v>
      </c>
      <c r="D104" s="121">
        <f t="shared" si="8"/>
        <v>-0.72086017329180319</v>
      </c>
    </row>
    <row r="105" spans="2:5" x14ac:dyDescent="0.25">
      <c r="B105" s="119">
        <v>2019</v>
      </c>
      <c r="C105" s="120">
        <v>391363</v>
      </c>
      <c r="D105" s="121">
        <f t="shared" si="8"/>
        <v>3.4722258942971207E-2</v>
      </c>
    </row>
    <row r="106" spans="2:5" x14ac:dyDescent="0.25">
      <c r="B106" s="119">
        <v>2018</v>
      </c>
      <c r="C106" s="120">
        <v>378230</v>
      </c>
      <c r="D106" s="121">
        <f t="shared" si="8"/>
        <v>-0.10021077472796736</v>
      </c>
    </row>
    <row r="107" spans="2:5" x14ac:dyDescent="0.25">
      <c r="B107" s="119">
        <v>2017</v>
      </c>
      <c r="C107" s="120">
        <v>420354</v>
      </c>
      <c r="D107" s="121">
        <f t="shared" si="8"/>
        <v>7.2115568546134767E-2</v>
      </c>
    </row>
    <row r="108" spans="2:5" x14ac:dyDescent="0.25">
      <c r="B108" s="119">
        <v>2016</v>
      </c>
      <c r="C108" s="120">
        <v>392079</v>
      </c>
      <c r="D108" s="121">
        <f t="shared" si="8"/>
        <v>0.24445424854234576</v>
      </c>
    </row>
    <row r="109" spans="2:5" x14ac:dyDescent="0.25">
      <c r="B109" s="119">
        <v>2015</v>
      </c>
      <c r="C109" s="120">
        <v>315061</v>
      </c>
      <c r="D109" s="121">
        <f t="shared" si="8"/>
        <v>-8.9900428386142539E-2</v>
      </c>
    </row>
    <row r="110" spans="2:5" x14ac:dyDescent="0.25">
      <c r="B110" s="119">
        <v>2014</v>
      </c>
      <c r="C110" s="120">
        <v>346183</v>
      </c>
      <c r="D110" s="121">
        <f t="shared" si="8"/>
        <v>1.8745604199956967E-2</v>
      </c>
    </row>
    <row r="111" spans="2:5" x14ac:dyDescent="0.25">
      <c r="B111" s="119">
        <v>2013</v>
      </c>
      <c r="C111" s="120">
        <v>339813</v>
      </c>
      <c r="D111" s="121">
        <f t="shared" si="8"/>
        <v>1.5412887899478589E-2</v>
      </c>
    </row>
    <row r="112" spans="2:5" x14ac:dyDescent="0.25">
      <c r="B112" s="119">
        <v>2012</v>
      </c>
      <c r="C112" s="120">
        <v>334655</v>
      </c>
      <c r="D112" s="121">
        <f t="shared" si="8"/>
        <v>-2.0018097109440691E-2</v>
      </c>
    </row>
    <row r="113" spans="2:4" x14ac:dyDescent="0.25">
      <c r="B113" s="119">
        <v>2011</v>
      </c>
      <c r="C113" s="120">
        <v>341491</v>
      </c>
      <c r="D113" s="121">
        <f t="shared" si="8"/>
        <v>8.2328890860973392E-2</v>
      </c>
    </row>
    <row r="114" spans="2:4" x14ac:dyDescent="0.25">
      <c r="B114" s="119">
        <v>2010</v>
      </c>
      <c r="C114" s="120">
        <v>315515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0CDFA-9D68-47C6-A2D0-357102D824BF}">
  <sheetPr>
    <tabColor theme="7" tint="0.79998168889431442"/>
  </sheetPr>
  <dimension ref="A1:V59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262</v>
      </c>
      <c r="D5" s="131" t="s">
        <v>233</v>
      </c>
      <c r="E5" s="131" t="s">
        <v>234</v>
      </c>
      <c r="F5" s="131" t="s">
        <v>235</v>
      </c>
      <c r="G5" s="131" t="s">
        <v>236</v>
      </c>
      <c r="H5" s="131" t="s">
        <v>237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julio 2025</v>
      </c>
      <c r="L5" s="14" t="str">
        <f>CONCATENATE("cuota/ total municipio ",RIGHT(H5,2))</f>
        <v>cuota/ total municipio 25</v>
      </c>
      <c r="M5" s="13" t="s">
        <v>263</v>
      </c>
      <c r="N5" s="13" t="s">
        <v>228</v>
      </c>
      <c r="O5" s="13" t="s">
        <v>229</v>
      </c>
      <c r="P5" s="13" t="s">
        <v>230</v>
      </c>
      <c r="Q5" s="13" t="s">
        <v>231</v>
      </c>
      <c r="R5" s="13" t="s">
        <v>232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julio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1049130</v>
      </c>
      <c r="D6" s="135">
        <v>745750</v>
      </c>
      <c r="E6" s="135">
        <v>2658818</v>
      </c>
      <c r="F6" s="135">
        <v>2977282</v>
      </c>
      <c r="G6" s="135">
        <v>3166417</v>
      </c>
      <c r="H6" s="135">
        <v>3154023</v>
      </c>
      <c r="I6" s="136">
        <f>IFERROR(H6/G6-1,"-")</f>
        <v>-3.9142033408738897E-3</v>
      </c>
      <c r="J6" s="135">
        <f>IFERROR(H6-G6,"-")</f>
        <v>-12394</v>
      </c>
      <c r="K6" s="136">
        <f t="shared" ref="K6:K57" si="0">IFERROR(H6/$H$6,"-")</f>
        <v>1</v>
      </c>
      <c r="L6" s="137">
        <f>H6/H6</f>
        <v>1</v>
      </c>
      <c r="M6" s="135">
        <v>96087</v>
      </c>
      <c r="N6" s="135">
        <v>224964</v>
      </c>
      <c r="O6" s="135">
        <v>455417</v>
      </c>
      <c r="P6" s="135">
        <v>453884</v>
      </c>
      <c r="Q6" s="135">
        <v>480798</v>
      </c>
      <c r="R6" s="135">
        <v>487331</v>
      </c>
      <c r="S6" s="136">
        <f>IFERROR(R6/Q6-1,"-")</f>
        <v>1.358782690443805E-2</v>
      </c>
      <c r="T6" s="135">
        <f t="shared" ref="T6:T57" si="1">R6-Q6</f>
        <v>6533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794875</v>
      </c>
      <c r="D7" s="139">
        <v>578416</v>
      </c>
      <c r="E7" s="139">
        <v>2111099</v>
      </c>
      <c r="F7" s="139">
        <v>2351203</v>
      </c>
      <c r="G7" s="139">
        <v>2473077</v>
      </c>
      <c r="H7" s="139">
        <v>2432547</v>
      </c>
      <c r="I7" s="140">
        <f t="shared" ref="I7:I57" si="2">IFERROR(H7/G7-1,"-")</f>
        <v>-1.6388490936594335E-2</v>
      </c>
      <c r="J7" s="139">
        <f t="shared" ref="J7:J57" si="3">IFERROR(H7-G7,"-")</f>
        <v>-40530</v>
      </c>
      <c r="K7" s="140">
        <f t="shared" si="0"/>
        <v>0.77125214369077211</v>
      </c>
      <c r="L7" s="140">
        <f>H7/H6</f>
        <v>0.77125214369077211</v>
      </c>
      <c r="M7" s="139">
        <v>70284</v>
      </c>
      <c r="N7" s="139">
        <v>177784</v>
      </c>
      <c r="O7" s="139">
        <v>355886</v>
      </c>
      <c r="P7" s="139">
        <v>358994</v>
      </c>
      <c r="Q7" s="139">
        <v>372261</v>
      </c>
      <c r="R7" s="139">
        <v>375190</v>
      </c>
      <c r="S7" s="140">
        <f t="shared" ref="S7:S57" si="4">IFERROR(R7/Q7-1,"-")</f>
        <v>7.8681355285672439E-3</v>
      </c>
      <c r="T7" s="139">
        <f t="shared" si="1"/>
        <v>2929</v>
      </c>
      <c r="U7" s="140">
        <f t="shared" ref="U7:U57" si="5">IFERROR(P7/$P$6,"-")</f>
        <v>0.79093777264675558</v>
      </c>
      <c r="V7" s="140">
        <f>IFERROR(R7/R6,"-")</f>
        <v>0.76988740712164827</v>
      </c>
    </row>
    <row r="8" spans="1:22" x14ac:dyDescent="0.25">
      <c r="B8" s="99" t="s">
        <v>142</v>
      </c>
      <c r="C8" s="53">
        <v>632997</v>
      </c>
      <c r="D8" s="53">
        <v>470647</v>
      </c>
      <c r="E8" s="53">
        <v>1737868</v>
      </c>
      <c r="F8" s="53">
        <v>1918328</v>
      </c>
      <c r="G8" s="53">
        <v>2032671</v>
      </c>
      <c r="H8" s="53">
        <v>1993559</v>
      </c>
      <c r="I8" s="100">
        <f t="shared" si="2"/>
        <v>-1.9241677575957961E-2</v>
      </c>
      <c r="J8" s="53">
        <f t="shared" si="3"/>
        <v>-39112</v>
      </c>
      <c r="K8" s="100">
        <f t="shared" si="0"/>
        <v>0.63206863107846711</v>
      </c>
      <c r="L8" s="100">
        <f>H8/H6</f>
        <v>0.63206863107846711</v>
      </c>
      <c r="M8" s="53">
        <v>57097</v>
      </c>
      <c r="N8" s="53">
        <v>152798</v>
      </c>
      <c r="O8" s="53">
        <v>297248</v>
      </c>
      <c r="P8" s="53">
        <v>300698</v>
      </c>
      <c r="Q8" s="53">
        <v>305073</v>
      </c>
      <c r="R8" s="53">
        <v>308984</v>
      </c>
      <c r="S8" s="100">
        <f t="shared" si="4"/>
        <v>1.2819882454363274E-2</v>
      </c>
      <c r="T8" s="53">
        <f t="shared" si="1"/>
        <v>3911</v>
      </c>
      <c r="U8" s="100">
        <f t="shared" si="5"/>
        <v>0.66249966951908412</v>
      </c>
      <c r="V8" s="100">
        <f>IFERROR(R8/R6,"-")</f>
        <v>0.63403313148558171</v>
      </c>
    </row>
    <row r="9" spans="1:22" x14ac:dyDescent="0.25">
      <c r="B9" s="99" t="s">
        <v>144</v>
      </c>
      <c r="C9" s="53">
        <v>161878</v>
      </c>
      <c r="D9" s="53">
        <v>107769</v>
      </c>
      <c r="E9" s="53">
        <v>373231</v>
      </c>
      <c r="F9" s="53">
        <v>432875</v>
      </c>
      <c r="G9" s="53">
        <v>440406</v>
      </c>
      <c r="H9" s="53">
        <v>438988</v>
      </c>
      <c r="I9" s="100">
        <f t="shared" si="2"/>
        <v>-3.2197563157632114E-3</v>
      </c>
      <c r="J9" s="53">
        <f t="shared" si="3"/>
        <v>-1418</v>
      </c>
      <c r="K9" s="100">
        <f t="shared" si="0"/>
        <v>0.13918351261230499</v>
      </c>
      <c r="L9" s="100">
        <f>H9/H6</f>
        <v>0.13918351261230499</v>
      </c>
      <c r="M9" s="53">
        <v>13187</v>
      </c>
      <c r="N9" s="53">
        <v>24986</v>
      </c>
      <c r="O9" s="53">
        <v>58638</v>
      </c>
      <c r="P9" s="53">
        <v>58296</v>
      </c>
      <c r="Q9" s="53">
        <v>67188</v>
      </c>
      <c r="R9" s="53">
        <v>66206</v>
      </c>
      <c r="S9" s="100">
        <f t="shared" si="4"/>
        <v>-1.4615705185449746E-2</v>
      </c>
      <c r="T9" s="53">
        <f t="shared" si="1"/>
        <v>-982</v>
      </c>
      <c r="U9" s="100">
        <f t="shared" si="5"/>
        <v>0.1284381031276714</v>
      </c>
      <c r="V9" s="100">
        <f>IFERROR(R9/R6,"-")</f>
        <v>0.13585427563606667</v>
      </c>
    </row>
    <row r="10" spans="1:22" ht="16.5" thickBot="1" x14ac:dyDescent="0.3">
      <c r="B10" s="141" t="s">
        <v>65</v>
      </c>
      <c r="C10" s="142">
        <v>248528</v>
      </c>
      <c r="D10" s="142">
        <v>167334</v>
      </c>
      <c r="E10" s="142">
        <v>547719</v>
      </c>
      <c r="F10" s="142">
        <v>626079</v>
      </c>
      <c r="G10" s="142">
        <v>693340</v>
      </c>
      <c r="H10" s="142">
        <v>721476</v>
      </c>
      <c r="I10" s="143">
        <f t="shared" si="2"/>
        <v>4.0580379034816927E-2</v>
      </c>
      <c r="J10" s="142">
        <f t="shared" si="3"/>
        <v>28136</v>
      </c>
      <c r="K10" s="143">
        <f t="shared" si="0"/>
        <v>0.22874785630922792</v>
      </c>
      <c r="L10" s="143">
        <f>H10/H6</f>
        <v>0.22874785630922792</v>
      </c>
      <c r="M10" s="142">
        <v>25803</v>
      </c>
      <c r="N10" s="142">
        <v>47180</v>
      </c>
      <c r="O10" s="142">
        <v>99531</v>
      </c>
      <c r="P10" s="142">
        <v>94890</v>
      </c>
      <c r="Q10" s="142">
        <v>108537</v>
      </c>
      <c r="R10" s="142">
        <v>112141</v>
      </c>
      <c r="S10" s="143">
        <f t="shared" si="4"/>
        <v>3.32052664068474E-2</v>
      </c>
      <c r="T10" s="142">
        <f t="shared" si="1"/>
        <v>3604</v>
      </c>
      <c r="U10" s="143">
        <f t="shared" si="5"/>
        <v>0.20906222735324445</v>
      </c>
      <c r="V10" s="143">
        <f>IFERROR(R10/R6,"-")</f>
        <v>0.23011259287835167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281997</v>
      </c>
      <c r="E11" s="135">
        <v>993053</v>
      </c>
      <c r="F11" s="135">
        <v>1080016</v>
      </c>
      <c r="G11" s="135">
        <v>1125712</v>
      </c>
      <c r="H11" s="135">
        <v>1072395</v>
      </c>
      <c r="I11" s="136">
        <f t="shared" si="2"/>
        <v>-4.736291342723542E-2</v>
      </c>
      <c r="J11" s="135">
        <f t="shared" si="3"/>
        <v>-53317</v>
      </c>
      <c r="K11" s="136">
        <f t="shared" si="0"/>
        <v>0.34000861756556627</v>
      </c>
      <c r="L11" s="137">
        <f>H11/H11</f>
        <v>1</v>
      </c>
      <c r="M11" s="135">
        <v>0</v>
      </c>
      <c r="N11" s="135">
        <v>94144</v>
      </c>
      <c r="O11" s="135">
        <v>164843</v>
      </c>
      <c r="P11" s="135">
        <v>163971</v>
      </c>
      <c r="Q11" s="135">
        <v>166795</v>
      </c>
      <c r="R11" s="135">
        <v>155030</v>
      </c>
      <c r="S11" s="136">
        <f t="shared" si="4"/>
        <v>-7.0535687520609125E-2</v>
      </c>
      <c r="T11" s="135">
        <f t="shared" si="1"/>
        <v>-11765</v>
      </c>
      <c r="U11" s="136">
        <f t="shared" si="5"/>
        <v>0.36126190832900035</v>
      </c>
      <c r="V11" s="137">
        <f>IFERROR(R11/R11,"-")</f>
        <v>1</v>
      </c>
    </row>
    <row r="12" spans="1:22" ht="15.75" x14ac:dyDescent="0.25">
      <c r="A12" s="144">
        <f>G12/$G$11</f>
        <v>0.81342652472390808</v>
      </c>
      <c r="B12" s="138" t="s">
        <v>62</v>
      </c>
      <c r="C12" s="139">
        <v>279824</v>
      </c>
      <c r="D12" s="139">
        <v>232111</v>
      </c>
      <c r="E12" s="139">
        <v>852329</v>
      </c>
      <c r="F12" s="139">
        <v>884801</v>
      </c>
      <c r="G12" s="139">
        <v>915684</v>
      </c>
      <c r="H12" s="139">
        <v>859383</v>
      </c>
      <c r="I12" s="140">
        <f t="shared" si="2"/>
        <v>-6.1485184845426977E-2</v>
      </c>
      <c r="J12" s="139">
        <f t="shared" si="3"/>
        <v>-56301</v>
      </c>
      <c r="K12" s="140">
        <f t="shared" si="0"/>
        <v>0.27247201431314866</v>
      </c>
      <c r="L12" s="140">
        <f>H12/H11</f>
        <v>0.80136796609458272</v>
      </c>
      <c r="M12" s="139">
        <v>0</v>
      </c>
      <c r="N12" s="139">
        <v>80931</v>
      </c>
      <c r="O12" s="139">
        <v>138653</v>
      </c>
      <c r="P12" s="139">
        <v>133653</v>
      </c>
      <c r="Q12" s="139">
        <v>133668</v>
      </c>
      <c r="R12" s="139">
        <v>124272</v>
      </c>
      <c r="S12" s="140">
        <f t="shared" si="4"/>
        <v>-7.0293563156477279E-2</v>
      </c>
      <c r="T12" s="139">
        <f t="shared" si="1"/>
        <v>-9396</v>
      </c>
      <c r="U12" s="140">
        <f t="shared" si="5"/>
        <v>0.2944651056217007</v>
      </c>
      <c r="V12" s="140">
        <f>IFERROR(R12/R11,"-")</f>
        <v>0.80159969038250656</v>
      </c>
    </row>
    <row r="13" spans="1:22" x14ac:dyDescent="0.25">
      <c r="A13" s="144">
        <f>G13/$G$11</f>
        <v>0.73320796082834683</v>
      </c>
      <c r="B13" s="99" t="s">
        <v>142</v>
      </c>
      <c r="C13" s="53">
        <v>243977</v>
      </c>
      <c r="D13" s="53">
        <v>222118</v>
      </c>
      <c r="E13" s="53">
        <v>761663</v>
      </c>
      <c r="F13" s="53">
        <v>788303</v>
      </c>
      <c r="G13" s="53">
        <v>825381</v>
      </c>
      <c r="H13" s="53">
        <v>766185</v>
      </c>
      <c r="I13" s="100">
        <f t="shared" si="2"/>
        <v>-7.1719605854750679E-2</v>
      </c>
      <c r="J13" s="53">
        <f t="shared" si="3"/>
        <v>-59196</v>
      </c>
      <c r="K13" s="100">
        <f t="shared" si="0"/>
        <v>0.24292308584940567</v>
      </c>
      <c r="L13" s="100">
        <f>H13/H11</f>
        <v>0.71446155567677949</v>
      </c>
      <c r="M13" s="53">
        <v>0</v>
      </c>
      <c r="N13" s="53">
        <v>74597</v>
      </c>
      <c r="O13" s="53">
        <v>123042</v>
      </c>
      <c r="P13" s="53">
        <v>118946</v>
      </c>
      <c r="Q13" s="53">
        <v>120238</v>
      </c>
      <c r="R13" s="53">
        <v>110061</v>
      </c>
      <c r="S13" s="100">
        <f t="shared" si="4"/>
        <v>-8.4640463081554929E-2</v>
      </c>
      <c r="T13" s="53">
        <f t="shared" si="1"/>
        <v>-10177</v>
      </c>
      <c r="U13" s="100">
        <f t="shared" si="5"/>
        <v>0.26206255342774804</v>
      </c>
      <c r="V13" s="100">
        <f>IFERROR(R13/R11,"-")</f>
        <v>0.70993356124621043</v>
      </c>
    </row>
    <row r="14" spans="1:22" x14ac:dyDescent="0.25">
      <c r="A14" s="144">
        <f>G14/$G$11</f>
        <v>8.0218563895561215E-2</v>
      </c>
      <c r="B14" s="99" t="s">
        <v>144</v>
      </c>
      <c r="C14" s="53">
        <v>35847</v>
      </c>
      <c r="D14" s="53">
        <v>9993</v>
      </c>
      <c r="E14" s="53">
        <v>90666</v>
      </c>
      <c r="F14" s="53">
        <v>96498</v>
      </c>
      <c r="G14" s="53">
        <v>90303</v>
      </c>
      <c r="H14" s="53">
        <v>93198</v>
      </c>
      <c r="I14" s="100">
        <f t="shared" si="2"/>
        <v>3.2058735590179799E-2</v>
      </c>
      <c r="J14" s="53">
        <f t="shared" si="3"/>
        <v>2895</v>
      </c>
      <c r="K14" s="100">
        <f t="shared" si="0"/>
        <v>2.9548928463742973E-2</v>
      </c>
      <c r="L14" s="100">
        <f>H14/H11</f>
        <v>8.6906410417803143E-2</v>
      </c>
      <c r="M14" s="53">
        <v>0</v>
      </c>
      <c r="N14" s="53">
        <v>6334</v>
      </c>
      <c r="O14" s="53">
        <v>15611</v>
      </c>
      <c r="P14" s="53">
        <v>14707</v>
      </c>
      <c r="Q14" s="53">
        <v>13430</v>
      </c>
      <c r="R14" s="53">
        <v>14211</v>
      </c>
      <c r="S14" s="100">
        <f t="shared" si="4"/>
        <v>5.8153387937453394E-2</v>
      </c>
      <c r="T14" s="53">
        <f t="shared" si="1"/>
        <v>781</v>
      </c>
      <c r="U14" s="100">
        <f t="shared" si="5"/>
        <v>3.240255219395264E-2</v>
      </c>
      <c r="V14" s="100">
        <f>IFERROR(R14/R11,"-")</f>
        <v>9.1666129136296196E-2</v>
      </c>
    </row>
    <row r="15" spans="1:22" ht="16.5" thickBot="1" x14ac:dyDescent="0.3">
      <c r="A15" s="144">
        <f>G15/$G$11</f>
        <v>0.18657347527609194</v>
      </c>
      <c r="B15" s="141" t="s">
        <v>65</v>
      </c>
      <c r="C15" s="142">
        <v>64346</v>
      </c>
      <c r="D15" s="142">
        <v>49886</v>
      </c>
      <c r="E15" s="142">
        <v>140724</v>
      </c>
      <c r="F15" s="142">
        <v>195215</v>
      </c>
      <c r="G15" s="142">
        <v>210028</v>
      </c>
      <c r="H15" s="142">
        <v>213012</v>
      </c>
      <c r="I15" s="143">
        <f t="shared" si="2"/>
        <v>1.4207629458929283E-2</v>
      </c>
      <c r="J15" s="142">
        <f t="shared" si="3"/>
        <v>2984</v>
      </c>
      <c r="K15" s="143">
        <f t="shared" si="0"/>
        <v>6.7536603252417629E-2</v>
      </c>
      <c r="L15" s="143">
        <f>H15/H11</f>
        <v>0.19863203390541731</v>
      </c>
      <c r="M15" s="142">
        <v>0</v>
      </c>
      <c r="N15" s="142">
        <v>13213</v>
      </c>
      <c r="O15" s="142">
        <v>26190</v>
      </c>
      <c r="P15" s="142">
        <v>30318</v>
      </c>
      <c r="Q15" s="142">
        <v>33127</v>
      </c>
      <c r="R15" s="142">
        <v>30758</v>
      </c>
      <c r="S15" s="143">
        <f t="shared" si="4"/>
        <v>-7.151266338636153E-2</v>
      </c>
      <c r="T15" s="142">
        <f t="shared" si="1"/>
        <v>-2369</v>
      </c>
      <c r="U15" s="143">
        <f t="shared" si="5"/>
        <v>6.6796802707299666E-2</v>
      </c>
      <c r="V15" s="143">
        <f>IFERROR(R15/R11,"-")</f>
        <v>0.19840030961749339</v>
      </c>
    </row>
    <row r="16" spans="1:22" ht="15.75" x14ac:dyDescent="0.25">
      <c r="A16" s="81"/>
      <c r="B16" s="134" t="s">
        <v>47</v>
      </c>
      <c r="C16" s="135">
        <v>249277</v>
      </c>
      <c r="D16" s="135">
        <v>123433</v>
      </c>
      <c r="E16" s="135">
        <v>692851</v>
      </c>
      <c r="F16" s="135">
        <v>750730</v>
      </c>
      <c r="G16" s="135">
        <v>796046</v>
      </c>
      <c r="H16" s="135">
        <v>823796</v>
      </c>
      <c r="I16" s="136">
        <f t="shared" si="2"/>
        <v>3.4859794534486621E-2</v>
      </c>
      <c r="J16" s="135">
        <f t="shared" si="3"/>
        <v>27750</v>
      </c>
      <c r="K16" s="136">
        <f t="shared" si="0"/>
        <v>0.26118896406272246</v>
      </c>
      <c r="L16" s="137">
        <f>H16/H16</f>
        <v>1</v>
      </c>
      <c r="M16" s="135">
        <v>0</v>
      </c>
      <c r="N16" s="135">
        <v>42074</v>
      </c>
      <c r="O16" s="135">
        <v>119732</v>
      </c>
      <c r="P16" s="135">
        <v>112830</v>
      </c>
      <c r="Q16" s="135">
        <v>121148</v>
      </c>
      <c r="R16" s="135">
        <v>127552</v>
      </c>
      <c r="S16" s="136">
        <f t="shared" si="4"/>
        <v>5.2860963449664844E-2</v>
      </c>
      <c r="T16" s="135">
        <f t="shared" si="1"/>
        <v>6404</v>
      </c>
      <c r="U16" s="136">
        <f t="shared" si="5"/>
        <v>0.24858774488635862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42517</v>
      </c>
      <c r="E17" s="139">
        <v>411014</v>
      </c>
      <c r="F17" s="139">
        <v>461407</v>
      </c>
      <c r="G17" s="139">
        <v>489154</v>
      </c>
      <c r="H17" s="139">
        <v>506756</v>
      </c>
      <c r="I17" s="140">
        <f t="shared" si="2"/>
        <v>3.5984577454135191E-2</v>
      </c>
      <c r="J17" s="139">
        <f t="shared" si="3"/>
        <v>17602</v>
      </c>
      <c r="K17" s="140">
        <f t="shared" si="0"/>
        <v>0.1606697224465389</v>
      </c>
      <c r="L17" s="140">
        <f>H17/H16</f>
        <v>0.61514743941461236</v>
      </c>
      <c r="M17" s="139">
        <v>0</v>
      </c>
      <c r="N17" s="139">
        <v>18560</v>
      </c>
      <c r="O17" s="139">
        <v>71116</v>
      </c>
      <c r="P17" s="139">
        <v>70310</v>
      </c>
      <c r="Q17" s="139">
        <v>76375</v>
      </c>
      <c r="R17" s="139">
        <v>79031</v>
      </c>
      <c r="S17" s="140">
        <f t="shared" si="4"/>
        <v>3.4775777414075337E-2</v>
      </c>
      <c r="T17" s="139">
        <f t="shared" si="1"/>
        <v>2656</v>
      </c>
      <c r="U17" s="140">
        <f t="shared" si="5"/>
        <v>0.15490742127944584</v>
      </c>
      <c r="V17" s="140">
        <f>IFERROR(R17/R16,"-")</f>
        <v>0.61959828148519824</v>
      </c>
    </row>
    <row r="18" spans="2:22" x14ac:dyDescent="0.25">
      <c r="B18" s="99" t="s">
        <v>142</v>
      </c>
      <c r="C18" s="53">
        <v>107490</v>
      </c>
      <c r="D18" s="53">
        <v>35251</v>
      </c>
      <c r="E18" s="53">
        <v>312053</v>
      </c>
      <c r="F18" s="53">
        <v>346111</v>
      </c>
      <c r="G18" s="53">
        <v>369040</v>
      </c>
      <c r="H18" s="53">
        <v>395948</v>
      </c>
      <c r="I18" s="100">
        <f t="shared" si="2"/>
        <v>7.2913505311077431E-2</v>
      </c>
      <c r="J18" s="53">
        <f t="shared" si="3"/>
        <v>26908</v>
      </c>
      <c r="K18" s="100">
        <f t="shared" si="0"/>
        <v>0.12553744852209384</v>
      </c>
      <c r="L18" s="100">
        <f>H18/H16</f>
        <v>0.48063841048026451</v>
      </c>
      <c r="M18" s="53">
        <v>0</v>
      </c>
      <c r="N18" s="53">
        <v>15934</v>
      </c>
      <c r="O18" s="53">
        <v>54466</v>
      </c>
      <c r="P18" s="53">
        <v>53655</v>
      </c>
      <c r="Q18" s="53">
        <v>57122</v>
      </c>
      <c r="R18" s="53">
        <v>63231</v>
      </c>
      <c r="S18" s="100">
        <f t="shared" si="4"/>
        <v>0.10694653548545219</v>
      </c>
      <c r="T18" s="53">
        <f t="shared" si="1"/>
        <v>6109</v>
      </c>
      <c r="U18" s="100">
        <f t="shared" si="5"/>
        <v>0.11821302359193098</v>
      </c>
      <c r="V18" s="100">
        <f>IFERROR(R18/R16,"-")</f>
        <v>0.49572723281485198</v>
      </c>
    </row>
    <row r="19" spans="2:22" x14ac:dyDescent="0.25">
      <c r="B19" s="99" t="s">
        <v>144</v>
      </c>
      <c r="C19" s="53">
        <v>39616</v>
      </c>
      <c r="D19" s="53">
        <v>7266</v>
      </c>
      <c r="E19" s="53">
        <v>98961</v>
      </c>
      <c r="F19" s="53">
        <v>115296</v>
      </c>
      <c r="G19" s="53">
        <v>120114</v>
      </c>
      <c r="H19" s="53">
        <v>110808</v>
      </c>
      <c r="I19" s="100">
        <f t="shared" si="2"/>
        <v>-7.7476397422448717E-2</v>
      </c>
      <c r="J19" s="53">
        <f t="shared" si="3"/>
        <v>-9306</v>
      </c>
      <c r="K19" s="100">
        <f t="shared" si="0"/>
        <v>3.5132273924445068E-2</v>
      </c>
      <c r="L19" s="100">
        <f>H19/H16</f>
        <v>0.13450902893434782</v>
      </c>
      <c r="M19" s="53">
        <v>0</v>
      </c>
      <c r="N19" s="53">
        <v>2626</v>
      </c>
      <c r="O19" s="53">
        <v>16650</v>
      </c>
      <c r="P19" s="53">
        <v>16655</v>
      </c>
      <c r="Q19" s="53">
        <v>19253</v>
      </c>
      <c r="R19" s="53">
        <v>15800</v>
      </c>
      <c r="S19" s="100">
        <f t="shared" si="4"/>
        <v>-0.17934867293408818</v>
      </c>
      <c r="T19" s="53">
        <f t="shared" si="1"/>
        <v>-3453</v>
      </c>
      <c r="U19" s="100">
        <f t="shared" si="5"/>
        <v>3.6694397687514875E-2</v>
      </c>
      <c r="V19" s="100">
        <f>IFERROR(R19/R16,"-")</f>
        <v>0.12387104867034621</v>
      </c>
    </row>
    <row r="20" spans="2:22" ht="16.5" thickBot="1" x14ac:dyDescent="0.3">
      <c r="B20" s="141" t="s">
        <v>65</v>
      </c>
      <c r="C20" s="142">
        <v>102171</v>
      </c>
      <c r="D20" s="142">
        <v>80916</v>
      </c>
      <c r="E20" s="142">
        <v>281837</v>
      </c>
      <c r="F20" s="142">
        <v>289323</v>
      </c>
      <c r="G20" s="142">
        <v>306892</v>
      </c>
      <c r="H20" s="142">
        <v>317040</v>
      </c>
      <c r="I20" s="143">
        <f t="shared" si="2"/>
        <v>3.3067007285950689E-2</v>
      </c>
      <c r="J20" s="142">
        <f t="shared" si="3"/>
        <v>10148</v>
      </c>
      <c r="K20" s="143">
        <f t="shared" si="0"/>
        <v>0.10051924161618352</v>
      </c>
      <c r="L20" s="143">
        <f>H20/H16</f>
        <v>0.38485256058538764</v>
      </c>
      <c r="M20" s="142">
        <v>0</v>
      </c>
      <c r="N20" s="142">
        <v>23514</v>
      </c>
      <c r="O20" s="142">
        <v>48616</v>
      </c>
      <c r="P20" s="142">
        <v>42520</v>
      </c>
      <c r="Q20" s="142">
        <v>44773</v>
      </c>
      <c r="R20" s="142">
        <v>48521</v>
      </c>
      <c r="S20" s="143">
        <f t="shared" si="4"/>
        <v>8.3711165211176386E-2</v>
      </c>
      <c r="T20" s="142">
        <f t="shared" si="1"/>
        <v>3748</v>
      </c>
      <c r="U20" s="143">
        <f t="shared" si="5"/>
        <v>9.368032360691278E-2</v>
      </c>
      <c r="V20" s="143">
        <f>IFERROR(R20/R16,"-")</f>
        <v>0.38040171851480181</v>
      </c>
    </row>
    <row r="21" spans="2:22" ht="15.75" x14ac:dyDescent="0.25">
      <c r="B21" s="134" t="s">
        <v>48</v>
      </c>
      <c r="C21" s="135">
        <v>10070</v>
      </c>
      <c r="D21" s="135">
        <v>6896</v>
      </c>
      <c r="E21" s="135">
        <v>19165</v>
      </c>
      <c r="F21" s="135">
        <v>30246</v>
      </c>
      <c r="G21" s="135">
        <v>25739</v>
      </c>
      <c r="H21" s="135">
        <v>24470</v>
      </c>
      <c r="I21" s="136">
        <f t="shared" si="2"/>
        <v>-4.9302614709196169E-2</v>
      </c>
      <c r="J21" s="135">
        <f t="shared" si="3"/>
        <v>-1269</v>
      </c>
      <c r="K21" s="136">
        <f t="shared" si="0"/>
        <v>7.7583454527757091E-3</v>
      </c>
      <c r="L21" s="137">
        <f>H21/H21</f>
        <v>1</v>
      </c>
      <c r="M21" s="135">
        <v>0</v>
      </c>
      <c r="N21" s="135">
        <v>1838</v>
      </c>
      <c r="O21" s="135">
        <v>2342</v>
      </c>
      <c r="P21" s="135">
        <v>2800</v>
      </c>
      <c r="Q21" s="135">
        <v>2508</v>
      </c>
      <c r="R21" s="135">
        <v>2685</v>
      </c>
      <c r="S21" s="136">
        <f t="shared" si="4"/>
        <v>7.0574162679425845E-2</v>
      </c>
      <c r="T21" s="135">
        <f t="shared" si="1"/>
        <v>177</v>
      </c>
      <c r="U21" s="136">
        <f t="shared" si="5"/>
        <v>6.1689770954693269E-3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6896</v>
      </c>
      <c r="E22" s="139">
        <v>19165</v>
      </c>
      <c r="F22" s="139">
        <v>29890</v>
      </c>
      <c r="G22" s="139">
        <v>25396</v>
      </c>
      <c r="H22" s="139">
        <v>24109</v>
      </c>
      <c r="I22" s="140">
        <f t="shared" si="2"/>
        <v>-5.0677272011340424E-2</v>
      </c>
      <c r="J22" s="139">
        <f t="shared" si="3"/>
        <v>-1287</v>
      </c>
      <c r="K22" s="140">
        <f t="shared" si="0"/>
        <v>7.6438884561082785E-3</v>
      </c>
      <c r="L22" s="140">
        <f>H22/H21</f>
        <v>0.9852472415202288</v>
      </c>
      <c r="M22" s="139">
        <v>0</v>
      </c>
      <c r="N22" s="139">
        <v>1838</v>
      </c>
      <c r="O22" s="139">
        <v>2342</v>
      </c>
      <c r="P22" s="139">
        <v>2765</v>
      </c>
      <c r="Q22" s="139">
        <v>2458</v>
      </c>
      <c r="R22" s="139">
        <v>2619</v>
      </c>
      <c r="S22" s="140">
        <f t="shared" si="4"/>
        <v>6.5500406834825053E-2</v>
      </c>
      <c r="T22" s="139">
        <f t="shared" si="1"/>
        <v>161</v>
      </c>
      <c r="U22" s="140">
        <f t="shared" si="5"/>
        <v>6.0918648817759602E-3</v>
      </c>
      <c r="V22" s="140">
        <f>IFERROR(R22/R21,"-")</f>
        <v>0.97541899441340785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19378</v>
      </c>
      <c r="E26" s="135">
        <v>91869</v>
      </c>
      <c r="F26" s="135">
        <v>109900</v>
      </c>
      <c r="G26" s="135">
        <v>133707</v>
      </c>
      <c r="H26" s="135">
        <v>111695</v>
      </c>
      <c r="I26" s="136">
        <f t="shared" si="2"/>
        <v>-0.16462862826927538</v>
      </c>
      <c r="J26" s="135">
        <f t="shared" si="3"/>
        <v>-22012</v>
      </c>
      <c r="K26" s="136">
        <f t="shared" si="0"/>
        <v>3.5413502057530973E-2</v>
      </c>
      <c r="L26" s="137">
        <f>H26/H26</f>
        <v>1</v>
      </c>
      <c r="M26" s="135">
        <v>0</v>
      </c>
      <c r="N26" s="135">
        <v>2379</v>
      </c>
      <c r="O26" s="135">
        <v>24503</v>
      </c>
      <c r="P26" s="135">
        <v>23244</v>
      </c>
      <c r="Q26" s="135">
        <v>16852</v>
      </c>
      <c r="R26" s="135">
        <v>17502</v>
      </c>
      <c r="S26" s="136">
        <f t="shared" si="4"/>
        <v>3.8571089484927601E-2</v>
      </c>
      <c r="T26" s="135">
        <f t="shared" si="1"/>
        <v>650</v>
      </c>
      <c r="U26" s="136">
        <f t="shared" si="5"/>
        <v>5.1211322716817512E-2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18908</v>
      </c>
      <c r="E27" s="139">
        <v>85891</v>
      </c>
      <c r="F27" s="139">
        <v>104931</v>
      </c>
      <c r="G27" s="139">
        <v>110305</v>
      </c>
      <c r="H27" s="139">
        <v>89955</v>
      </c>
      <c r="I27" s="140">
        <f t="shared" si="2"/>
        <v>-0.18448846380490458</v>
      </c>
      <c r="J27" s="139">
        <f t="shared" si="3"/>
        <v>-20350</v>
      </c>
      <c r="K27" s="140">
        <f t="shared" si="0"/>
        <v>2.8520717826090679E-2</v>
      </c>
      <c r="L27" s="140">
        <f>H27/H26</f>
        <v>0.80536281838936385</v>
      </c>
      <c r="M27" s="139">
        <v>0</v>
      </c>
      <c r="N27" s="139">
        <v>2305</v>
      </c>
      <c r="O27" s="139">
        <v>23736</v>
      </c>
      <c r="P27" s="139">
        <v>22490</v>
      </c>
      <c r="Q27" s="139">
        <v>13444</v>
      </c>
      <c r="R27" s="139">
        <v>14555</v>
      </c>
      <c r="S27" s="140">
        <f t="shared" si="4"/>
        <v>8.2639095507289539E-2</v>
      </c>
      <c r="T27" s="139">
        <f t="shared" si="1"/>
        <v>1111</v>
      </c>
      <c r="U27" s="140">
        <f t="shared" si="5"/>
        <v>4.9550105313251845E-2</v>
      </c>
      <c r="V27" s="140">
        <f>IFERROR(R27/R26,"-")</f>
        <v>0.83161924351502681</v>
      </c>
    </row>
    <row r="28" spans="2:22" x14ac:dyDescent="0.25">
      <c r="B28" s="99" t="s">
        <v>142</v>
      </c>
      <c r="C28" s="53">
        <v>21395</v>
      </c>
      <c r="D28" s="53">
        <v>18908</v>
      </c>
      <c r="E28" s="53">
        <v>0</v>
      </c>
      <c r="F28" s="53">
        <v>43778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2305</v>
      </c>
      <c r="O28" s="53">
        <v>0</v>
      </c>
      <c r="P28" s="53">
        <v>22490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4.9550105313251845E-2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111657</v>
      </c>
      <c r="E30" s="135">
        <v>395281</v>
      </c>
      <c r="F30" s="135">
        <v>453294</v>
      </c>
      <c r="G30" s="135">
        <v>524679</v>
      </c>
      <c r="H30" s="135">
        <v>537199</v>
      </c>
      <c r="I30" s="136">
        <f t="shared" si="2"/>
        <v>2.3862209084030361E-2</v>
      </c>
      <c r="J30" s="135">
        <f t="shared" si="3"/>
        <v>12520</v>
      </c>
      <c r="K30" s="136">
        <f t="shared" si="0"/>
        <v>0.17032183975830234</v>
      </c>
      <c r="L30" s="137">
        <f>H30/H30</f>
        <v>1</v>
      </c>
      <c r="M30" s="135">
        <v>0</v>
      </c>
      <c r="N30" s="135">
        <v>41575</v>
      </c>
      <c r="O30" s="135">
        <v>73949</v>
      </c>
      <c r="P30" s="135">
        <v>74357</v>
      </c>
      <c r="Q30" s="135">
        <v>90048</v>
      </c>
      <c r="R30" s="135">
        <v>93261</v>
      </c>
      <c r="S30" s="136">
        <f t="shared" si="4"/>
        <v>3.5680970149253755E-2</v>
      </c>
      <c r="T30" s="135">
        <f t="shared" si="1"/>
        <v>3213</v>
      </c>
      <c r="U30" s="136">
        <f t="shared" si="5"/>
        <v>0.16382379638850456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85300</v>
      </c>
      <c r="E31" s="139">
        <v>319384</v>
      </c>
      <c r="F31" s="139">
        <v>367814</v>
      </c>
      <c r="G31" s="139">
        <v>425017</v>
      </c>
      <c r="H31" s="139">
        <v>424894</v>
      </c>
      <c r="I31" s="140">
        <f t="shared" si="2"/>
        <v>-2.8940018869838546E-4</v>
      </c>
      <c r="J31" s="139">
        <f t="shared" si="3"/>
        <v>-123</v>
      </c>
      <c r="K31" s="140">
        <f t="shared" si="0"/>
        <v>0.13471493391138872</v>
      </c>
      <c r="L31" s="140">
        <f>H31/H30</f>
        <v>0.79094339341659237</v>
      </c>
      <c r="M31" s="139">
        <v>0</v>
      </c>
      <c r="N31" s="139">
        <v>34096</v>
      </c>
      <c r="O31" s="139">
        <v>58059</v>
      </c>
      <c r="P31" s="139">
        <v>61296</v>
      </c>
      <c r="Q31" s="139">
        <v>71595</v>
      </c>
      <c r="R31" s="139">
        <v>73291</v>
      </c>
      <c r="S31" s="140">
        <f t="shared" si="4"/>
        <v>2.3688805084153941E-2</v>
      </c>
      <c r="T31" s="139">
        <f t="shared" si="1"/>
        <v>1696</v>
      </c>
      <c r="U31" s="140">
        <f t="shared" si="5"/>
        <v>0.13504772144424568</v>
      </c>
      <c r="V31" s="140">
        <f>IFERROR(R31/R30,"-")</f>
        <v>0.78586976335231229</v>
      </c>
    </row>
    <row r="32" spans="2:22" x14ac:dyDescent="0.25">
      <c r="B32" s="99" t="s">
        <v>142</v>
      </c>
      <c r="C32" s="53">
        <v>93394</v>
      </c>
      <c r="D32" s="53">
        <v>58520</v>
      </c>
      <c r="E32" s="53">
        <v>259864</v>
      </c>
      <c r="F32" s="53">
        <v>307974</v>
      </c>
      <c r="G32" s="53">
        <v>357459</v>
      </c>
      <c r="H32" s="53">
        <v>351719</v>
      </c>
      <c r="I32" s="100">
        <f t="shared" si="2"/>
        <v>-1.6057785648144307E-2</v>
      </c>
      <c r="J32" s="53">
        <f t="shared" si="3"/>
        <v>-5740</v>
      </c>
      <c r="K32" s="100">
        <f t="shared" si="0"/>
        <v>0.11151440557028278</v>
      </c>
      <c r="L32" s="100">
        <f>H32/H30</f>
        <v>0.65472757767605672</v>
      </c>
      <c r="M32" s="53">
        <v>0</v>
      </c>
      <c r="N32" s="53">
        <v>27521</v>
      </c>
      <c r="O32" s="53">
        <v>49808</v>
      </c>
      <c r="P32" s="53">
        <v>51553</v>
      </c>
      <c r="Q32" s="53">
        <v>60327</v>
      </c>
      <c r="R32" s="53">
        <v>59858</v>
      </c>
      <c r="S32" s="100">
        <f t="shared" si="4"/>
        <v>-7.7742967493825699E-3</v>
      </c>
      <c r="T32" s="53">
        <f t="shared" si="1"/>
        <v>-469</v>
      </c>
      <c r="U32" s="100">
        <f t="shared" si="5"/>
        <v>0.11358188435811793</v>
      </c>
      <c r="V32" s="100">
        <f>IFERROR(R32/R30,"-")</f>
        <v>0.64183313496531236</v>
      </c>
    </row>
    <row r="33" spans="2:22" x14ac:dyDescent="0.25">
      <c r="B33" s="99" t="s">
        <v>144</v>
      </c>
      <c r="C33" s="53">
        <v>22825</v>
      </c>
      <c r="D33" s="53">
        <v>26780</v>
      </c>
      <c r="E33" s="53">
        <v>59520</v>
      </c>
      <c r="F33" s="53">
        <v>59840</v>
      </c>
      <c r="G33" s="53">
        <v>67558</v>
      </c>
      <c r="H33" s="53">
        <v>73175</v>
      </c>
      <c r="I33" s="100">
        <f t="shared" si="2"/>
        <v>8.3143373101631113E-2</v>
      </c>
      <c r="J33" s="53">
        <f t="shared" si="3"/>
        <v>5617</v>
      </c>
      <c r="K33" s="100">
        <f t="shared" si="0"/>
        <v>2.3200528341105947E-2</v>
      </c>
      <c r="L33" s="100">
        <f>H33/H30</f>
        <v>0.13621581574053562</v>
      </c>
      <c r="M33" s="53">
        <v>0</v>
      </c>
      <c r="N33" s="53">
        <v>6575</v>
      </c>
      <c r="O33" s="53">
        <v>8251</v>
      </c>
      <c r="P33" s="53">
        <v>9743</v>
      </c>
      <c r="Q33" s="53">
        <v>11268</v>
      </c>
      <c r="R33" s="53">
        <v>13433</v>
      </c>
      <c r="S33" s="100">
        <f t="shared" si="4"/>
        <v>0.19213702520411791</v>
      </c>
      <c r="T33" s="53">
        <f t="shared" si="1"/>
        <v>2165</v>
      </c>
      <c r="U33" s="100">
        <f t="shared" si="5"/>
        <v>2.1465837086127731E-2</v>
      </c>
      <c r="V33" s="100">
        <f>IFERROR(R33/R30,"-")</f>
        <v>0.14403662838699993</v>
      </c>
    </row>
    <row r="34" spans="2:22" ht="16.5" thickBot="1" x14ac:dyDescent="0.3">
      <c r="B34" s="141" t="s">
        <v>65</v>
      </c>
      <c r="C34" s="142">
        <v>26023</v>
      </c>
      <c r="D34" s="142">
        <v>26357</v>
      </c>
      <c r="E34" s="142">
        <v>75897</v>
      </c>
      <c r="F34" s="142">
        <v>85480</v>
      </c>
      <c r="G34" s="142">
        <v>99662</v>
      </c>
      <c r="H34" s="142">
        <v>112305</v>
      </c>
      <c r="I34" s="143">
        <f t="shared" si="2"/>
        <v>0.12685878268547701</v>
      </c>
      <c r="J34" s="142">
        <f t="shared" si="3"/>
        <v>12643</v>
      </c>
      <c r="K34" s="143">
        <f t="shared" si="0"/>
        <v>3.560690584691361E-2</v>
      </c>
      <c r="L34" s="143">
        <f>H34/H30</f>
        <v>0.20905660658340763</v>
      </c>
      <c r="M34" s="142">
        <v>0</v>
      </c>
      <c r="N34" s="142">
        <v>7479</v>
      </c>
      <c r="O34" s="142">
        <v>15890</v>
      </c>
      <c r="P34" s="142">
        <v>13061</v>
      </c>
      <c r="Q34" s="142">
        <v>18453</v>
      </c>
      <c r="R34" s="142">
        <v>19970</v>
      </c>
      <c r="S34" s="143">
        <f t="shared" si="4"/>
        <v>8.2208854928737862E-2</v>
      </c>
      <c r="T34" s="142">
        <f t="shared" si="1"/>
        <v>1517</v>
      </c>
      <c r="U34" s="143">
        <f t="shared" si="5"/>
        <v>2.8776074944258885E-2</v>
      </c>
      <c r="V34" s="143">
        <f>IFERROR(R34/R30,"-")</f>
        <v>0.21413023664768768</v>
      </c>
    </row>
    <row r="35" spans="2:22" ht="15.75" x14ac:dyDescent="0.25">
      <c r="B35" s="134" t="s">
        <v>51</v>
      </c>
      <c r="C35" s="135">
        <v>12754</v>
      </c>
      <c r="D35" s="135">
        <v>14230</v>
      </c>
      <c r="E35" s="135">
        <v>28946</v>
      </c>
      <c r="F35" s="135">
        <v>35023</v>
      </c>
      <c r="G35" s="135">
        <v>33791</v>
      </c>
      <c r="H35" s="135">
        <v>31909</v>
      </c>
      <c r="I35" s="136">
        <f t="shared" si="2"/>
        <v>-5.5695303483175973E-2</v>
      </c>
      <c r="J35" s="135">
        <f t="shared" si="3"/>
        <v>-1882</v>
      </c>
      <c r="K35" s="136">
        <f t="shared" si="0"/>
        <v>1.0116920517066617E-2</v>
      </c>
      <c r="L35" s="137">
        <f>H35/H35</f>
        <v>1</v>
      </c>
      <c r="M35" s="135">
        <v>0</v>
      </c>
      <c r="N35" s="135">
        <v>2428</v>
      </c>
      <c r="O35" s="135">
        <v>4275</v>
      </c>
      <c r="P35" s="135">
        <v>4340</v>
      </c>
      <c r="Q35" s="135">
        <v>4593</v>
      </c>
      <c r="R35" s="135">
        <v>3637</v>
      </c>
      <c r="S35" s="136">
        <f t="shared" si="4"/>
        <v>-0.20814282603962553</v>
      </c>
      <c r="T35" s="135">
        <f t="shared" si="1"/>
        <v>-956</v>
      </c>
      <c r="U35" s="136">
        <f t="shared" si="5"/>
        <v>9.5619144979774574E-3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14230</v>
      </c>
      <c r="E36" s="139">
        <v>28946</v>
      </c>
      <c r="F36" s="139">
        <v>35023</v>
      </c>
      <c r="G36" s="139">
        <v>33791</v>
      </c>
      <c r="H36" s="139">
        <v>31909</v>
      </c>
      <c r="I36" s="140">
        <f t="shared" si="2"/>
        <v>-5.5695303483175973E-2</v>
      </c>
      <c r="J36" s="139">
        <f t="shared" si="3"/>
        <v>-1882</v>
      </c>
      <c r="K36" s="140">
        <f t="shared" si="0"/>
        <v>1.0116920517066617E-2</v>
      </c>
      <c r="L36" s="140">
        <f>H36/H35</f>
        <v>1</v>
      </c>
      <c r="M36" s="139">
        <v>0</v>
      </c>
      <c r="N36" s="139">
        <v>2428</v>
      </c>
      <c r="O36" s="139">
        <v>4275</v>
      </c>
      <c r="P36" s="139">
        <v>4340</v>
      </c>
      <c r="Q36" s="139">
        <v>4593</v>
      </c>
      <c r="R36" s="139">
        <v>3637</v>
      </c>
      <c r="S36" s="140">
        <f t="shared" si="4"/>
        <v>-0.20814282603962553</v>
      </c>
      <c r="T36" s="139">
        <f t="shared" si="1"/>
        <v>-956</v>
      </c>
      <c r="U36" s="140">
        <f t="shared" si="5"/>
        <v>9.5619144979774574E-3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14735</v>
      </c>
      <c r="F37" s="53">
        <v>26674</v>
      </c>
      <c r="G37" s="53">
        <v>29212</v>
      </c>
      <c r="H37" s="53">
        <v>26934</v>
      </c>
      <c r="I37" s="100">
        <f t="shared" si="2"/>
        <v>-7.7981651376146766E-2</v>
      </c>
      <c r="J37" s="53">
        <f t="shared" si="3"/>
        <v>-2278</v>
      </c>
      <c r="K37" s="100">
        <f t="shared" si="0"/>
        <v>8.5395699397245988E-3</v>
      </c>
      <c r="L37" s="100">
        <f>H37/H35</f>
        <v>0.84408787489423043</v>
      </c>
      <c r="M37" s="53">
        <v>0</v>
      </c>
      <c r="N37" s="53">
        <v>0</v>
      </c>
      <c r="O37" s="53">
        <v>3890</v>
      </c>
      <c r="P37" s="53">
        <v>0</v>
      </c>
      <c r="Q37" s="53">
        <v>3932</v>
      </c>
      <c r="R37" s="53">
        <v>3156</v>
      </c>
      <c r="S37" s="100">
        <f t="shared" si="4"/>
        <v>-0.19735503560528989</v>
      </c>
      <c r="T37" s="53">
        <f t="shared" si="1"/>
        <v>-776</v>
      </c>
      <c r="U37" s="100">
        <f t="shared" si="5"/>
        <v>0</v>
      </c>
      <c r="V37" s="100">
        <f>IFERROR(R37/R35,"-")</f>
        <v>0.86774814407478695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1767</v>
      </c>
      <c r="F38" s="53">
        <v>4009</v>
      </c>
      <c r="G38" s="53">
        <v>4579</v>
      </c>
      <c r="H38" s="53">
        <v>4975</v>
      </c>
      <c r="I38" s="100">
        <f t="shared" si="2"/>
        <v>8.648176457741874E-2</v>
      </c>
      <c r="J38" s="53">
        <f t="shared" si="3"/>
        <v>396</v>
      </c>
      <c r="K38" s="100">
        <f t="shared" si="0"/>
        <v>1.5773505773420168E-3</v>
      </c>
      <c r="L38" s="100">
        <f>H38/H35</f>
        <v>0.15591212510576954</v>
      </c>
      <c r="M38" s="53">
        <v>0</v>
      </c>
      <c r="N38" s="53">
        <v>0</v>
      </c>
      <c r="O38" s="53">
        <v>385</v>
      </c>
      <c r="P38" s="53">
        <v>0</v>
      </c>
      <c r="Q38" s="53">
        <v>661</v>
      </c>
      <c r="R38" s="53">
        <v>481</v>
      </c>
      <c r="S38" s="100">
        <f t="shared" si="4"/>
        <v>-0.27231467473524962</v>
      </c>
      <c r="T38" s="53">
        <f t="shared" si="1"/>
        <v>-180</v>
      </c>
      <c r="U38" s="100">
        <f t="shared" si="5"/>
        <v>0</v>
      </c>
      <c r="V38" s="100">
        <f>IFERROR(R38/R35,"-")</f>
        <v>0.13225185592521307</v>
      </c>
    </row>
    <row r="39" spans="2:22" ht="15.75" x14ac:dyDescent="0.25">
      <c r="B39" s="134" t="s">
        <v>52</v>
      </c>
      <c r="C39" s="135">
        <v>36009</v>
      </c>
      <c r="D39" s="135">
        <v>43336</v>
      </c>
      <c r="E39" s="135">
        <v>107595</v>
      </c>
      <c r="F39" s="135">
        <v>148504</v>
      </c>
      <c r="G39" s="135">
        <v>138865</v>
      </c>
      <c r="H39" s="135">
        <v>154252</v>
      </c>
      <c r="I39" s="136">
        <f t="shared" si="2"/>
        <v>0.1108054585388687</v>
      </c>
      <c r="J39" s="135">
        <f t="shared" si="3"/>
        <v>15387</v>
      </c>
      <c r="K39" s="136">
        <f t="shared" si="0"/>
        <v>4.8906428393198149E-2</v>
      </c>
      <c r="L39" s="137">
        <f>H39/H39</f>
        <v>1</v>
      </c>
      <c r="M39" s="135">
        <v>0</v>
      </c>
      <c r="N39" s="135">
        <v>10658</v>
      </c>
      <c r="O39" s="135">
        <v>15515</v>
      </c>
      <c r="P39" s="135">
        <v>21748</v>
      </c>
      <c r="Q39" s="135">
        <v>20589</v>
      </c>
      <c r="R39" s="135">
        <v>25675</v>
      </c>
      <c r="S39" s="136">
        <f t="shared" si="4"/>
        <v>0.24702511049589582</v>
      </c>
      <c r="T39" s="135">
        <f t="shared" si="1"/>
        <v>5086</v>
      </c>
      <c r="U39" s="136">
        <f t="shared" si="5"/>
        <v>4.7915326382952469E-2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40119</v>
      </c>
      <c r="E40" s="139">
        <v>91892</v>
      </c>
      <c r="F40" s="139">
        <v>130179</v>
      </c>
      <c r="G40" s="139">
        <v>120964</v>
      </c>
      <c r="H40" s="139">
        <v>134965</v>
      </c>
      <c r="I40" s="140">
        <f t="shared" si="2"/>
        <v>0.11574518038424664</v>
      </c>
      <c r="J40" s="139">
        <f t="shared" si="3"/>
        <v>14001</v>
      </c>
      <c r="K40" s="140">
        <f t="shared" si="0"/>
        <v>4.2791381039390008E-2</v>
      </c>
      <c r="L40" s="140">
        <f>H40/H39</f>
        <v>0.87496434406036872</v>
      </c>
      <c r="M40" s="139">
        <v>0</v>
      </c>
      <c r="N40" s="139">
        <v>9745</v>
      </c>
      <c r="O40" s="139">
        <v>12286</v>
      </c>
      <c r="P40" s="139">
        <v>18317</v>
      </c>
      <c r="Q40" s="139">
        <v>17239</v>
      </c>
      <c r="R40" s="139">
        <v>22369</v>
      </c>
      <c r="S40" s="140">
        <f t="shared" si="4"/>
        <v>0.29758106618713387</v>
      </c>
      <c r="T40" s="139">
        <f t="shared" si="1"/>
        <v>5130</v>
      </c>
      <c r="U40" s="140">
        <f t="shared" si="5"/>
        <v>4.0356126234897025E-2</v>
      </c>
      <c r="V40" s="140">
        <f>IFERROR(R40/R39,"-")</f>
        <v>0.87123661148977605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1292</v>
      </c>
      <c r="E43" s="142">
        <v>15703</v>
      </c>
      <c r="F43" s="142">
        <v>18325</v>
      </c>
      <c r="G43" s="142">
        <v>17901</v>
      </c>
      <c r="H43" s="142">
        <v>19287</v>
      </c>
      <c r="I43" s="143">
        <f t="shared" si="2"/>
        <v>7.7425842131724432E-2</v>
      </c>
      <c r="J43" s="142">
        <f t="shared" si="3"/>
        <v>1386</v>
      </c>
      <c r="K43" s="143">
        <f t="shared" si="0"/>
        <v>6.1150473538081366E-3</v>
      </c>
      <c r="L43" s="143">
        <f>H43/H39</f>
        <v>0.12503565593963126</v>
      </c>
      <c r="M43" s="142">
        <v>0</v>
      </c>
      <c r="N43" s="142">
        <v>913</v>
      </c>
      <c r="O43" s="142">
        <v>3229</v>
      </c>
      <c r="P43" s="142">
        <v>3431</v>
      </c>
      <c r="Q43" s="142">
        <v>3350</v>
      </c>
      <c r="R43" s="142">
        <v>3306</v>
      </c>
      <c r="S43" s="143">
        <f t="shared" si="4"/>
        <v>-1.3134328358208935E-2</v>
      </c>
      <c r="T43" s="142">
        <f t="shared" si="1"/>
        <v>-44</v>
      </c>
      <c r="U43" s="143">
        <f t="shared" si="5"/>
        <v>7.5592001480554501E-3</v>
      </c>
      <c r="V43" s="143">
        <f>IFERROR(R43/R39,"-")</f>
        <v>0.12876338851022395</v>
      </c>
    </row>
    <row r="44" spans="2:22" ht="15.75" x14ac:dyDescent="0.25">
      <c r="B44" s="134" t="s">
        <v>53</v>
      </c>
      <c r="C44" s="135">
        <v>52853</v>
      </c>
      <c r="D44" s="135">
        <v>73201</v>
      </c>
      <c r="E44" s="135">
        <v>122504</v>
      </c>
      <c r="F44" s="135">
        <v>143386</v>
      </c>
      <c r="G44" s="135">
        <v>147042</v>
      </c>
      <c r="H44" s="135">
        <v>164634</v>
      </c>
      <c r="I44" s="136">
        <f t="shared" si="2"/>
        <v>0.11963928673440249</v>
      </c>
      <c r="J44" s="135">
        <f t="shared" si="3"/>
        <v>17592</v>
      </c>
      <c r="K44" s="136">
        <f t="shared" si="0"/>
        <v>5.2198097477412178E-2</v>
      </c>
      <c r="L44" s="137">
        <f>H44/H44</f>
        <v>1</v>
      </c>
      <c r="M44" s="135">
        <v>0</v>
      </c>
      <c r="N44" s="135">
        <v>14398</v>
      </c>
      <c r="O44" s="135">
        <v>18083</v>
      </c>
      <c r="P44" s="135">
        <v>16810</v>
      </c>
      <c r="Q44" s="135">
        <v>21632</v>
      </c>
      <c r="R44" s="135">
        <v>23873</v>
      </c>
      <c r="S44" s="136">
        <f t="shared" si="4"/>
        <v>0.10359652366863914</v>
      </c>
      <c r="T44" s="135">
        <f t="shared" si="1"/>
        <v>2241</v>
      </c>
      <c r="U44" s="136">
        <f t="shared" si="5"/>
        <v>3.7035894633871212E-2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73201</v>
      </c>
      <c r="E45" s="139">
        <v>122504</v>
      </c>
      <c r="F45" s="139">
        <v>143386</v>
      </c>
      <c r="G45" s="139">
        <v>147042</v>
      </c>
      <c r="H45" s="139">
        <v>164634</v>
      </c>
      <c r="I45" s="140">
        <f t="shared" si="2"/>
        <v>0.11963928673440249</v>
      </c>
      <c r="J45" s="139">
        <f t="shared" si="3"/>
        <v>17592</v>
      </c>
      <c r="K45" s="140">
        <f t="shared" si="0"/>
        <v>5.2198097477412178E-2</v>
      </c>
      <c r="L45" s="140">
        <f>H45/H44</f>
        <v>1</v>
      </c>
      <c r="M45" s="139">
        <v>0</v>
      </c>
      <c r="N45" s="139">
        <v>14398</v>
      </c>
      <c r="O45" s="139">
        <v>18083</v>
      </c>
      <c r="P45" s="139">
        <v>16810</v>
      </c>
      <c r="Q45" s="139">
        <v>21632</v>
      </c>
      <c r="R45" s="139">
        <v>23873</v>
      </c>
      <c r="S45" s="140">
        <f t="shared" si="4"/>
        <v>0.10359652366863914</v>
      </c>
      <c r="T45" s="139">
        <f t="shared" si="1"/>
        <v>2241</v>
      </c>
      <c r="U45" s="140">
        <f t="shared" si="5"/>
        <v>3.7035894633871212E-2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44870</v>
      </c>
      <c r="E46" s="53">
        <v>74963</v>
      </c>
      <c r="F46" s="53">
        <v>85594</v>
      </c>
      <c r="G46" s="53">
        <v>85051</v>
      </c>
      <c r="H46" s="53">
        <v>108263</v>
      </c>
      <c r="I46" s="100">
        <f t="shared" si="2"/>
        <v>0.27291860178010841</v>
      </c>
      <c r="J46" s="53">
        <f t="shared" si="3"/>
        <v>23212</v>
      </c>
      <c r="K46" s="100">
        <f t="shared" si="0"/>
        <v>3.4325367950709298E-2</v>
      </c>
      <c r="L46" s="100">
        <f>H46/H44</f>
        <v>0.65759806601309567</v>
      </c>
      <c r="M46" s="53">
        <v>0</v>
      </c>
      <c r="N46" s="53">
        <v>10003</v>
      </c>
      <c r="O46" s="53">
        <v>10838</v>
      </c>
      <c r="P46" s="53">
        <v>10021</v>
      </c>
      <c r="Q46" s="53">
        <v>12572</v>
      </c>
      <c r="R46" s="53">
        <v>16611</v>
      </c>
      <c r="S46" s="100">
        <f t="shared" si="4"/>
        <v>0.32126948775055686</v>
      </c>
      <c r="T46" s="53">
        <f t="shared" si="1"/>
        <v>4039</v>
      </c>
      <c r="U46" s="100">
        <f t="shared" si="5"/>
        <v>2.2078328383463616E-2</v>
      </c>
      <c r="V46" s="100">
        <f>IFERROR(R46/R44,"-")</f>
        <v>0.69580697859506557</v>
      </c>
    </row>
    <row r="47" spans="2:22" ht="15.75" thickBot="1" x14ac:dyDescent="0.3">
      <c r="B47" s="99" t="s">
        <v>144</v>
      </c>
      <c r="C47" s="53">
        <v>26561</v>
      </c>
      <c r="D47" s="53">
        <v>28331</v>
      </c>
      <c r="E47" s="53">
        <v>47541</v>
      </c>
      <c r="F47" s="53">
        <v>57792</v>
      </c>
      <c r="G47" s="53">
        <v>61991</v>
      </c>
      <c r="H47" s="53">
        <v>56371</v>
      </c>
      <c r="I47" s="100">
        <f t="shared" si="2"/>
        <v>-9.0658321369231021E-2</v>
      </c>
      <c r="J47" s="53">
        <f t="shared" si="3"/>
        <v>-5620</v>
      </c>
      <c r="K47" s="100">
        <f t="shared" si="0"/>
        <v>1.787272952670288E-2</v>
      </c>
      <c r="L47" s="100">
        <f>H47/H44</f>
        <v>0.34240193398690427</v>
      </c>
      <c r="M47" s="53">
        <v>0</v>
      </c>
      <c r="N47" s="53">
        <v>4395</v>
      </c>
      <c r="O47" s="53">
        <v>7245</v>
      </c>
      <c r="P47" s="53">
        <v>6789</v>
      </c>
      <c r="Q47" s="53">
        <v>9060</v>
      </c>
      <c r="R47" s="53">
        <v>7262</v>
      </c>
      <c r="S47" s="100">
        <f t="shared" si="4"/>
        <v>-0.19845474613686531</v>
      </c>
      <c r="T47" s="53">
        <f t="shared" si="1"/>
        <v>-1798</v>
      </c>
      <c r="U47" s="100">
        <f t="shared" si="5"/>
        <v>1.4957566250407592E-2</v>
      </c>
      <c r="V47" s="100">
        <f>IFERROR(R47/R44,"-")</f>
        <v>0.30419302140493443</v>
      </c>
    </row>
    <row r="48" spans="2:22" ht="15.75" x14ac:dyDescent="0.25">
      <c r="B48" s="134" t="s">
        <v>54</v>
      </c>
      <c r="C48" s="135">
        <v>52299</v>
      </c>
      <c r="D48" s="135">
        <v>44078</v>
      </c>
      <c r="E48" s="135">
        <v>145637</v>
      </c>
      <c r="F48" s="135">
        <v>157637</v>
      </c>
      <c r="G48" s="135">
        <v>167315</v>
      </c>
      <c r="H48" s="135">
        <v>162934</v>
      </c>
      <c r="I48" s="136">
        <f t="shared" si="2"/>
        <v>-2.6184143681080574E-2</v>
      </c>
      <c r="J48" s="135">
        <f t="shared" si="3"/>
        <v>-4381</v>
      </c>
      <c r="K48" s="136">
        <f t="shared" si="0"/>
        <v>5.1659103310280237E-2</v>
      </c>
      <c r="L48" s="137">
        <f>H48/H48</f>
        <v>1</v>
      </c>
      <c r="M48" s="135">
        <v>0</v>
      </c>
      <c r="N48" s="135">
        <v>10219</v>
      </c>
      <c r="O48" s="135">
        <v>23111</v>
      </c>
      <c r="P48" s="135">
        <v>24276</v>
      </c>
      <c r="Q48" s="135">
        <v>24893</v>
      </c>
      <c r="R48" s="135">
        <v>26869</v>
      </c>
      <c r="S48" s="136">
        <f t="shared" si="4"/>
        <v>7.937974530992653E-2</v>
      </c>
      <c r="T48" s="135">
        <f t="shared" si="1"/>
        <v>1976</v>
      </c>
      <c r="U48" s="136">
        <f t="shared" si="5"/>
        <v>5.3485031417719063E-2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35882</v>
      </c>
      <c r="E49" s="139">
        <v>119890</v>
      </c>
      <c r="F49" s="139">
        <v>130450</v>
      </c>
      <c r="G49" s="139">
        <v>138513</v>
      </c>
      <c r="H49" s="139">
        <v>132273</v>
      </c>
      <c r="I49" s="140">
        <f t="shared" si="2"/>
        <v>-4.5049923111910029E-2</v>
      </c>
      <c r="J49" s="139">
        <f t="shared" si="3"/>
        <v>-6240</v>
      </c>
      <c r="K49" s="140">
        <f t="shared" si="0"/>
        <v>4.1937867922966957E-2</v>
      </c>
      <c r="L49" s="140">
        <f>H49/H48</f>
        <v>0.81181950974014017</v>
      </c>
      <c r="M49" s="139">
        <v>0</v>
      </c>
      <c r="N49" s="139">
        <v>8286</v>
      </c>
      <c r="O49" s="139">
        <v>18743</v>
      </c>
      <c r="P49" s="139">
        <v>20245</v>
      </c>
      <c r="Q49" s="139">
        <v>20528</v>
      </c>
      <c r="R49" s="139">
        <v>21605</v>
      </c>
      <c r="S49" s="140">
        <f t="shared" si="4"/>
        <v>5.2464925954793351E-2</v>
      </c>
      <c r="T49" s="139">
        <f t="shared" si="1"/>
        <v>1077</v>
      </c>
      <c r="U49" s="140">
        <f t="shared" si="5"/>
        <v>4.4603907606348761E-2</v>
      </c>
      <c r="V49" s="140">
        <f>IFERROR(R49/R48,"-")</f>
        <v>0.80408649372883245</v>
      </c>
    </row>
    <row r="50" spans="2:22" x14ac:dyDescent="0.25">
      <c r="B50" s="99" t="s">
        <v>142</v>
      </c>
      <c r="C50" s="53">
        <v>32534</v>
      </c>
      <c r="D50" s="53">
        <v>5496</v>
      </c>
      <c r="E50" s="53">
        <v>91426</v>
      </c>
      <c r="F50" s="53">
        <v>103284</v>
      </c>
      <c r="G50" s="53">
        <v>107994</v>
      </c>
      <c r="H50" s="53">
        <v>102981</v>
      </c>
      <c r="I50" s="100">
        <f t="shared" si="2"/>
        <v>-4.6419245513639629E-2</v>
      </c>
      <c r="J50" s="53">
        <f t="shared" si="3"/>
        <v>-5013</v>
      </c>
      <c r="K50" s="100">
        <f t="shared" si="0"/>
        <v>3.26506813678911E-2</v>
      </c>
      <c r="L50" s="100">
        <f>H50/H48</f>
        <v>0.63204119459413011</v>
      </c>
      <c r="M50" s="53">
        <v>0</v>
      </c>
      <c r="N50" s="53">
        <v>5496</v>
      </c>
      <c r="O50" s="53">
        <v>13798</v>
      </c>
      <c r="P50" s="53">
        <v>15626</v>
      </c>
      <c r="Q50" s="53">
        <v>15688</v>
      </c>
      <c r="R50" s="53">
        <v>16895</v>
      </c>
      <c r="S50" s="100">
        <f t="shared" si="4"/>
        <v>7.693778684344732E-2</v>
      </c>
      <c r="T50" s="53">
        <f t="shared" si="1"/>
        <v>1207</v>
      </c>
      <c r="U50" s="100">
        <f t="shared" si="5"/>
        <v>3.4427298604929893E-2</v>
      </c>
      <c r="V50" s="100">
        <f>IFERROR(R50/R48,"-")</f>
        <v>0.62879154415869587</v>
      </c>
    </row>
    <row r="51" spans="2:22" x14ac:dyDescent="0.25">
      <c r="B51" s="99" t="s">
        <v>144</v>
      </c>
      <c r="C51" s="53">
        <v>6753</v>
      </c>
      <c r="D51" s="53">
        <v>2790</v>
      </c>
      <c r="E51" s="53">
        <v>28464</v>
      </c>
      <c r="F51" s="53">
        <v>27166</v>
      </c>
      <c r="G51" s="53">
        <v>30519</v>
      </c>
      <c r="H51" s="53">
        <v>29292</v>
      </c>
      <c r="I51" s="100">
        <f t="shared" si="2"/>
        <v>-4.0204462793669515E-2</v>
      </c>
      <c r="J51" s="53">
        <f t="shared" si="3"/>
        <v>-1227</v>
      </c>
      <c r="K51" s="100">
        <f t="shared" si="0"/>
        <v>9.287186555075851E-3</v>
      </c>
      <c r="L51" s="100">
        <f>H51/H48</f>
        <v>0.17977831514601003</v>
      </c>
      <c r="M51" s="53">
        <v>0</v>
      </c>
      <c r="N51" s="53">
        <v>2790</v>
      </c>
      <c r="O51" s="53">
        <v>4945</v>
      </c>
      <c r="P51" s="53">
        <v>4619</v>
      </c>
      <c r="Q51" s="53">
        <v>4840</v>
      </c>
      <c r="R51" s="53">
        <v>4710</v>
      </c>
      <c r="S51" s="100">
        <f t="shared" si="4"/>
        <v>-2.6859504132231371E-2</v>
      </c>
      <c r="T51" s="53">
        <f t="shared" si="1"/>
        <v>-130</v>
      </c>
      <c r="U51" s="100">
        <f t="shared" si="5"/>
        <v>1.0176609001418865E-2</v>
      </c>
      <c r="V51" s="100">
        <f>IFERROR(R51/R48,"-")</f>
        <v>0.17529494957013658</v>
      </c>
    </row>
    <row r="52" spans="2:22" ht="16.5" thickBot="1" x14ac:dyDescent="0.3">
      <c r="B52" s="141" t="s">
        <v>65</v>
      </c>
      <c r="C52" s="142">
        <v>13012</v>
      </c>
      <c r="D52" s="142">
        <v>8196</v>
      </c>
      <c r="E52" s="142">
        <v>25747</v>
      </c>
      <c r="F52" s="142">
        <v>27187</v>
      </c>
      <c r="G52" s="142">
        <v>28802</v>
      </c>
      <c r="H52" s="142">
        <v>30661</v>
      </c>
      <c r="I52" s="143">
        <f t="shared" si="2"/>
        <v>6.4544128879938878E-2</v>
      </c>
      <c r="J52" s="142">
        <f t="shared" si="3"/>
        <v>1859</v>
      </c>
      <c r="K52" s="143">
        <f t="shared" si="0"/>
        <v>9.7212353873132821E-3</v>
      </c>
      <c r="L52" s="143">
        <f>H52/H48</f>
        <v>0.18818049025985983</v>
      </c>
      <c r="M52" s="142">
        <v>0</v>
      </c>
      <c r="N52" s="142">
        <v>1933</v>
      </c>
      <c r="O52" s="142">
        <v>4368</v>
      </c>
      <c r="P52" s="142">
        <v>4031</v>
      </c>
      <c r="Q52" s="142">
        <v>4365</v>
      </c>
      <c r="R52" s="142">
        <v>5264</v>
      </c>
      <c r="S52" s="143">
        <f t="shared" si="4"/>
        <v>0.20595647193585331</v>
      </c>
      <c r="T52" s="142">
        <f t="shared" si="1"/>
        <v>899</v>
      </c>
      <c r="U52" s="143">
        <f t="shared" si="5"/>
        <v>8.8811238113703055E-3</v>
      </c>
      <c r="V52" s="143">
        <f>IFERROR(R52/R48,"-")</f>
        <v>0.19591350627116752</v>
      </c>
    </row>
    <row r="53" spans="2:22" ht="15.75" x14ac:dyDescent="0.25">
      <c r="B53" s="134" t="s">
        <v>55</v>
      </c>
      <c r="C53" s="135">
        <f t="shared" ref="C53:H56" si="6">C6-C11-C16-C21-C26-C30-C35-C39-C44-C48</f>
        <v>125383</v>
      </c>
      <c r="D53" s="135">
        <f t="shared" si="6"/>
        <v>27544</v>
      </c>
      <c r="E53" s="135">
        <f t="shared" si="6"/>
        <v>61917</v>
      </c>
      <c r="F53" s="135">
        <f t="shared" si="6"/>
        <v>68546</v>
      </c>
      <c r="G53" s="135">
        <f t="shared" si="6"/>
        <v>73521</v>
      </c>
      <c r="H53" s="135">
        <f t="shared" si="6"/>
        <v>70739</v>
      </c>
      <c r="I53" s="136">
        <f t="shared" si="2"/>
        <v>-3.7839528842099512E-2</v>
      </c>
      <c r="J53" s="135">
        <f t="shared" si="3"/>
        <v>-2782</v>
      </c>
      <c r="K53" s="136">
        <f t="shared" si="0"/>
        <v>2.242818140514511E-2</v>
      </c>
      <c r="L53" s="137">
        <f>H53/H53</f>
        <v>1</v>
      </c>
      <c r="M53" s="135">
        <v>0</v>
      </c>
      <c r="N53" s="135">
        <v>5251</v>
      </c>
      <c r="O53" s="135">
        <v>9064</v>
      </c>
      <c r="P53" s="135">
        <v>9508</v>
      </c>
      <c r="Q53" s="135">
        <v>11740</v>
      </c>
      <c r="R53" s="135">
        <v>11247</v>
      </c>
      <c r="S53" s="136">
        <f t="shared" si="4"/>
        <v>-4.199318568994892E-2</v>
      </c>
      <c r="T53" s="135">
        <f t="shared" si="1"/>
        <v>-493</v>
      </c>
      <c r="U53" s="136">
        <f t="shared" si="5"/>
        <v>2.0948083651329413E-2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92678</v>
      </c>
      <c r="D54" s="139">
        <f t="shared" si="6"/>
        <v>29252</v>
      </c>
      <c r="E54" s="139">
        <f t="shared" si="6"/>
        <v>60084</v>
      </c>
      <c r="F54" s="139">
        <f t="shared" si="6"/>
        <v>63322</v>
      </c>
      <c r="G54" s="139">
        <f t="shared" si="6"/>
        <v>67211</v>
      </c>
      <c r="H54" s="139">
        <f t="shared" si="6"/>
        <v>63669</v>
      </c>
      <c r="I54" s="140">
        <f t="shared" si="2"/>
        <v>-5.2699706893216902E-2</v>
      </c>
      <c r="J54" s="139">
        <f t="shared" si="3"/>
        <v>-3542</v>
      </c>
      <c r="K54" s="140">
        <f t="shared" si="0"/>
        <v>2.018659978066108E-2</v>
      </c>
      <c r="L54" s="140">
        <f>H54/H53</f>
        <v>0.90005513224670974</v>
      </c>
      <c r="M54" s="139">
        <v>0</v>
      </c>
      <c r="N54" s="139">
        <v>5197</v>
      </c>
      <c r="O54" s="139">
        <v>8593</v>
      </c>
      <c r="P54" s="139">
        <v>8768</v>
      </c>
      <c r="Q54" s="139">
        <v>10729</v>
      </c>
      <c r="R54" s="139">
        <v>9938</v>
      </c>
      <c r="S54" s="140">
        <f t="shared" si="4"/>
        <v>-7.3725417093857715E-2</v>
      </c>
      <c r="T54" s="139">
        <f t="shared" si="1"/>
        <v>-791</v>
      </c>
      <c r="U54" s="140">
        <f t="shared" si="5"/>
        <v>1.9317711133241093E-2</v>
      </c>
      <c r="V54" s="140">
        <f>IFERROR(R54/R53,"-")</f>
        <v>0.88361340801991639</v>
      </c>
    </row>
    <row r="55" spans="2:22" x14ac:dyDescent="0.25">
      <c r="B55" s="99" t="s">
        <v>142</v>
      </c>
      <c r="C55" s="53">
        <f t="shared" si="6"/>
        <v>76595</v>
      </c>
      <c r="D55" s="53">
        <f t="shared" si="6"/>
        <v>85484</v>
      </c>
      <c r="E55" s="53">
        <f t="shared" si="6"/>
        <v>223164</v>
      </c>
      <c r="F55" s="53">
        <f t="shared" si="6"/>
        <v>216610</v>
      </c>
      <c r="G55" s="53">
        <f t="shared" si="6"/>
        <v>258534</v>
      </c>
      <c r="H55" s="53">
        <f t="shared" si="6"/>
        <v>241529</v>
      </c>
      <c r="I55" s="100">
        <f t="shared" si="2"/>
        <v>-6.5774714350917085E-2</v>
      </c>
      <c r="J55" s="53">
        <f t="shared" si="3"/>
        <v>-17005</v>
      </c>
      <c r="K55" s="100">
        <f t="shared" si="0"/>
        <v>7.6578071878359799E-2</v>
      </c>
      <c r="L55" s="100">
        <f>H55/H53</f>
        <v>3.4143683116809682</v>
      </c>
      <c r="M55" s="53">
        <v>0</v>
      </c>
      <c r="N55" s="53">
        <v>3938</v>
      </c>
      <c r="O55" s="53">
        <v>6114</v>
      </c>
      <c r="P55" s="53">
        <v>6892</v>
      </c>
      <c r="Q55" s="53">
        <v>7693</v>
      </c>
      <c r="R55" s="53">
        <v>7160</v>
      </c>
      <c r="S55" s="100">
        <f t="shared" si="4"/>
        <v>-6.9283764461198438E-2</v>
      </c>
      <c r="T55" s="53">
        <f t="shared" si="1"/>
        <v>-533</v>
      </c>
      <c r="U55" s="100">
        <f t="shared" si="5"/>
        <v>1.5184496479276643E-2</v>
      </c>
      <c r="V55" s="100">
        <f>IFERROR(R55/R53,"-")</f>
        <v>0.63661420823330661</v>
      </c>
    </row>
    <row r="56" spans="2:22" x14ac:dyDescent="0.25">
      <c r="B56" s="99" t="s">
        <v>144</v>
      </c>
      <c r="C56" s="53">
        <f t="shared" si="6"/>
        <v>24275</v>
      </c>
      <c r="D56" s="53">
        <f t="shared" si="6"/>
        <v>29146</v>
      </c>
      <c r="E56" s="53">
        <f t="shared" si="6"/>
        <v>46312</v>
      </c>
      <c r="F56" s="53">
        <f t="shared" si="6"/>
        <v>72274</v>
      </c>
      <c r="G56" s="53">
        <f t="shared" si="6"/>
        <v>65342</v>
      </c>
      <c r="H56" s="53">
        <f t="shared" si="6"/>
        <v>71169</v>
      </c>
      <c r="I56" s="100">
        <f t="shared" si="2"/>
        <v>8.9176945915337757E-2</v>
      </c>
      <c r="J56" s="53">
        <f t="shared" si="3"/>
        <v>5827</v>
      </c>
      <c r="K56" s="100">
        <f t="shared" si="0"/>
        <v>2.256451522389025E-2</v>
      </c>
      <c r="L56" s="100">
        <f>H56/H53</f>
        <v>1.0060786836115863</v>
      </c>
      <c r="M56" s="53">
        <v>0</v>
      </c>
      <c r="N56" s="53">
        <v>1259</v>
      </c>
      <c r="O56" s="53">
        <v>2479</v>
      </c>
      <c r="P56" s="53">
        <v>1876</v>
      </c>
      <c r="Q56" s="53">
        <v>3036</v>
      </c>
      <c r="R56" s="53">
        <v>2778</v>
      </c>
      <c r="S56" s="100">
        <f t="shared" si="4"/>
        <v>-8.4980237154150151E-2</v>
      </c>
      <c r="T56" s="53">
        <f t="shared" si="1"/>
        <v>-258</v>
      </c>
      <c r="U56" s="100">
        <f t="shared" si="5"/>
        <v>4.1332146539644491E-3</v>
      </c>
      <c r="V56" s="100">
        <f>IFERROR(R56/R53,"-")</f>
        <v>0.24699919978660975</v>
      </c>
    </row>
    <row r="57" spans="2:22" ht="15.75" x14ac:dyDescent="0.25">
      <c r="B57" s="141" t="s">
        <v>65</v>
      </c>
      <c r="C57" s="142">
        <f>C53-C54</f>
        <v>32705</v>
      </c>
      <c r="D57" s="142">
        <f t="shared" ref="D57:H57" si="7">D53-D54</f>
        <v>-1708</v>
      </c>
      <c r="E57" s="142">
        <f t="shared" si="7"/>
        <v>1833</v>
      </c>
      <c r="F57" s="142">
        <f t="shared" si="7"/>
        <v>5224</v>
      </c>
      <c r="G57" s="142">
        <f t="shared" si="7"/>
        <v>6310</v>
      </c>
      <c r="H57" s="142">
        <f t="shared" si="7"/>
        <v>7070</v>
      </c>
      <c r="I57" s="143">
        <f t="shared" si="2"/>
        <v>0.12044374009508707</v>
      </c>
      <c r="J57" s="142">
        <f t="shared" si="3"/>
        <v>760</v>
      </c>
      <c r="K57" s="143">
        <f t="shared" si="0"/>
        <v>2.2415816244840321E-3</v>
      </c>
      <c r="L57" s="143">
        <f>H57/H53</f>
        <v>9.994486775329027E-2</v>
      </c>
      <c r="M57" s="142">
        <v>0</v>
      </c>
      <c r="N57" s="142">
        <v>128</v>
      </c>
      <c r="O57" s="142">
        <v>1238</v>
      </c>
      <c r="P57" s="142">
        <v>1494</v>
      </c>
      <c r="Q57" s="142">
        <v>4419</v>
      </c>
      <c r="R57" s="142">
        <v>4256</v>
      </c>
      <c r="S57" s="143">
        <f t="shared" si="4"/>
        <v>-3.6886173342385198E-2</v>
      </c>
      <c r="T57" s="142">
        <f t="shared" si="1"/>
        <v>-163</v>
      </c>
      <c r="U57" s="143">
        <f t="shared" si="5"/>
        <v>3.2915899216539907E-3</v>
      </c>
      <c r="V57" s="143">
        <f>IFERROR(R57/R53,"-")</f>
        <v>0.37841202098337334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DDCF7-5756-4D2E-BD14-315442B3FDF0}">
  <sheetPr>
    <tabColor theme="7" tint="0.79998168889431442"/>
    <pageSetUpPr fitToPage="1"/>
  </sheetPr>
  <dimension ref="A1:W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264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46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1762715</v>
      </c>
      <c r="P8" s="159">
        <v>550867</v>
      </c>
      <c r="Q8" s="159">
        <v>881045</v>
      </c>
      <c r="R8" s="159">
        <v>1757049</v>
      </c>
      <c r="S8" s="159">
        <v>1888332</v>
      </c>
      <c r="T8" s="159">
        <v>1938898</v>
      </c>
      <c r="U8" s="160">
        <f>IFERROR(T8/S8-1,"-")</f>
        <v>2.677813011694985E-2</v>
      </c>
      <c r="V8" s="159">
        <f>T8-S8</f>
        <v>50566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222987</v>
      </c>
      <c r="P9" s="162">
        <v>117997</v>
      </c>
      <c r="Q9" s="162">
        <v>247584</v>
      </c>
      <c r="R9" s="162">
        <v>207208</v>
      </c>
      <c r="S9" s="162">
        <v>181512</v>
      </c>
      <c r="T9" s="162">
        <v>161819</v>
      </c>
      <c r="U9" s="163">
        <f>IFERROR(T9/S9-1,"-")</f>
        <v>-0.10849420423994005</v>
      </c>
      <c r="V9" s="162">
        <f t="shared" ref="V9:V19" si="2">T9-S9</f>
        <v>-19693</v>
      </c>
      <c r="W9" s="163">
        <f>T9/T$8</f>
        <v>8.345926397365927E-2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113067</v>
      </c>
      <c r="P10" s="166">
        <v>68476</v>
      </c>
      <c r="Q10" s="166">
        <v>126666</v>
      </c>
      <c r="R10" s="166">
        <v>86811</v>
      </c>
      <c r="S10" s="166">
        <v>75374</v>
      </c>
      <c r="T10" s="166">
        <v>60650</v>
      </c>
      <c r="U10" s="167">
        <f>IFERROR(T10/S10-1,"-")</f>
        <v>-0.19534587523549229</v>
      </c>
      <c r="V10" s="166">
        <f t="shared" si="2"/>
        <v>-14724</v>
      </c>
      <c r="W10" s="167">
        <f>T10/T$8</f>
        <v>3.1280655300072513E-2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109920</v>
      </c>
      <c r="P11" s="166">
        <v>49521</v>
      </c>
      <c r="Q11" s="166">
        <v>120918</v>
      </c>
      <c r="R11" s="166">
        <v>120397</v>
      </c>
      <c r="S11" s="166">
        <v>106138</v>
      </c>
      <c r="T11" s="166">
        <v>101169</v>
      </c>
      <c r="U11" s="167">
        <f>IFERROR(T11/S11-1,"-")</f>
        <v>-4.6816408826245048E-2</v>
      </c>
      <c r="V11" s="166">
        <f t="shared" si="2"/>
        <v>-4969</v>
      </c>
      <c r="W11" s="167">
        <f>T11/T$8</f>
        <v>5.217860867358675E-2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1539728</v>
      </c>
      <c r="P12" s="162">
        <v>432870</v>
      </c>
      <c r="Q12" s="162">
        <v>633461</v>
      </c>
      <c r="R12" s="162">
        <v>1549841</v>
      </c>
      <c r="S12" s="162">
        <v>1706820</v>
      </c>
      <c r="T12" s="162">
        <v>1777079</v>
      </c>
      <c r="U12" s="163">
        <f>IFERROR(T12/S12-1,"-")</f>
        <v>4.1163684512719456E-2</v>
      </c>
      <c r="V12" s="162">
        <f t="shared" si="2"/>
        <v>70259</v>
      </c>
      <c r="W12" s="163">
        <f>T12/T$8</f>
        <v>0.91654073602634079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757594</v>
      </c>
      <c r="P13" s="166">
        <v>187852</v>
      </c>
      <c r="Q13" s="166">
        <v>208305</v>
      </c>
      <c r="R13" s="166">
        <v>783677</v>
      </c>
      <c r="S13" s="166">
        <v>883653</v>
      </c>
      <c r="T13" s="166">
        <v>930359</v>
      </c>
      <c r="U13" s="167">
        <f t="shared" ref="U13:U20" si="4">IFERROR(T13/S13-1,"-")</f>
        <v>5.2855589241478373E-2</v>
      </c>
      <c r="V13" s="166">
        <f t="shared" si="2"/>
        <v>46706</v>
      </c>
      <c r="W13" s="167">
        <f t="shared" ref="W13:W20" si="5">T13/T$8</f>
        <v>0.47983906322044789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201016</v>
      </c>
      <c r="P14" s="166">
        <v>57141</v>
      </c>
      <c r="Q14" s="166">
        <v>103865</v>
      </c>
      <c r="R14" s="166">
        <v>169299</v>
      </c>
      <c r="S14" s="166">
        <v>182538</v>
      </c>
      <c r="T14" s="166">
        <v>183463</v>
      </c>
      <c r="U14" s="167">
        <f t="shared" si="4"/>
        <v>5.0674380129069885E-3</v>
      </c>
      <c r="V14" s="166">
        <f t="shared" si="2"/>
        <v>925</v>
      </c>
      <c r="W14" s="167">
        <f t="shared" si="5"/>
        <v>9.4622306072831064E-2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52571</v>
      </c>
      <c r="P15" s="166">
        <v>20504</v>
      </c>
      <c r="Q15" s="166">
        <v>42447</v>
      </c>
      <c r="R15" s="166">
        <v>63176</v>
      </c>
      <c r="S15" s="166">
        <v>65334</v>
      </c>
      <c r="T15" s="166">
        <v>57978</v>
      </c>
      <c r="U15" s="167">
        <f t="shared" si="4"/>
        <v>-0.11259068785012394</v>
      </c>
      <c r="V15" s="166">
        <f t="shared" si="2"/>
        <v>-7356</v>
      </c>
      <c r="W15" s="167">
        <f t="shared" si="5"/>
        <v>2.9902552893447721E-2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61428</v>
      </c>
      <c r="P16" s="166">
        <v>17078</v>
      </c>
      <c r="Q16" s="166">
        <v>41550</v>
      </c>
      <c r="R16" s="166">
        <v>75901</v>
      </c>
      <c r="S16" s="166">
        <v>70878</v>
      </c>
      <c r="T16" s="166">
        <v>71598</v>
      </c>
      <c r="U16" s="167">
        <f t="shared" si="4"/>
        <v>1.0158300177770307E-2</v>
      </c>
      <c r="V16" s="166">
        <f t="shared" si="2"/>
        <v>720</v>
      </c>
      <c r="W16" s="167">
        <f t="shared" si="5"/>
        <v>3.6927161717635479E-2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70272</v>
      </c>
      <c r="P17" s="166">
        <v>28980</v>
      </c>
      <c r="Q17" s="166">
        <v>51893</v>
      </c>
      <c r="R17" s="166">
        <v>82793</v>
      </c>
      <c r="S17" s="166">
        <v>80226</v>
      </c>
      <c r="T17" s="166">
        <v>81717</v>
      </c>
      <c r="U17" s="167">
        <f t="shared" si="4"/>
        <v>1.858499738239483E-2</v>
      </c>
      <c r="V17" s="166">
        <f t="shared" si="2"/>
        <v>1491</v>
      </c>
      <c r="W17" s="167">
        <f t="shared" si="5"/>
        <v>4.2146105674460442E-2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30964</v>
      </c>
      <c r="P18" s="166">
        <v>11625</v>
      </c>
      <c r="Q18" s="166">
        <v>7603</v>
      </c>
      <c r="R18" s="166">
        <v>22864</v>
      </c>
      <c r="S18" s="166">
        <v>24590</v>
      </c>
      <c r="T18" s="166">
        <v>24160</v>
      </c>
      <c r="U18" s="167">
        <f t="shared" si="4"/>
        <v>-1.7486783245221682E-2</v>
      </c>
      <c r="V18" s="166">
        <f t="shared" si="2"/>
        <v>-430</v>
      </c>
      <c r="W18" s="167">
        <f t="shared" si="5"/>
        <v>1.2460686431158318E-2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35546</v>
      </c>
      <c r="P19" s="166">
        <v>13377</v>
      </c>
      <c r="Q19" s="166">
        <v>5465</v>
      </c>
      <c r="R19" s="166">
        <v>19705</v>
      </c>
      <c r="S19" s="166">
        <v>25667</v>
      </c>
      <c r="T19" s="166">
        <v>23273</v>
      </c>
      <c r="U19" s="167">
        <f t="shared" si="4"/>
        <v>-9.3271515954338247E-2</v>
      </c>
      <c r="V19" s="166">
        <f t="shared" si="2"/>
        <v>-2394</v>
      </c>
      <c r="W19" s="167">
        <f t="shared" si="5"/>
        <v>1.2003210070875311E-2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330337</v>
      </c>
      <c r="P20" s="171">
        <f t="shared" si="7"/>
        <v>96313</v>
      </c>
      <c r="Q20" s="171">
        <f t="shared" si="7"/>
        <v>172333</v>
      </c>
      <c r="R20" s="171">
        <f t="shared" si="7"/>
        <v>332426</v>
      </c>
      <c r="S20" s="171">
        <f t="shared" si="7"/>
        <v>373934</v>
      </c>
      <c r="T20" s="171">
        <f t="shared" si="7"/>
        <v>404531</v>
      </c>
      <c r="U20" s="172">
        <f t="shared" si="4"/>
        <v>8.1824600063112651E-2</v>
      </c>
      <c r="V20" s="171">
        <f>T20-S20</f>
        <v>30597</v>
      </c>
      <c r="W20" s="172">
        <f t="shared" si="5"/>
        <v>0.20863964994548451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A3E2E-2BB5-4063-8CB8-DBEF6B95B7C1}">
  <sheetPr>
    <tabColor theme="7" tint="0.79998168889431442"/>
  </sheetPr>
  <dimension ref="A1:T165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264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263</v>
      </c>
      <c r="D9" s="174" t="s">
        <v>228</v>
      </c>
      <c r="E9" s="174" t="s">
        <v>229</v>
      </c>
      <c r="F9" s="174" t="s">
        <v>230</v>
      </c>
      <c r="G9" s="174" t="s">
        <v>231</v>
      </c>
      <c r="H9" s="174" t="s">
        <v>232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263</v>
      </c>
      <c r="O9" s="174" t="s">
        <v>228</v>
      </c>
      <c r="P9" s="174" t="s">
        <v>229</v>
      </c>
      <c r="Q9" s="174" t="s">
        <v>230</v>
      </c>
      <c r="R9" s="174" t="s">
        <v>231</v>
      </c>
      <c r="S9" s="174" t="s">
        <v>232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46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96087</v>
      </c>
      <c r="D11" s="178">
        <v>224964</v>
      </c>
      <c r="E11" s="178">
        <v>455417</v>
      </c>
      <c r="F11" s="178">
        <v>453884</v>
      </c>
      <c r="G11" s="178">
        <v>480798</v>
      </c>
      <c r="H11" s="178">
        <v>487331</v>
      </c>
      <c r="I11" s="179">
        <f t="shared" ref="I11:I23" si="0">IFERROR(H11/G11-1,"-")</f>
        <v>1.358782690443805E-2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94144</v>
      </c>
      <c r="P11" s="178">
        <v>164843</v>
      </c>
      <c r="Q11" s="178">
        <v>163971</v>
      </c>
      <c r="R11" s="178">
        <v>166795</v>
      </c>
      <c r="S11" s="179">
        <f t="shared" ref="S11:S23" si="1">IFERROR(R11/Q11-1,"-")</f>
        <v>1.7222557647388781E-2</v>
      </c>
      <c r="T11" s="179">
        <f>R11/R11</f>
        <v>1</v>
      </c>
    </row>
    <row r="12" spans="1:20" x14ac:dyDescent="0.25">
      <c r="B12" s="161" t="s">
        <v>99</v>
      </c>
      <c r="C12" s="162">
        <v>45962</v>
      </c>
      <c r="D12" s="162">
        <v>111387</v>
      </c>
      <c r="E12" s="162">
        <v>135433</v>
      </c>
      <c r="F12" s="162">
        <v>123126</v>
      </c>
      <c r="G12" s="162">
        <v>121556</v>
      </c>
      <c r="H12" s="162">
        <v>129677</v>
      </c>
      <c r="I12" s="163">
        <f t="shared" si="0"/>
        <v>6.6808713679291865E-2</v>
      </c>
      <c r="J12" s="163">
        <f>H12/H11</f>
        <v>0.26609634929852605</v>
      </c>
      <c r="K12" s="81"/>
      <c r="L12" s="81"/>
      <c r="M12" s="161" t="s">
        <v>99</v>
      </c>
      <c r="N12" s="162">
        <v>0</v>
      </c>
      <c r="O12" s="162">
        <v>41599</v>
      </c>
      <c r="P12" s="162">
        <v>30318</v>
      </c>
      <c r="Q12" s="162">
        <v>23211</v>
      </c>
      <c r="R12" s="162">
        <v>19632</v>
      </c>
      <c r="S12" s="163">
        <f t="shared" si="1"/>
        <v>-0.15419413209254229</v>
      </c>
      <c r="T12" s="163">
        <f>R12/R11</f>
        <v>0.11770136994514224</v>
      </c>
    </row>
    <row r="13" spans="1:20" x14ac:dyDescent="0.25">
      <c r="B13" s="165" t="s">
        <v>105</v>
      </c>
      <c r="C13" s="166">
        <v>23644</v>
      </c>
      <c r="D13" s="166">
        <v>51146</v>
      </c>
      <c r="E13" s="166">
        <v>64498</v>
      </c>
      <c r="F13" s="166">
        <v>56467</v>
      </c>
      <c r="G13" s="166">
        <v>54129</v>
      </c>
      <c r="H13" s="166">
        <v>55340</v>
      </c>
      <c r="I13" s="167">
        <f t="shared" si="0"/>
        <v>2.2372480555709506E-2</v>
      </c>
      <c r="J13" s="167">
        <f>H13/H11</f>
        <v>0.1135573152539034</v>
      </c>
      <c r="K13" s="81"/>
      <c r="L13" s="81"/>
      <c r="M13" s="165" t="s">
        <v>105</v>
      </c>
      <c r="N13" s="166">
        <v>0</v>
      </c>
      <c r="O13" s="166">
        <v>19460</v>
      </c>
      <c r="P13" s="166">
        <v>12391</v>
      </c>
      <c r="Q13" s="166">
        <v>9771</v>
      </c>
      <c r="R13" s="166">
        <v>8054</v>
      </c>
      <c r="S13" s="167">
        <f t="shared" si="1"/>
        <v>-0.1757240814655614</v>
      </c>
      <c r="T13" s="167">
        <f>R13/R11</f>
        <v>4.8286819149255075E-2</v>
      </c>
    </row>
    <row r="14" spans="1:20" x14ac:dyDescent="0.25">
      <c r="B14" s="165" t="s">
        <v>102</v>
      </c>
      <c r="C14" s="166">
        <v>22318</v>
      </c>
      <c r="D14" s="166">
        <v>60241</v>
      </c>
      <c r="E14" s="166">
        <v>70935</v>
      </c>
      <c r="F14" s="166">
        <v>66659</v>
      </c>
      <c r="G14" s="166">
        <v>67427</v>
      </c>
      <c r="H14" s="166">
        <v>74337</v>
      </c>
      <c r="I14" s="167">
        <f t="shared" si="0"/>
        <v>0.10248120189241705</v>
      </c>
      <c r="J14" s="167">
        <f>H14/H11</f>
        <v>0.15253903404462266</v>
      </c>
      <c r="K14" s="81"/>
      <c r="L14" s="81"/>
      <c r="M14" s="165" t="s">
        <v>102</v>
      </c>
      <c r="N14" s="166">
        <v>0</v>
      </c>
      <c r="O14" s="166">
        <v>22139</v>
      </c>
      <c r="P14" s="166">
        <v>17927</v>
      </c>
      <c r="Q14" s="166">
        <v>13440</v>
      </c>
      <c r="R14" s="166">
        <v>11578</v>
      </c>
      <c r="S14" s="167">
        <f t="shared" si="1"/>
        <v>-0.13854166666666667</v>
      </c>
      <c r="T14" s="167">
        <f>R14/R11</f>
        <v>6.9414550795887167E-2</v>
      </c>
    </row>
    <row r="15" spans="1:20" x14ac:dyDescent="0.25">
      <c r="B15" s="161" t="s">
        <v>109</v>
      </c>
      <c r="C15" s="162">
        <v>50125</v>
      </c>
      <c r="D15" s="162">
        <v>113577</v>
      </c>
      <c r="E15" s="162">
        <v>319984</v>
      </c>
      <c r="F15" s="162">
        <v>330758</v>
      </c>
      <c r="G15" s="162">
        <v>359242</v>
      </c>
      <c r="H15" s="162">
        <v>357654</v>
      </c>
      <c r="I15" s="163">
        <f t="shared" si="0"/>
        <v>-4.4204185479426172E-3</v>
      </c>
      <c r="J15" s="163">
        <f>H15/H11</f>
        <v>0.7339036507014739</v>
      </c>
      <c r="K15" s="81"/>
      <c r="L15" s="81"/>
      <c r="M15" s="161" t="s">
        <v>109</v>
      </c>
      <c r="N15" s="162">
        <v>0</v>
      </c>
      <c r="O15" s="162">
        <v>52545</v>
      </c>
      <c r="P15" s="162">
        <v>134525</v>
      </c>
      <c r="Q15" s="162">
        <v>140760</v>
      </c>
      <c r="R15" s="162">
        <v>147163</v>
      </c>
      <c r="S15" s="163">
        <f t="shared" si="1"/>
        <v>4.5488775220233091E-2</v>
      </c>
      <c r="T15" s="163">
        <f>R15/R11</f>
        <v>0.88229863005485776</v>
      </c>
    </row>
    <row r="16" spans="1:20" x14ac:dyDescent="0.25">
      <c r="B16" s="165" t="s">
        <v>112</v>
      </c>
      <c r="C16" s="166">
        <v>18443</v>
      </c>
      <c r="D16" s="166">
        <v>17629</v>
      </c>
      <c r="E16" s="166">
        <v>165818</v>
      </c>
      <c r="F16" s="166">
        <v>169874</v>
      </c>
      <c r="G16" s="166">
        <v>185055</v>
      </c>
      <c r="H16" s="166">
        <v>185252</v>
      </c>
      <c r="I16" s="167">
        <f t="shared" si="0"/>
        <v>1.0645483775093556E-3</v>
      </c>
      <c r="J16" s="167">
        <f>H16/H11</f>
        <v>0.38013588300354378</v>
      </c>
      <c r="K16" s="81"/>
      <c r="L16" s="81"/>
      <c r="M16" s="165" t="s">
        <v>112</v>
      </c>
      <c r="N16" s="166">
        <v>0</v>
      </c>
      <c r="O16" s="166">
        <v>9512</v>
      </c>
      <c r="P16" s="166">
        <v>73077</v>
      </c>
      <c r="Q16" s="166">
        <v>75546</v>
      </c>
      <c r="R16" s="166">
        <v>79721</v>
      </c>
      <c r="S16" s="167">
        <f t="shared" si="1"/>
        <v>5.5264342255049836E-2</v>
      </c>
      <c r="T16" s="167">
        <f>R16/R11</f>
        <v>0.47795797236128179</v>
      </c>
    </row>
    <row r="17" spans="1:20" x14ac:dyDescent="0.25">
      <c r="B17" s="165" t="s">
        <v>115</v>
      </c>
      <c r="C17" s="166">
        <v>7854</v>
      </c>
      <c r="D17" s="166">
        <v>18480</v>
      </c>
      <c r="E17" s="166">
        <v>26193</v>
      </c>
      <c r="F17" s="166">
        <v>26813</v>
      </c>
      <c r="G17" s="166">
        <v>27620</v>
      </c>
      <c r="H17" s="166">
        <v>26267</v>
      </c>
      <c r="I17" s="167">
        <f t="shared" si="0"/>
        <v>-4.8986241853729129E-2</v>
      </c>
      <c r="J17" s="167">
        <f>H17/H11</f>
        <v>5.3899710874128676E-2</v>
      </c>
      <c r="K17" s="81"/>
      <c r="L17" s="81"/>
      <c r="M17" s="165" t="s">
        <v>115</v>
      </c>
      <c r="N17" s="166">
        <v>0</v>
      </c>
      <c r="O17" s="166">
        <v>11072</v>
      </c>
      <c r="P17" s="166">
        <v>13069</v>
      </c>
      <c r="Q17" s="166">
        <v>13705</v>
      </c>
      <c r="R17" s="166">
        <v>13567</v>
      </c>
      <c r="S17" s="167">
        <f t="shared" si="1"/>
        <v>-1.0069317767238184E-2</v>
      </c>
      <c r="T17" s="167">
        <f>R17/R11</f>
        <v>8.133936868611169E-2</v>
      </c>
    </row>
    <row r="18" spans="1:20" x14ac:dyDescent="0.25">
      <c r="B18" s="165" t="s">
        <v>118</v>
      </c>
      <c r="C18" s="166">
        <v>1663</v>
      </c>
      <c r="D18" s="166">
        <v>11943</v>
      </c>
      <c r="E18" s="166">
        <v>15278</v>
      </c>
      <c r="F18" s="166">
        <v>16278</v>
      </c>
      <c r="G18" s="166">
        <v>17707</v>
      </c>
      <c r="H18" s="166">
        <v>19118</v>
      </c>
      <c r="I18" s="167">
        <f t="shared" si="0"/>
        <v>7.9685999887050274E-2</v>
      </c>
      <c r="J18" s="167">
        <f>H18/H11</f>
        <v>3.9230009993207901E-2</v>
      </c>
      <c r="K18" s="81"/>
      <c r="L18" s="81"/>
      <c r="M18" s="165" t="s">
        <v>118</v>
      </c>
      <c r="N18" s="166">
        <v>0</v>
      </c>
      <c r="O18" s="166">
        <v>4549</v>
      </c>
      <c r="P18" s="166">
        <v>5091</v>
      </c>
      <c r="Q18" s="166">
        <v>5154</v>
      </c>
      <c r="R18" s="166">
        <v>4329</v>
      </c>
      <c r="S18" s="167">
        <f t="shared" si="1"/>
        <v>-0.16006984866123397</v>
      </c>
      <c r="T18" s="167">
        <f>R18/R11</f>
        <v>2.5954015408135734E-2</v>
      </c>
    </row>
    <row r="19" spans="1:20" x14ac:dyDescent="0.25">
      <c r="B19" s="165" t="s">
        <v>125</v>
      </c>
      <c r="C19" s="166">
        <v>3109</v>
      </c>
      <c r="D19" s="166">
        <v>7761</v>
      </c>
      <c r="E19" s="166">
        <v>15218</v>
      </c>
      <c r="F19" s="166">
        <v>14552</v>
      </c>
      <c r="G19" s="166">
        <v>16518</v>
      </c>
      <c r="H19" s="166">
        <v>15790</v>
      </c>
      <c r="I19" s="167">
        <f t="shared" si="0"/>
        <v>-4.407313234047705E-2</v>
      </c>
      <c r="J19" s="167">
        <f>H19/H11</f>
        <v>3.2400975928065318E-2</v>
      </c>
      <c r="K19" s="81"/>
      <c r="L19" s="81"/>
      <c r="M19" s="165" t="s">
        <v>125</v>
      </c>
      <c r="N19" s="166">
        <v>0</v>
      </c>
      <c r="O19" s="166">
        <v>3643</v>
      </c>
      <c r="P19" s="166">
        <v>6649</v>
      </c>
      <c r="Q19" s="166">
        <v>6648</v>
      </c>
      <c r="R19" s="166">
        <v>7014</v>
      </c>
      <c r="S19" s="167">
        <f t="shared" si="1"/>
        <v>5.5054151624548631E-2</v>
      </c>
      <c r="T19" s="167">
        <f>R19/R11</f>
        <v>4.205162025240565E-2</v>
      </c>
    </row>
    <row r="20" spans="1:20" x14ac:dyDescent="0.25">
      <c r="B20" s="165" t="s">
        <v>121</v>
      </c>
      <c r="C20" s="166">
        <v>3812</v>
      </c>
      <c r="D20" s="166">
        <v>8901</v>
      </c>
      <c r="E20" s="166">
        <v>14155</v>
      </c>
      <c r="F20" s="166">
        <v>15668</v>
      </c>
      <c r="G20" s="166">
        <v>15572</v>
      </c>
      <c r="H20" s="166">
        <v>13755</v>
      </c>
      <c r="I20" s="167">
        <f t="shared" si="0"/>
        <v>-0.11668379142049834</v>
      </c>
      <c r="J20" s="167">
        <f>H20/H11</f>
        <v>2.8225169340756077E-2</v>
      </c>
      <c r="K20" s="81"/>
      <c r="L20" s="81"/>
      <c r="M20" s="165" t="s">
        <v>121</v>
      </c>
      <c r="N20" s="166">
        <v>0</v>
      </c>
      <c r="O20" s="166">
        <v>5182</v>
      </c>
      <c r="P20" s="166">
        <v>7856</v>
      </c>
      <c r="Q20" s="166">
        <v>8079</v>
      </c>
      <c r="R20" s="166">
        <v>8019</v>
      </c>
      <c r="S20" s="167">
        <f t="shared" si="1"/>
        <v>-7.4266617155588355E-3</v>
      </c>
      <c r="T20" s="167">
        <f>R20/R11</f>
        <v>4.8076980724841872E-2</v>
      </c>
    </row>
    <row r="21" spans="1:20" x14ac:dyDescent="0.25">
      <c r="B21" s="165" t="s">
        <v>130</v>
      </c>
      <c r="C21" s="166">
        <v>88</v>
      </c>
      <c r="D21" s="166">
        <v>1270</v>
      </c>
      <c r="E21" s="166">
        <v>2101</v>
      </c>
      <c r="F21" s="166">
        <v>1389</v>
      </c>
      <c r="G21" s="166">
        <v>2173</v>
      </c>
      <c r="H21" s="166">
        <v>2052</v>
      </c>
      <c r="I21" s="167">
        <f t="shared" si="0"/>
        <v>-5.5683387022549491E-2</v>
      </c>
      <c r="J21" s="167">
        <f>H21/H11</f>
        <v>4.2106904752621938E-3</v>
      </c>
      <c r="K21" s="81"/>
      <c r="L21" s="81"/>
      <c r="M21" s="165" t="s">
        <v>130</v>
      </c>
      <c r="N21" s="166">
        <v>0</v>
      </c>
      <c r="O21" s="166">
        <v>194</v>
      </c>
      <c r="P21" s="166">
        <v>687</v>
      </c>
      <c r="Q21" s="166">
        <v>522</v>
      </c>
      <c r="R21" s="166">
        <v>1214</v>
      </c>
      <c r="S21" s="167">
        <f t="shared" si="1"/>
        <v>1.3256704980842913</v>
      </c>
      <c r="T21" s="167">
        <f>R21/R11</f>
        <v>7.2783956353607718E-3</v>
      </c>
    </row>
    <row r="22" spans="1:20" x14ac:dyDescent="0.25">
      <c r="A22" s="169"/>
      <c r="B22" s="165" t="s">
        <v>133</v>
      </c>
      <c r="C22" s="166">
        <v>58</v>
      </c>
      <c r="D22" s="166">
        <v>216</v>
      </c>
      <c r="E22" s="166">
        <v>648</v>
      </c>
      <c r="F22" s="166">
        <v>860</v>
      </c>
      <c r="G22" s="166">
        <v>563</v>
      </c>
      <c r="H22" s="166">
        <v>475</v>
      </c>
      <c r="I22" s="167">
        <f t="shared" si="0"/>
        <v>-0.15630550621669625</v>
      </c>
      <c r="J22" s="167">
        <f>H22/H11</f>
        <v>9.7469686927365593E-4</v>
      </c>
      <c r="K22" s="81"/>
      <c r="L22" s="81"/>
      <c r="M22" s="165" t="s">
        <v>133</v>
      </c>
      <c r="N22" s="166">
        <v>0</v>
      </c>
      <c r="O22" s="166">
        <v>70</v>
      </c>
      <c r="P22" s="166">
        <v>242</v>
      </c>
      <c r="Q22" s="166">
        <v>391</v>
      </c>
      <c r="R22" s="166">
        <v>247</v>
      </c>
      <c r="S22" s="167">
        <f t="shared" si="1"/>
        <v>-0.36828644501278773</v>
      </c>
      <c r="T22" s="167">
        <f>R22/R11</f>
        <v>1.4808597380017387E-3</v>
      </c>
    </row>
    <row r="23" spans="1:20" x14ac:dyDescent="0.25">
      <c r="B23" s="170" t="s">
        <v>147</v>
      </c>
      <c r="C23" s="171">
        <f t="shared" ref="C23:H23" si="2">C15-SUM(C16:C22)</f>
        <v>15098</v>
      </c>
      <c r="D23" s="171">
        <f t="shared" si="2"/>
        <v>47377</v>
      </c>
      <c r="E23" s="171">
        <f t="shared" si="2"/>
        <v>80573</v>
      </c>
      <c r="F23" s="171">
        <f t="shared" si="2"/>
        <v>85324</v>
      </c>
      <c r="G23" s="171">
        <f t="shared" si="2"/>
        <v>94034</v>
      </c>
      <c r="H23" s="171">
        <f t="shared" si="2"/>
        <v>94945</v>
      </c>
      <c r="I23" s="172">
        <f t="shared" si="0"/>
        <v>9.6879851968436625E-3</v>
      </c>
      <c r="J23" s="172">
        <f>H23/H11</f>
        <v>0.19482651421723635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18323</v>
      </c>
      <c r="P23" s="171">
        <f>P15-SUM(P16:P22)</f>
        <v>27854</v>
      </c>
      <c r="Q23" s="171">
        <f>Q15-SUM(Q16:Q22)</f>
        <v>30715</v>
      </c>
      <c r="R23" s="171">
        <f>R15-SUM(R16:R22)</f>
        <v>33052</v>
      </c>
      <c r="S23" s="172">
        <f t="shared" si="1"/>
        <v>7.608660263714806E-2</v>
      </c>
      <c r="T23" s="172">
        <f>R23/R11</f>
        <v>0.19815941724871849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94144</v>
      </c>
      <c r="E25" s="178">
        <v>164843</v>
      </c>
      <c r="F25" s="178">
        <v>163971</v>
      </c>
      <c r="G25" s="178">
        <v>166795</v>
      </c>
      <c r="H25" s="178">
        <v>155030</v>
      </c>
      <c r="I25" s="179">
        <f t="shared" ref="I25:I37" si="3">IFERROR(H25/G25-1,"-")</f>
        <v>-7.0535687520609125E-2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41599</v>
      </c>
      <c r="E26" s="162">
        <v>30318</v>
      </c>
      <c r="F26" s="162">
        <v>23211</v>
      </c>
      <c r="G26" s="162">
        <v>19632</v>
      </c>
      <c r="H26" s="162">
        <v>17558</v>
      </c>
      <c r="I26" s="163">
        <f t="shared" si="3"/>
        <v>-0.1056438467807661</v>
      </c>
      <c r="J26" s="163">
        <f>H26/H25</f>
        <v>0.11325549893568987</v>
      </c>
    </row>
    <row r="27" spans="1:20" x14ac:dyDescent="0.25">
      <c r="B27" s="165" t="s">
        <v>105</v>
      </c>
      <c r="C27" s="166">
        <v>0</v>
      </c>
      <c r="D27" s="166">
        <v>19460</v>
      </c>
      <c r="E27" s="166">
        <v>12391</v>
      </c>
      <c r="F27" s="166">
        <v>9771</v>
      </c>
      <c r="G27" s="166">
        <v>8054</v>
      </c>
      <c r="H27" s="166">
        <v>8557</v>
      </c>
      <c r="I27" s="167">
        <f t="shared" si="3"/>
        <v>6.2453439284827494E-2</v>
      </c>
      <c r="J27" s="167">
        <f>H27/H25</f>
        <v>5.5195768560923696E-2</v>
      </c>
    </row>
    <row r="28" spans="1:20" x14ac:dyDescent="0.25">
      <c r="B28" s="165" t="s">
        <v>102</v>
      </c>
      <c r="C28" s="166">
        <v>0</v>
      </c>
      <c r="D28" s="166">
        <v>22139</v>
      </c>
      <c r="E28" s="166">
        <v>17927</v>
      </c>
      <c r="F28" s="166">
        <v>13440</v>
      </c>
      <c r="G28" s="166">
        <v>11578</v>
      </c>
      <c r="H28" s="166">
        <v>9001</v>
      </c>
      <c r="I28" s="167">
        <f t="shared" si="3"/>
        <v>-0.22257730177923651</v>
      </c>
      <c r="J28" s="167">
        <f>H28/H25</f>
        <v>5.8059730374766173E-2</v>
      </c>
    </row>
    <row r="29" spans="1:20" x14ac:dyDescent="0.25">
      <c r="B29" s="161" t="s">
        <v>109</v>
      </c>
      <c r="C29" s="162">
        <v>0</v>
      </c>
      <c r="D29" s="162">
        <v>52545</v>
      </c>
      <c r="E29" s="162">
        <v>134525</v>
      </c>
      <c r="F29" s="162">
        <v>140760</v>
      </c>
      <c r="G29" s="162">
        <v>147163</v>
      </c>
      <c r="H29" s="162">
        <v>137472</v>
      </c>
      <c r="I29" s="163">
        <f t="shared" si="3"/>
        <v>-6.5852150336701443E-2</v>
      </c>
      <c r="J29" s="163">
        <f>H29/H25</f>
        <v>0.88674450106431013</v>
      </c>
    </row>
    <row r="30" spans="1:20" x14ac:dyDescent="0.25">
      <c r="B30" s="165" t="s">
        <v>112</v>
      </c>
      <c r="C30" s="166">
        <v>0</v>
      </c>
      <c r="D30" s="166">
        <v>9512</v>
      </c>
      <c r="E30" s="166">
        <v>73077</v>
      </c>
      <c r="F30" s="166">
        <v>75546</v>
      </c>
      <c r="G30" s="166">
        <v>79721</v>
      </c>
      <c r="H30" s="166">
        <v>75152</v>
      </c>
      <c r="I30" s="167">
        <f t="shared" si="3"/>
        <v>-5.7312376914489316E-2</v>
      </c>
      <c r="J30" s="167">
        <f>H30/H25</f>
        <v>0.48475778881506804</v>
      </c>
    </row>
    <row r="31" spans="1:20" x14ac:dyDescent="0.25">
      <c r="B31" s="165" t="s">
        <v>115</v>
      </c>
      <c r="C31" s="166">
        <v>0</v>
      </c>
      <c r="D31" s="166">
        <v>11072</v>
      </c>
      <c r="E31" s="166">
        <v>13069</v>
      </c>
      <c r="F31" s="166">
        <v>13705</v>
      </c>
      <c r="G31" s="166">
        <v>13567</v>
      </c>
      <c r="H31" s="166">
        <v>12170</v>
      </c>
      <c r="I31" s="167">
        <f t="shared" si="3"/>
        <v>-0.10297044298665881</v>
      </c>
      <c r="J31" s="167">
        <f>H31/H25</f>
        <v>7.8500935302844604E-2</v>
      </c>
    </row>
    <row r="32" spans="1:20" x14ac:dyDescent="0.25">
      <c r="B32" s="165" t="s">
        <v>118</v>
      </c>
      <c r="C32" s="166">
        <v>0</v>
      </c>
      <c r="D32" s="166">
        <v>4549</v>
      </c>
      <c r="E32" s="166">
        <v>5091</v>
      </c>
      <c r="F32" s="166">
        <v>5154</v>
      </c>
      <c r="G32" s="166">
        <v>4329</v>
      </c>
      <c r="H32" s="166">
        <v>4042</v>
      </c>
      <c r="I32" s="167">
        <f t="shared" si="3"/>
        <v>-6.6297066297066332E-2</v>
      </c>
      <c r="J32" s="167">
        <f>H32/H25</f>
        <v>2.6072373089079531E-2</v>
      </c>
    </row>
    <row r="33" spans="2:10" x14ac:dyDescent="0.25">
      <c r="B33" s="165" t="s">
        <v>125</v>
      </c>
      <c r="C33" s="166">
        <v>0</v>
      </c>
      <c r="D33" s="166">
        <v>3643</v>
      </c>
      <c r="E33" s="166">
        <v>6649</v>
      </c>
      <c r="F33" s="166">
        <v>6648</v>
      </c>
      <c r="G33" s="166">
        <v>7014</v>
      </c>
      <c r="H33" s="166">
        <v>6431</v>
      </c>
      <c r="I33" s="167">
        <f t="shared" si="3"/>
        <v>-8.3119475335044157E-2</v>
      </c>
      <c r="J33" s="167">
        <f>H33/H25</f>
        <v>4.1482293749596853E-2</v>
      </c>
    </row>
    <row r="34" spans="2:10" x14ac:dyDescent="0.25">
      <c r="B34" s="165" t="s">
        <v>121</v>
      </c>
      <c r="C34" s="166">
        <v>0</v>
      </c>
      <c r="D34" s="166">
        <v>5182</v>
      </c>
      <c r="E34" s="166">
        <v>7856</v>
      </c>
      <c r="F34" s="166">
        <v>8079</v>
      </c>
      <c r="G34" s="166">
        <v>8019</v>
      </c>
      <c r="H34" s="166">
        <v>7025</v>
      </c>
      <c r="I34" s="167">
        <f t="shared" si="3"/>
        <v>-0.12395560543708695</v>
      </c>
      <c r="J34" s="167">
        <f>H34/H25</f>
        <v>4.5313810230278008E-2</v>
      </c>
    </row>
    <row r="35" spans="2:10" x14ac:dyDescent="0.25">
      <c r="B35" s="165" t="s">
        <v>130</v>
      </c>
      <c r="C35" s="166">
        <v>0</v>
      </c>
      <c r="D35" s="166">
        <v>194</v>
      </c>
      <c r="E35" s="166">
        <v>687</v>
      </c>
      <c r="F35" s="166">
        <v>522</v>
      </c>
      <c r="G35" s="166">
        <v>1214</v>
      </c>
      <c r="H35" s="166">
        <v>818</v>
      </c>
      <c r="I35" s="167">
        <f t="shared" si="3"/>
        <v>-0.32619439868204281</v>
      </c>
      <c r="J35" s="167">
        <f>H35/H25</f>
        <v>5.276398116493582E-3</v>
      </c>
    </row>
    <row r="36" spans="2:10" x14ac:dyDescent="0.25">
      <c r="B36" s="165" t="s">
        <v>133</v>
      </c>
      <c r="C36" s="166">
        <v>0</v>
      </c>
      <c r="D36" s="166">
        <v>70</v>
      </c>
      <c r="E36" s="166">
        <v>242</v>
      </c>
      <c r="F36" s="166">
        <v>391</v>
      </c>
      <c r="G36" s="166">
        <v>247</v>
      </c>
      <c r="H36" s="166">
        <v>144</v>
      </c>
      <c r="I36" s="167">
        <f t="shared" si="3"/>
        <v>-0.417004048582996</v>
      </c>
      <c r="J36" s="167">
        <f>H36/H25</f>
        <v>9.2885248016512931E-4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18323</v>
      </c>
      <c r="E37" s="171">
        <f t="shared" si="4"/>
        <v>27854</v>
      </c>
      <c r="F37" s="171">
        <f t="shared" si="4"/>
        <v>30715</v>
      </c>
      <c r="G37" s="171">
        <f t="shared" si="4"/>
        <v>33052</v>
      </c>
      <c r="H37" s="171">
        <f t="shared" si="4"/>
        <v>31690</v>
      </c>
      <c r="I37" s="172">
        <f t="shared" si="3"/>
        <v>-4.1207793779499013E-2</v>
      </c>
      <c r="J37" s="172">
        <f>H37/H25</f>
        <v>0.20441204928078435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42074</v>
      </c>
      <c r="E39" s="178">
        <v>119732</v>
      </c>
      <c r="F39" s="178">
        <v>112830</v>
      </c>
      <c r="G39" s="178">
        <v>121148</v>
      </c>
      <c r="H39" s="178">
        <v>127552</v>
      </c>
      <c r="I39" s="179">
        <f t="shared" ref="I39:I51" si="5">IFERROR(H39/G39-1,"-")</f>
        <v>5.2860963449664844E-2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14397</v>
      </c>
      <c r="E40" s="162">
        <v>18621</v>
      </c>
      <c r="F40" s="162">
        <v>14490</v>
      </c>
      <c r="G40" s="162">
        <v>14582</v>
      </c>
      <c r="H40" s="162">
        <v>14169</v>
      </c>
      <c r="I40" s="163">
        <f t="shared" si="5"/>
        <v>-2.8322589493896544E-2</v>
      </c>
      <c r="J40" s="163">
        <f>H40/H39</f>
        <v>0.1110841068740592</v>
      </c>
    </row>
    <row r="41" spans="2:10" x14ac:dyDescent="0.25">
      <c r="B41" s="165" t="s">
        <v>105</v>
      </c>
      <c r="C41" s="166">
        <v>0</v>
      </c>
      <c r="D41" s="166">
        <v>7964</v>
      </c>
      <c r="E41" s="166">
        <v>8149</v>
      </c>
      <c r="F41" s="166">
        <v>6870</v>
      </c>
      <c r="G41" s="166">
        <v>6983</v>
      </c>
      <c r="H41" s="166">
        <v>6208</v>
      </c>
      <c r="I41" s="167">
        <f t="shared" si="5"/>
        <v>-0.11098381784333378</v>
      </c>
      <c r="J41" s="167">
        <f>H41/H39</f>
        <v>4.8670346211741093E-2</v>
      </c>
    </row>
    <row r="42" spans="2:10" x14ac:dyDescent="0.25">
      <c r="B42" s="165" t="s">
        <v>102</v>
      </c>
      <c r="C42" s="166">
        <v>0</v>
      </c>
      <c r="D42" s="166">
        <v>6433</v>
      </c>
      <c r="E42" s="166">
        <v>10472</v>
      </c>
      <c r="F42" s="166">
        <v>7620</v>
      </c>
      <c r="G42" s="166">
        <v>7599</v>
      </c>
      <c r="H42" s="166">
        <v>7961</v>
      </c>
      <c r="I42" s="167">
        <f t="shared" si="5"/>
        <v>4.7637847085142848E-2</v>
      </c>
      <c r="J42" s="167">
        <f>H42/H39</f>
        <v>6.2413760662318116E-2</v>
      </c>
    </row>
    <row r="43" spans="2:10" x14ac:dyDescent="0.25">
      <c r="B43" s="161" t="s">
        <v>109</v>
      </c>
      <c r="C43" s="162">
        <v>0</v>
      </c>
      <c r="D43" s="162">
        <v>27677</v>
      </c>
      <c r="E43" s="162">
        <v>101111</v>
      </c>
      <c r="F43" s="162">
        <v>98340</v>
      </c>
      <c r="G43" s="162">
        <v>106566</v>
      </c>
      <c r="H43" s="162">
        <v>113383</v>
      </c>
      <c r="I43" s="163">
        <f t="shared" si="5"/>
        <v>6.3969746448210518E-2</v>
      </c>
      <c r="J43" s="163">
        <f>H43/H39</f>
        <v>0.88891589312594077</v>
      </c>
    </row>
    <row r="44" spans="2:10" x14ac:dyDescent="0.25">
      <c r="B44" s="165" t="s">
        <v>112</v>
      </c>
      <c r="C44" s="166">
        <v>0</v>
      </c>
      <c r="D44" s="166">
        <v>4901</v>
      </c>
      <c r="E44" s="166">
        <v>59229</v>
      </c>
      <c r="F44" s="166">
        <v>59288</v>
      </c>
      <c r="G44" s="166">
        <v>64142</v>
      </c>
      <c r="H44" s="166">
        <v>66362</v>
      </c>
      <c r="I44" s="167">
        <f t="shared" si="5"/>
        <v>3.4610707492750414E-2</v>
      </c>
      <c r="J44" s="167">
        <f>H44/H39</f>
        <v>0.52027408429503263</v>
      </c>
    </row>
    <row r="45" spans="2:10" x14ac:dyDescent="0.25">
      <c r="B45" s="165" t="s">
        <v>115</v>
      </c>
      <c r="C45" s="166">
        <v>0</v>
      </c>
      <c r="D45" s="166">
        <v>1389</v>
      </c>
      <c r="E45" s="166">
        <v>2941</v>
      </c>
      <c r="F45" s="166">
        <v>2534</v>
      </c>
      <c r="G45" s="166">
        <v>2455</v>
      </c>
      <c r="H45" s="166">
        <v>3114</v>
      </c>
      <c r="I45" s="167">
        <f t="shared" si="5"/>
        <v>0.26843177189409362</v>
      </c>
      <c r="J45" s="167">
        <f>H45/H39</f>
        <v>2.4413572503763172E-2</v>
      </c>
    </row>
    <row r="46" spans="2:10" x14ac:dyDescent="0.25">
      <c r="B46" s="165" t="s">
        <v>118</v>
      </c>
      <c r="C46" s="166">
        <v>0</v>
      </c>
      <c r="D46" s="166">
        <v>2008</v>
      </c>
      <c r="E46" s="166">
        <v>1994</v>
      </c>
      <c r="F46" s="166">
        <v>2053</v>
      </c>
      <c r="G46" s="166">
        <v>2235</v>
      </c>
      <c r="H46" s="166">
        <v>2775</v>
      </c>
      <c r="I46" s="167">
        <f t="shared" si="5"/>
        <v>0.24161073825503365</v>
      </c>
      <c r="J46" s="167">
        <f>H46/H39</f>
        <v>2.1755832915203211E-2</v>
      </c>
    </row>
    <row r="47" spans="2:10" x14ac:dyDescent="0.25">
      <c r="B47" s="165" t="s">
        <v>125</v>
      </c>
      <c r="C47" s="166">
        <v>0</v>
      </c>
      <c r="D47" s="166">
        <v>2798</v>
      </c>
      <c r="E47" s="166">
        <v>5544</v>
      </c>
      <c r="F47" s="166">
        <v>4636</v>
      </c>
      <c r="G47" s="166">
        <v>5583</v>
      </c>
      <c r="H47" s="166">
        <v>5490</v>
      </c>
      <c r="I47" s="167">
        <f t="shared" si="5"/>
        <v>-1.6657710908113965E-2</v>
      </c>
      <c r="J47" s="167">
        <f>H47/H39</f>
        <v>4.304126944305068E-2</v>
      </c>
    </row>
    <row r="48" spans="2:10" x14ac:dyDescent="0.25">
      <c r="B48" s="165" t="s">
        <v>121</v>
      </c>
      <c r="C48" s="166">
        <v>0</v>
      </c>
      <c r="D48" s="166">
        <v>2128</v>
      </c>
      <c r="E48" s="166">
        <v>3593</v>
      </c>
      <c r="F48" s="166">
        <v>4014</v>
      </c>
      <c r="G48" s="166">
        <v>4277</v>
      </c>
      <c r="H48" s="166">
        <v>3795</v>
      </c>
      <c r="I48" s="167">
        <f t="shared" si="5"/>
        <v>-0.11269581482347435</v>
      </c>
      <c r="J48" s="167">
        <f>H48/H39</f>
        <v>2.9752571500250877E-2</v>
      </c>
    </row>
    <row r="49" spans="2:10" x14ac:dyDescent="0.25">
      <c r="B49" s="165" t="s">
        <v>130</v>
      </c>
      <c r="C49" s="166">
        <v>0</v>
      </c>
      <c r="D49" s="166">
        <v>841</v>
      </c>
      <c r="E49" s="166">
        <v>835</v>
      </c>
      <c r="F49" s="166">
        <v>491</v>
      </c>
      <c r="G49" s="166">
        <v>639</v>
      </c>
      <c r="H49" s="166">
        <v>620</v>
      </c>
      <c r="I49" s="167">
        <f t="shared" si="5"/>
        <v>-2.9733959311424085E-2</v>
      </c>
      <c r="J49" s="167">
        <f>H49/H39</f>
        <v>4.8607626693426996E-3</v>
      </c>
    </row>
    <row r="50" spans="2:10" x14ac:dyDescent="0.25">
      <c r="B50" s="165" t="s">
        <v>133</v>
      </c>
      <c r="C50" s="166">
        <v>0</v>
      </c>
      <c r="D50" s="166">
        <v>57</v>
      </c>
      <c r="E50" s="166">
        <v>162</v>
      </c>
      <c r="F50" s="166">
        <v>231</v>
      </c>
      <c r="G50" s="166">
        <v>114</v>
      </c>
      <c r="H50" s="166">
        <v>111</v>
      </c>
      <c r="I50" s="167">
        <f t="shared" si="5"/>
        <v>-2.6315789473684181E-2</v>
      </c>
      <c r="J50" s="167">
        <f>H50/H39</f>
        <v>8.7023331660812848E-4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13555</v>
      </c>
      <c r="E51" s="171">
        <f t="shared" si="6"/>
        <v>26813</v>
      </c>
      <c r="F51" s="171">
        <f t="shared" si="6"/>
        <v>25093</v>
      </c>
      <c r="G51" s="171">
        <f t="shared" si="6"/>
        <v>27121</v>
      </c>
      <c r="H51" s="171">
        <f t="shared" si="6"/>
        <v>31116</v>
      </c>
      <c r="I51" s="172">
        <f t="shared" si="5"/>
        <v>0.14730282806681161</v>
      </c>
      <c r="J51" s="172">
        <f>H51/H39</f>
        <v>0.24394756648268942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1838</v>
      </c>
      <c r="E53" s="178">
        <v>2342</v>
      </c>
      <c r="F53" s="178">
        <v>2800</v>
      </c>
      <c r="G53" s="178">
        <v>2508</v>
      </c>
      <c r="H53" s="178">
        <v>2685</v>
      </c>
      <c r="I53" s="179">
        <f t="shared" ref="I53:I65" si="7">IFERROR(H53/G53-1,"-")</f>
        <v>7.0574162679425845E-2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819</v>
      </c>
      <c r="E54" s="162">
        <v>528</v>
      </c>
      <c r="F54" s="162">
        <v>1332</v>
      </c>
      <c r="G54" s="162">
        <v>891</v>
      </c>
      <c r="H54" s="162">
        <v>444</v>
      </c>
      <c r="I54" s="163">
        <f t="shared" si="7"/>
        <v>-0.50168350168350173</v>
      </c>
      <c r="J54" s="163">
        <f>H54/H53</f>
        <v>0.1653631284916201</v>
      </c>
    </row>
    <row r="55" spans="2:10" x14ac:dyDescent="0.25">
      <c r="B55" s="165" t="s">
        <v>105</v>
      </c>
      <c r="C55" s="166">
        <v>0</v>
      </c>
      <c r="D55" s="166">
        <v>476</v>
      </c>
      <c r="E55" s="166">
        <v>272</v>
      </c>
      <c r="F55" s="166">
        <v>1041</v>
      </c>
      <c r="G55" s="166">
        <v>638</v>
      </c>
      <c r="H55" s="166">
        <v>41</v>
      </c>
      <c r="I55" s="167">
        <f t="shared" si="7"/>
        <v>-0.9357366771159874</v>
      </c>
      <c r="J55" s="167">
        <f>H55/H53</f>
        <v>1.5270018621973929E-2</v>
      </c>
    </row>
    <row r="56" spans="2:10" x14ac:dyDescent="0.25">
      <c r="B56" s="165" t="s">
        <v>102</v>
      </c>
      <c r="C56" s="166">
        <v>0</v>
      </c>
      <c r="D56" s="166">
        <v>343</v>
      </c>
      <c r="E56" s="166">
        <v>256</v>
      </c>
      <c r="F56" s="166">
        <v>291</v>
      </c>
      <c r="G56" s="166">
        <v>253</v>
      </c>
      <c r="H56" s="166">
        <v>403</v>
      </c>
      <c r="I56" s="167">
        <f t="shared" si="7"/>
        <v>0.59288537549407105</v>
      </c>
      <c r="J56" s="167">
        <f>H56/H53</f>
        <v>0.15009310986964619</v>
      </c>
    </row>
    <row r="57" spans="2:10" x14ac:dyDescent="0.25">
      <c r="B57" s="161" t="s">
        <v>109</v>
      </c>
      <c r="C57" s="162">
        <v>0</v>
      </c>
      <c r="D57" s="162">
        <v>1019</v>
      </c>
      <c r="E57" s="162">
        <v>1814</v>
      </c>
      <c r="F57" s="162">
        <v>1468</v>
      </c>
      <c r="G57" s="162">
        <v>1617</v>
      </c>
      <c r="H57" s="162">
        <v>2241</v>
      </c>
      <c r="I57" s="163">
        <f t="shared" si="7"/>
        <v>0.38589981447124311</v>
      </c>
      <c r="J57" s="163">
        <f>H57/H53</f>
        <v>0.83463687150837984</v>
      </c>
    </row>
    <row r="58" spans="2:10" x14ac:dyDescent="0.25">
      <c r="B58" s="165" t="s">
        <v>112</v>
      </c>
      <c r="C58" s="166">
        <v>0</v>
      </c>
      <c r="D58" s="166">
        <v>55</v>
      </c>
      <c r="E58" s="166">
        <v>846</v>
      </c>
      <c r="F58" s="166">
        <v>532</v>
      </c>
      <c r="G58" s="166">
        <v>677</v>
      </c>
      <c r="H58" s="166">
        <v>863</v>
      </c>
      <c r="I58" s="167">
        <f t="shared" si="7"/>
        <v>0.27474150664697183</v>
      </c>
      <c r="J58" s="167">
        <f>H58/H53</f>
        <v>0.32141527001862197</v>
      </c>
    </row>
    <row r="59" spans="2:10" x14ac:dyDescent="0.25">
      <c r="B59" s="165" t="s">
        <v>115</v>
      </c>
      <c r="C59" s="166">
        <v>0</v>
      </c>
      <c r="D59" s="166">
        <v>365</v>
      </c>
      <c r="E59" s="166">
        <v>195</v>
      </c>
      <c r="F59" s="166">
        <v>189</v>
      </c>
      <c r="G59" s="166">
        <v>299</v>
      </c>
      <c r="H59" s="166">
        <v>291</v>
      </c>
      <c r="I59" s="167">
        <f t="shared" si="7"/>
        <v>-2.6755852842809347E-2</v>
      </c>
      <c r="J59" s="167">
        <f>H59/H53</f>
        <v>0.10837988826815642</v>
      </c>
    </row>
    <row r="60" spans="2:10" x14ac:dyDescent="0.25">
      <c r="B60" s="165" t="s">
        <v>118</v>
      </c>
      <c r="C60" s="166">
        <v>0</v>
      </c>
      <c r="D60" s="166">
        <v>104</v>
      </c>
      <c r="E60" s="166">
        <v>166</v>
      </c>
      <c r="F60" s="166">
        <v>166</v>
      </c>
      <c r="G60" s="166">
        <v>55</v>
      </c>
      <c r="H60" s="166">
        <v>281</v>
      </c>
      <c r="I60" s="167">
        <f t="shared" si="7"/>
        <v>4.1090909090909093</v>
      </c>
      <c r="J60" s="167">
        <f>H60/H53</f>
        <v>0.10465549348230913</v>
      </c>
    </row>
    <row r="61" spans="2:10" x14ac:dyDescent="0.25">
      <c r="B61" s="165" t="s">
        <v>125</v>
      </c>
      <c r="C61" s="166">
        <v>0</v>
      </c>
      <c r="D61" s="166">
        <v>30</v>
      </c>
      <c r="E61" s="166">
        <v>71</v>
      </c>
      <c r="F61" s="166">
        <v>39</v>
      </c>
      <c r="G61" s="166">
        <v>41</v>
      </c>
      <c r="H61" s="166">
        <v>57</v>
      </c>
      <c r="I61" s="167">
        <f t="shared" si="7"/>
        <v>0.39024390243902429</v>
      </c>
      <c r="J61" s="167">
        <f>H61/H53</f>
        <v>2.1229050279329607E-2</v>
      </c>
    </row>
    <row r="62" spans="2:10" x14ac:dyDescent="0.25">
      <c r="B62" s="165" t="s">
        <v>121</v>
      </c>
      <c r="C62" s="166">
        <v>0</v>
      </c>
      <c r="D62" s="166">
        <v>57</v>
      </c>
      <c r="E62" s="166">
        <v>51</v>
      </c>
      <c r="F62" s="166">
        <v>24</v>
      </c>
      <c r="G62" s="166">
        <v>5</v>
      </c>
      <c r="H62" s="166">
        <v>63</v>
      </c>
      <c r="I62" s="167">
        <f t="shared" si="7"/>
        <v>11.6</v>
      </c>
      <c r="J62" s="167">
        <f>H62/H53</f>
        <v>2.3463687150837988E-2</v>
      </c>
    </row>
    <row r="63" spans="2:10" x14ac:dyDescent="0.25">
      <c r="B63" s="165" t="s">
        <v>130</v>
      </c>
      <c r="C63" s="166">
        <v>0</v>
      </c>
      <c r="D63" s="166">
        <v>10</v>
      </c>
      <c r="E63" s="166">
        <v>13</v>
      </c>
      <c r="F63" s="166">
        <v>3</v>
      </c>
      <c r="G63" s="166">
        <v>6</v>
      </c>
      <c r="H63" s="166">
        <v>6</v>
      </c>
      <c r="I63" s="167">
        <f t="shared" si="7"/>
        <v>0</v>
      </c>
      <c r="J63" s="167">
        <f>H63/H53</f>
        <v>2.2346368715083797E-3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6</v>
      </c>
      <c r="F64" s="166">
        <v>0</v>
      </c>
      <c r="G64" s="166">
        <v>0</v>
      </c>
      <c r="H64" s="166">
        <v>10</v>
      </c>
      <c r="I64" s="167" t="str">
        <f t="shared" si="7"/>
        <v>-</v>
      </c>
      <c r="J64" s="167">
        <f>H64/H53</f>
        <v>3.7243947858472998E-3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395</v>
      </c>
      <c r="E65" s="171">
        <f t="shared" si="8"/>
        <v>466</v>
      </c>
      <c r="F65" s="171">
        <f t="shared" si="8"/>
        <v>515</v>
      </c>
      <c r="G65" s="171">
        <f t="shared" si="8"/>
        <v>534</v>
      </c>
      <c r="H65" s="171">
        <f t="shared" si="8"/>
        <v>670</v>
      </c>
      <c r="I65" s="172">
        <f t="shared" si="7"/>
        <v>0.25468164794007486</v>
      </c>
      <c r="J65" s="172">
        <f>H65/H53</f>
        <v>0.24953445065176907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2379</v>
      </c>
      <c r="E67" s="178">
        <v>24503</v>
      </c>
      <c r="F67" s="178">
        <v>23244</v>
      </c>
      <c r="G67" s="178">
        <v>16852</v>
      </c>
      <c r="H67" s="178">
        <v>17502</v>
      </c>
      <c r="I67" s="179">
        <f t="shared" ref="I67:I79" si="9">IFERROR(H67/G67-1,"-")</f>
        <v>3.8571089484927601E-2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2073</v>
      </c>
      <c r="E68" s="162">
        <v>11839</v>
      </c>
      <c r="F68" s="162">
        <v>11986</v>
      </c>
      <c r="G68" s="162">
        <v>4179</v>
      </c>
      <c r="H68" s="162">
        <v>6409</v>
      </c>
      <c r="I68" s="163">
        <f t="shared" si="9"/>
        <v>0.53362048336922707</v>
      </c>
      <c r="J68" s="163">
        <f>H68/H67</f>
        <v>0.36618672151754084</v>
      </c>
    </row>
    <row r="69" spans="2:10" x14ac:dyDescent="0.25">
      <c r="B69" s="165" t="s">
        <v>105</v>
      </c>
      <c r="C69" s="166">
        <v>0</v>
      </c>
      <c r="D69" s="166">
        <v>1964</v>
      </c>
      <c r="E69" s="166">
        <v>10726</v>
      </c>
      <c r="F69" s="166">
        <v>9562</v>
      </c>
      <c r="G69" s="166">
        <v>1991</v>
      </c>
      <c r="H69" s="166">
        <v>2608</v>
      </c>
      <c r="I69" s="167">
        <f t="shared" si="9"/>
        <v>0.30989452536413853</v>
      </c>
      <c r="J69" s="167">
        <f>H69/H67</f>
        <v>0.14901154153810994</v>
      </c>
    </row>
    <row r="70" spans="2:10" x14ac:dyDescent="0.25">
      <c r="B70" s="165" t="s">
        <v>102</v>
      </c>
      <c r="C70" s="166">
        <v>0</v>
      </c>
      <c r="D70" s="166">
        <v>109</v>
      </c>
      <c r="E70" s="166">
        <v>1113</v>
      </c>
      <c r="F70" s="166">
        <v>2424</v>
      </c>
      <c r="G70" s="166">
        <v>2188</v>
      </c>
      <c r="H70" s="166">
        <v>3801</v>
      </c>
      <c r="I70" s="167">
        <f t="shared" si="9"/>
        <v>0.73720292504570395</v>
      </c>
      <c r="J70" s="167">
        <f>H70/H67</f>
        <v>0.21717517997943092</v>
      </c>
    </row>
    <row r="71" spans="2:10" x14ac:dyDescent="0.25">
      <c r="B71" s="161" t="s">
        <v>109</v>
      </c>
      <c r="C71" s="162">
        <v>0</v>
      </c>
      <c r="D71" s="162">
        <v>306</v>
      </c>
      <c r="E71" s="162">
        <v>12664</v>
      </c>
      <c r="F71" s="162">
        <v>11258</v>
      </c>
      <c r="G71" s="162">
        <v>12673</v>
      </c>
      <c r="H71" s="162">
        <v>11093</v>
      </c>
      <c r="I71" s="163">
        <f t="shared" si="9"/>
        <v>-0.12467450485283671</v>
      </c>
      <c r="J71" s="163">
        <f>H71/H67</f>
        <v>0.63381327848245916</v>
      </c>
    </row>
    <row r="72" spans="2:10" x14ac:dyDescent="0.25">
      <c r="B72" s="165" t="s">
        <v>112</v>
      </c>
      <c r="C72" s="166">
        <v>0</v>
      </c>
      <c r="D72" s="166">
        <v>0</v>
      </c>
      <c r="E72" s="166">
        <v>7439</v>
      </c>
      <c r="F72" s="166">
        <v>4901</v>
      </c>
      <c r="G72" s="166">
        <v>7702</v>
      </c>
      <c r="H72" s="166">
        <v>6322</v>
      </c>
      <c r="I72" s="167">
        <f t="shared" si="9"/>
        <v>-0.17917424045702413</v>
      </c>
      <c r="J72" s="167">
        <f>H72/H67</f>
        <v>0.36121586104445208</v>
      </c>
    </row>
    <row r="73" spans="2:10" x14ac:dyDescent="0.25">
      <c r="B73" s="165" t="s">
        <v>115</v>
      </c>
      <c r="C73" s="166">
        <v>0</v>
      </c>
      <c r="D73" s="166">
        <v>26</v>
      </c>
      <c r="E73" s="166">
        <v>191</v>
      </c>
      <c r="F73" s="166">
        <v>279</v>
      </c>
      <c r="G73" s="166">
        <v>638</v>
      </c>
      <c r="H73" s="166">
        <v>521</v>
      </c>
      <c r="I73" s="167">
        <f t="shared" si="9"/>
        <v>-0.18338557993730409</v>
      </c>
      <c r="J73" s="167">
        <f>H73/H67</f>
        <v>2.9768026511255857E-2</v>
      </c>
    </row>
    <row r="74" spans="2:10" x14ac:dyDescent="0.25">
      <c r="B74" s="165" t="s">
        <v>118</v>
      </c>
      <c r="C74" s="166">
        <v>0</v>
      </c>
      <c r="D74" s="166">
        <v>183</v>
      </c>
      <c r="E74" s="166">
        <v>1449</v>
      </c>
      <c r="F74" s="166">
        <v>1571</v>
      </c>
      <c r="G74" s="166">
        <v>899</v>
      </c>
      <c r="H74" s="166">
        <v>794</v>
      </c>
      <c r="I74" s="167">
        <f t="shared" si="9"/>
        <v>-0.11679644048943272</v>
      </c>
      <c r="J74" s="167">
        <f>H74/H67</f>
        <v>4.5366243857844817E-2</v>
      </c>
    </row>
    <row r="75" spans="2:10" x14ac:dyDescent="0.25">
      <c r="B75" s="165" t="s">
        <v>125</v>
      </c>
      <c r="C75" s="166">
        <v>0</v>
      </c>
      <c r="D75" s="166">
        <v>6</v>
      </c>
      <c r="E75" s="166">
        <v>254</v>
      </c>
      <c r="F75" s="166">
        <v>440</v>
      </c>
      <c r="G75" s="166">
        <v>248</v>
      </c>
      <c r="H75" s="166">
        <v>497</v>
      </c>
      <c r="I75" s="167">
        <f t="shared" si="9"/>
        <v>1.004032258064516</v>
      </c>
      <c r="J75" s="167">
        <f>H75/H67</f>
        <v>2.8396754656610672E-2</v>
      </c>
    </row>
    <row r="76" spans="2:10" x14ac:dyDescent="0.25">
      <c r="B76" s="165" t="s">
        <v>121</v>
      </c>
      <c r="C76" s="166">
        <v>0</v>
      </c>
      <c r="D76" s="166">
        <v>32</v>
      </c>
      <c r="E76" s="166">
        <v>436</v>
      </c>
      <c r="F76" s="166">
        <v>599</v>
      </c>
      <c r="G76" s="166">
        <v>475</v>
      </c>
      <c r="H76" s="166">
        <v>199</v>
      </c>
      <c r="I76" s="167">
        <f t="shared" si="9"/>
        <v>-0.58105263157894738</v>
      </c>
      <c r="J76" s="167">
        <f>H76/H67</f>
        <v>1.1370129128099645E-2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8</v>
      </c>
      <c r="F77" s="166">
        <v>29</v>
      </c>
      <c r="G77" s="166">
        <v>0</v>
      </c>
      <c r="H77" s="166">
        <v>80</v>
      </c>
      <c r="I77" s="167" t="str">
        <f t="shared" si="9"/>
        <v>-</v>
      </c>
      <c r="J77" s="167">
        <f>H77/H67</f>
        <v>4.570906182150611E-3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10</v>
      </c>
      <c r="F78" s="166">
        <v>27</v>
      </c>
      <c r="G78" s="166">
        <v>0</v>
      </c>
      <c r="H78" s="166">
        <v>44</v>
      </c>
      <c r="I78" s="167" t="str">
        <f t="shared" si="9"/>
        <v>-</v>
      </c>
      <c r="J78" s="167">
        <f>H78/H67</f>
        <v>2.5139984001828364E-3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59</v>
      </c>
      <c r="E79" s="171">
        <f t="shared" si="10"/>
        <v>2877</v>
      </c>
      <c r="F79" s="171">
        <f t="shared" si="10"/>
        <v>3412</v>
      </c>
      <c r="G79" s="171">
        <f t="shared" si="10"/>
        <v>2711</v>
      </c>
      <c r="H79" s="171">
        <f t="shared" si="10"/>
        <v>2636</v>
      </c>
      <c r="I79" s="172">
        <f t="shared" si="9"/>
        <v>-2.7665068240501633E-2</v>
      </c>
      <c r="J79" s="172">
        <f>H79/H67</f>
        <v>0.15061135870186265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41575</v>
      </c>
      <c r="E81" s="178">
        <v>73949</v>
      </c>
      <c r="F81" s="178">
        <v>74357</v>
      </c>
      <c r="G81" s="178">
        <v>90048</v>
      </c>
      <c r="H81" s="178">
        <v>93261</v>
      </c>
      <c r="I81" s="179">
        <f t="shared" ref="I81:I93" si="11">IFERROR(H81/G81-1,"-")</f>
        <v>3.5680970149253755E-2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27705</v>
      </c>
      <c r="E82" s="162">
        <v>43951</v>
      </c>
      <c r="F82" s="162">
        <v>40381</v>
      </c>
      <c r="G82" s="162">
        <v>46418</v>
      </c>
      <c r="H82" s="162">
        <v>51378</v>
      </c>
      <c r="I82" s="163">
        <f t="shared" si="11"/>
        <v>0.10685509931492088</v>
      </c>
      <c r="J82" s="163">
        <f>H82/H81</f>
        <v>0.5509055232090585</v>
      </c>
    </row>
    <row r="83" spans="2:10" x14ac:dyDescent="0.25">
      <c r="B83" s="165" t="s">
        <v>105</v>
      </c>
      <c r="C83" s="166">
        <v>0</v>
      </c>
      <c r="D83" s="166">
        <v>9791</v>
      </c>
      <c r="E83" s="166">
        <v>16034</v>
      </c>
      <c r="F83" s="166">
        <v>13120</v>
      </c>
      <c r="G83" s="166">
        <v>15137</v>
      </c>
      <c r="H83" s="166">
        <v>14144</v>
      </c>
      <c r="I83" s="167">
        <f t="shared" si="11"/>
        <v>-6.5600845610094494E-2</v>
      </c>
      <c r="J83" s="167">
        <f>H83/H81</f>
        <v>0.15166039394816697</v>
      </c>
    </row>
    <row r="84" spans="2:10" x14ac:dyDescent="0.25">
      <c r="B84" s="165" t="s">
        <v>102</v>
      </c>
      <c r="C84" s="166">
        <v>0</v>
      </c>
      <c r="D84" s="166">
        <v>17914</v>
      </c>
      <c r="E84" s="166">
        <v>27917</v>
      </c>
      <c r="F84" s="166">
        <v>27261</v>
      </c>
      <c r="G84" s="166">
        <v>31281</v>
      </c>
      <c r="H84" s="166">
        <v>37234</v>
      </c>
      <c r="I84" s="167">
        <f t="shared" si="11"/>
        <v>0.1903072152424794</v>
      </c>
      <c r="J84" s="167">
        <f>H84/H81</f>
        <v>0.39924512926089145</v>
      </c>
    </row>
    <row r="85" spans="2:10" x14ac:dyDescent="0.25">
      <c r="B85" s="161" t="s">
        <v>109</v>
      </c>
      <c r="C85" s="162">
        <v>0</v>
      </c>
      <c r="D85" s="162">
        <v>13870</v>
      </c>
      <c r="E85" s="162">
        <v>29998</v>
      </c>
      <c r="F85" s="162">
        <v>33976</v>
      </c>
      <c r="G85" s="162">
        <v>43630</v>
      </c>
      <c r="H85" s="162">
        <v>41883</v>
      </c>
      <c r="I85" s="163">
        <f t="shared" si="11"/>
        <v>-4.0041256016502436E-2</v>
      </c>
      <c r="J85" s="163">
        <f>H85/H81</f>
        <v>0.44909447679094155</v>
      </c>
    </row>
    <row r="86" spans="2:10" x14ac:dyDescent="0.25">
      <c r="B86" s="165" t="s">
        <v>112</v>
      </c>
      <c r="C86" s="166">
        <v>0</v>
      </c>
      <c r="D86" s="166">
        <v>888</v>
      </c>
      <c r="E86" s="166">
        <v>7721</v>
      </c>
      <c r="F86" s="166">
        <v>8234</v>
      </c>
      <c r="G86" s="166">
        <v>10473</v>
      </c>
      <c r="H86" s="166">
        <v>12820</v>
      </c>
      <c r="I86" s="167">
        <f t="shared" si="11"/>
        <v>0.22410006683853712</v>
      </c>
      <c r="J86" s="167">
        <f>H86/H81</f>
        <v>0.13746367720697827</v>
      </c>
    </row>
    <row r="87" spans="2:10" x14ac:dyDescent="0.25">
      <c r="B87" s="165" t="s">
        <v>115</v>
      </c>
      <c r="C87" s="166">
        <v>0</v>
      </c>
      <c r="D87" s="166">
        <v>3531</v>
      </c>
      <c r="E87" s="166">
        <v>7419</v>
      </c>
      <c r="F87" s="166">
        <v>7114</v>
      </c>
      <c r="G87" s="166">
        <v>7892</v>
      </c>
      <c r="H87" s="166">
        <v>6647</v>
      </c>
      <c r="I87" s="167">
        <f t="shared" si="11"/>
        <v>-0.15775468829194117</v>
      </c>
      <c r="J87" s="167">
        <f>H87/H81</f>
        <v>7.127309379054482E-2</v>
      </c>
    </row>
    <row r="88" spans="2:10" x14ac:dyDescent="0.25">
      <c r="B88" s="165" t="s">
        <v>118</v>
      </c>
      <c r="C88" s="166">
        <v>0</v>
      </c>
      <c r="D88" s="166">
        <v>2026</v>
      </c>
      <c r="E88" s="166">
        <v>2337</v>
      </c>
      <c r="F88" s="166">
        <v>3169</v>
      </c>
      <c r="G88" s="166">
        <v>5388</v>
      </c>
      <c r="H88" s="166">
        <v>5232</v>
      </c>
      <c r="I88" s="167">
        <f t="shared" si="11"/>
        <v>-2.8953229398663738E-2</v>
      </c>
      <c r="J88" s="167">
        <f>H88/H81</f>
        <v>5.6100620838292536E-2</v>
      </c>
    </row>
    <row r="89" spans="2:10" x14ac:dyDescent="0.25">
      <c r="B89" s="165" t="s">
        <v>125</v>
      </c>
      <c r="C89" s="166">
        <v>0</v>
      </c>
      <c r="D89" s="166">
        <v>538</v>
      </c>
      <c r="E89" s="166">
        <v>1018</v>
      </c>
      <c r="F89" s="166">
        <v>1074</v>
      </c>
      <c r="G89" s="166">
        <v>2460</v>
      </c>
      <c r="H89" s="166">
        <v>1577</v>
      </c>
      <c r="I89" s="167">
        <f t="shared" si="11"/>
        <v>-0.35894308943089426</v>
      </c>
      <c r="J89" s="167">
        <f>H89/H81</f>
        <v>1.6909533459859964E-2</v>
      </c>
    </row>
    <row r="90" spans="2:10" x14ac:dyDescent="0.25">
      <c r="B90" s="165" t="s">
        <v>121</v>
      </c>
      <c r="C90" s="166">
        <v>0</v>
      </c>
      <c r="D90" s="166">
        <v>398</v>
      </c>
      <c r="E90" s="166">
        <v>504</v>
      </c>
      <c r="F90" s="166">
        <v>799</v>
      </c>
      <c r="G90" s="166">
        <v>1214</v>
      </c>
      <c r="H90" s="166">
        <v>930</v>
      </c>
      <c r="I90" s="167">
        <f t="shared" si="11"/>
        <v>-0.23393739703459637</v>
      </c>
      <c r="J90" s="167">
        <f>H90/H81</f>
        <v>9.972014025155209E-3</v>
      </c>
    </row>
    <row r="91" spans="2:10" x14ac:dyDescent="0.25">
      <c r="B91" s="165" t="s">
        <v>130</v>
      </c>
      <c r="C91" s="166">
        <v>0</v>
      </c>
      <c r="D91" s="166">
        <v>138</v>
      </c>
      <c r="E91" s="166">
        <v>397</v>
      </c>
      <c r="F91" s="166">
        <v>140</v>
      </c>
      <c r="G91" s="166">
        <v>219</v>
      </c>
      <c r="H91" s="166">
        <v>365</v>
      </c>
      <c r="I91" s="167">
        <f t="shared" si="11"/>
        <v>0.66666666666666674</v>
      </c>
      <c r="J91" s="167">
        <f>H91/H81</f>
        <v>3.9137474399802705E-3</v>
      </c>
    </row>
    <row r="92" spans="2:10" x14ac:dyDescent="0.25">
      <c r="B92" s="165" t="s">
        <v>133</v>
      </c>
      <c r="C92" s="166">
        <v>0</v>
      </c>
      <c r="D92" s="166">
        <v>40</v>
      </c>
      <c r="E92" s="166">
        <v>149</v>
      </c>
      <c r="F92" s="166">
        <v>117</v>
      </c>
      <c r="G92" s="166">
        <v>69</v>
      </c>
      <c r="H92" s="166">
        <v>62</v>
      </c>
      <c r="I92" s="167">
        <f t="shared" si="11"/>
        <v>-0.10144927536231885</v>
      </c>
      <c r="J92" s="167">
        <f>H92/H81</f>
        <v>6.6480093501034726E-4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6311</v>
      </c>
      <c r="E93" s="171">
        <f t="shared" si="12"/>
        <v>10453</v>
      </c>
      <c r="F93" s="171">
        <f t="shared" si="12"/>
        <v>13329</v>
      </c>
      <c r="G93" s="171">
        <f t="shared" si="12"/>
        <v>15915</v>
      </c>
      <c r="H93" s="171">
        <f t="shared" si="12"/>
        <v>14250</v>
      </c>
      <c r="I93" s="172">
        <f t="shared" si="11"/>
        <v>-0.10461828463713474</v>
      </c>
      <c r="J93" s="172">
        <f>H93/H81</f>
        <v>0.15279698909512016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2428</v>
      </c>
      <c r="E95" s="178">
        <v>4275</v>
      </c>
      <c r="F95" s="178">
        <v>4340</v>
      </c>
      <c r="G95" s="178">
        <v>4593</v>
      </c>
      <c r="H95" s="178">
        <v>3637</v>
      </c>
      <c r="I95" s="179">
        <f t="shared" ref="I95:I107" si="13">IFERROR(H95/G95-1,"-")</f>
        <v>-0.20814282603962553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1624</v>
      </c>
      <c r="E96" s="162">
        <v>3300</v>
      </c>
      <c r="F96" s="162">
        <v>3186</v>
      </c>
      <c r="G96" s="162">
        <v>3447</v>
      </c>
      <c r="H96" s="162">
        <v>2446</v>
      </c>
      <c r="I96" s="163">
        <f t="shared" si="13"/>
        <v>-0.29039744705541048</v>
      </c>
      <c r="J96" s="163">
        <f>H96/H95</f>
        <v>0.67253230684630194</v>
      </c>
    </row>
    <row r="97" spans="2:10" x14ac:dyDescent="0.25">
      <c r="B97" s="165" t="s">
        <v>105</v>
      </c>
      <c r="C97" s="166">
        <v>0</v>
      </c>
      <c r="D97" s="166">
        <v>630</v>
      </c>
      <c r="E97" s="166">
        <v>1707</v>
      </c>
      <c r="F97" s="166">
        <v>1209</v>
      </c>
      <c r="G97" s="166">
        <v>1616</v>
      </c>
      <c r="H97" s="166">
        <v>818</v>
      </c>
      <c r="I97" s="167">
        <f t="shared" si="13"/>
        <v>-0.49381188118811881</v>
      </c>
      <c r="J97" s="167">
        <f>H97/H95</f>
        <v>0.22491064063788838</v>
      </c>
    </row>
    <row r="98" spans="2:10" x14ac:dyDescent="0.25">
      <c r="B98" s="165" t="s">
        <v>102</v>
      </c>
      <c r="C98" s="166">
        <v>0</v>
      </c>
      <c r="D98" s="166">
        <v>994</v>
      </c>
      <c r="E98" s="166">
        <v>1593</v>
      </c>
      <c r="F98" s="166">
        <v>1977</v>
      </c>
      <c r="G98" s="166">
        <v>1831</v>
      </c>
      <c r="H98" s="166">
        <v>1628</v>
      </c>
      <c r="I98" s="167">
        <f t="shared" si="13"/>
        <v>-0.11086837793555437</v>
      </c>
      <c r="J98" s="167">
        <f>H98/H95</f>
        <v>0.44762166620841354</v>
      </c>
    </row>
    <row r="99" spans="2:10" x14ac:dyDescent="0.25">
      <c r="B99" s="161" t="s">
        <v>109</v>
      </c>
      <c r="C99" s="162">
        <v>0</v>
      </c>
      <c r="D99" s="162">
        <v>804</v>
      </c>
      <c r="E99" s="162">
        <v>975</v>
      </c>
      <c r="F99" s="162">
        <v>1154</v>
      </c>
      <c r="G99" s="162">
        <v>1146</v>
      </c>
      <c r="H99" s="162">
        <v>1191</v>
      </c>
      <c r="I99" s="163">
        <f t="shared" si="13"/>
        <v>3.9267015706806241E-2</v>
      </c>
      <c r="J99" s="163">
        <f>H99/H95</f>
        <v>0.32746769315369811</v>
      </c>
    </row>
    <row r="100" spans="2:10" x14ac:dyDescent="0.25">
      <c r="B100" s="165" t="s">
        <v>112</v>
      </c>
      <c r="C100" s="166">
        <v>0</v>
      </c>
      <c r="D100" s="166">
        <v>49</v>
      </c>
      <c r="E100" s="166">
        <v>82</v>
      </c>
      <c r="F100" s="166">
        <v>160</v>
      </c>
      <c r="G100" s="166">
        <v>156</v>
      </c>
      <c r="H100" s="166">
        <v>138</v>
      </c>
      <c r="I100" s="167">
        <f t="shared" si="13"/>
        <v>-0.11538461538461542</v>
      </c>
      <c r="J100" s="167">
        <f>H100/H95</f>
        <v>3.7943359912015397E-2</v>
      </c>
    </row>
    <row r="101" spans="2:10" x14ac:dyDescent="0.25">
      <c r="B101" s="165" t="s">
        <v>115</v>
      </c>
      <c r="C101" s="166">
        <v>0</v>
      </c>
      <c r="D101" s="166">
        <v>120</v>
      </c>
      <c r="E101" s="166">
        <v>136</v>
      </c>
      <c r="F101" s="166">
        <v>108</v>
      </c>
      <c r="G101" s="166">
        <v>124</v>
      </c>
      <c r="H101" s="166">
        <v>124</v>
      </c>
      <c r="I101" s="167">
        <f t="shared" si="13"/>
        <v>0</v>
      </c>
      <c r="J101" s="167">
        <f>H101/H95</f>
        <v>3.4094033544129779E-2</v>
      </c>
    </row>
    <row r="102" spans="2:10" x14ac:dyDescent="0.25">
      <c r="B102" s="165" t="s">
        <v>118</v>
      </c>
      <c r="C102" s="166">
        <v>0</v>
      </c>
      <c r="D102" s="166">
        <v>212</v>
      </c>
      <c r="E102" s="166">
        <v>200</v>
      </c>
      <c r="F102" s="166">
        <v>186</v>
      </c>
      <c r="G102" s="166">
        <v>184</v>
      </c>
      <c r="H102" s="166">
        <v>143</v>
      </c>
      <c r="I102" s="167">
        <f t="shared" si="13"/>
        <v>-0.22282608695652173</v>
      </c>
      <c r="J102" s="167">
        <f>H102/H95</f>
        <v>3.9318119329117406E-2</v>
      </c>
    </row>
    <row r="103" spans="2:10" x14ac:dyDescent="0.25">
      <c r="B103" s="165" t="s">
        <v>125</v>
      </c>
      <c r="C103" s="166">
        <v>0</v>
      </c>
      <c r="D103" s="166">
        <v>15</v>
      </c>
      <c r="E103" s="166">
        <v>42</v>
      </c>
      <c r="F103" s="166">
        <v>38</v>
      </c>
      <c r="G103" s="166">
        <v>29</v>
      </c>
      <c r="H103" s="166">
        <v>46</v>
      </c>
      <c r="I103" s="167">
        <f t="shared" si="13"/>
        <v>0.5862068965517242</v>
      </c>
      <c r="J103" s="167">
        <f>H103/H95</f>
        <v>1.2647786637338466E-2</v>
      </c>
    </row>
    <row r="104" spans="2:10" x14ac:dyDescent="0.25">
      <c r="B104" s="165" t="s">
        <v>121</v>
      </c>
      <c r="C104" s="166">
        <v>0</v>
      </c>
      <c r="D104" s="166">
        <v>43</v>
      </c>
      <c r="E104" s="166">
        <v>61</v>
      </c>
      <c r="F104" s="166">
        <v>43</v>
      </c>
      <c r="G104" s="166">
        <v>25</v>
      </c>
      <c r="H104" s="166">
        <v>39</v>
      </c>
      <c r="I104" s="167">
        <f t="shared" si="13"/>
        <v>0.56000000000000005</v>
      </c>
      <c r="J104" s="167">
        <f>H104/H95</f>
        <v>1.0723123453395655E-2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8</v>
      </c>
      <c r="F105" s="166">
        <v>9</v>
      </c>
      <c r="G105" s="166">
        <v>10</v>
      </c>
      <c r="H105" s="166">
        <v>25</v>
      </c>
      <c r="I105" s="167">
        <f t="shared" si="13"/>
        <v>1.5</v>
      </c>
      <c r="J105" s="167">
        <f>H105/H95</f>
        <v>6.8737970855100358E-3</v>
      </c>
    </row>
    <row r="106" spans="2:10" x14ac:dyDescent="0.25">
      <c r="B106" s="165" t="s">
        <v>133</v>
      </c>
      <c r="C106" s="166">
        <v>0</v>
      </c>
      <c r="D106" s="166">
        <v>2</v>
      </c>
      <c r="E106" s="166">
        <v>4</v>
      </c>
      <c r="F106" s="166">
        <v>9</v>
      </c>
      <c r="G106" s="166">
        <v>2</v>
      </c>
      <c r="H106" s="166">
        <v>6</v>
      </c>
      <c r="I106" s="167">
        <f t="shared" si="13"/>
        <v>2</v>
      </c>
      <c r="J106" s="167">
        <f>H106/H95</f>
        <v>1.6497113005224085E-3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361</v>
      </c>
      <c r="E107" s="171">
        <f t="shared" si="14"/>
        <v>442</v>
      </c>
      <c r="F107" s="171">
        <f t="shared" si="14"/>
        <v>601</v>
      </c>
      <c r="G107" s="171">
        <f t="shared" si="14"/>
        <v>616</v>
      </c>
      <c r="H107" s="171">
        <f t="shared" si="14"/>
        <v>670</v>
      </c>
      <c r="I107" s="172">
        <f t="shared" si="13"/>
        <v>8.7662337662337553E-2</v>
      </c>
      <c r="J107" s="172">
        <f>H107/H95</f>
        <v>0.18421776189166897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10658</v>
      </c>
      <c r="E109" s="178">
        <v>15515</v>
      </c>
      <c r="F109" s="178">
        <v>21748</v>
      </c>
      <c r="G109" s="178">
        <v>20589</v>
      </c>
      <c r="H109" s="178">
        <v>25675</v>
      </c>
      <c r="I109" s="179">
        <f t="shared" ref="I109:I121" si="15">IFERROR(H109/G109-1,"-")</f>
        <v>0.24702511049589582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5879</v>
      </c>
      <c r="E110" s="162">
        <v>5277</v>
      </c>
      <c r="F110" s="162">
        <v>6908</v>
      </c>
      <c r="G110" s="162">
        <v>5357</v>
      </c>
      <c r="H110" s="162">
        <v>8434</v>
      </c>
      <c r="I110" s="163">
        <f t="shared" si="15"/>
        <v>0.57438865036400966</v>
      </c>
      <c r="J110" s="163">
        <f>H110/H109</f>
        <v>0.32849074975657255</v>
      </c>
    </row>
    <row r="111" spans="2:10" x14ac:dyDescent="0.25">
      <c r="B111" s="165" t="s">
        <v>105</v>
      </c>
      <c r="C111" s="166">
        <v>0</v>
      </c>
      <c r="D111" s="166">
        <v>1813</v>
      </c>
      <c r="E111" s="166">
        <v>1304</v>
      </c>
      <c r="F111" s="166">
        <v>2963</v>
      </c>
      <c r="G111" s="166">
        <v>1930</v>
      </c>
      <c r="H111" s="166">
        <v>4333</v>
      </c>
      <c r="I111" s="167">
        <f t="shared" si="15"/>
        <v>1.245077720207254</v>
      </c>
      <c r="J111" s="167">
        <f>H111/H109</f>
        <v>0.16876338851022396</v>
      </c>
    </row>
    <row r="112" spans="2:10" x14ac:dyDescent="0.25">
      <c r="B112" s="165" t="s">
        <v>102</v>
      </c>
      <c r="C112" s="166">
        <v>0</v>
      </c>
      <c r="D112" s="166">
        <v>4066</v>
      </c>
      <c r="E112" s="166">
        <v>3973</v>
      </c>
      <c r="F112" s="166">
        <v>3945</v>
      </c>
      <c r="G112" s="166">
        <v>3427</v>
      </c>
      <c r="H112" s="166">
        <v>4101</v>
      </c>
      <c r="I112" s="167">
        <f t="shared" si="15"/>
        <v>0.19667347534286539</v>
      </c>
      <c r="J112" s="167">
        <f>H112/H109</f>
        <v>0.15972736124634859</v>
      </c>
    </row>
    <row r="113" spans="2:10" x14ac:dyDescent="0.25">
      <c r="B113" s="161" t="s">
        <v>109</v>
      </c>
      <c r="C113" s="162">
        <v>0</v>
      </c>
      <c r="D113" s="162">
        <v>4779</v>
      </c>
      <c r="E113" s="162">
        <v>10238</v>
      </c>
      <c r="F113" s="162">
        <v>14840</v>
      </c>
      <c r="G113" s="162">
        <v>15232</v>
      </c>
      <c r="H113" s="162">
        <v>17241</v>
      </c>
      <c r="I113" s="163">
        <f t="shared" si="15"/>
        <v>0.13189338235294112</v>
      </c>
      <c r="J113" s="163">
        <f>H113/H109</f>
        <v>0.67150925024342745</v>
      </c>
    </row>
    <row r="114" spans="2:10" x14ac:dyDescent="0.25">
      <c r="B114" s="165" t="s">
        <v>112</v>
      </c>
      <c r="C114" s="166">
        <v>0</v>
      </c>
      <c r="D114" s="166">
        <v>1257</v>
      </c>
      <c r="E114" s="166">
        <v>6493</v>
      </c>
      <c r="F114" s="166">
        <v>9714</v>
      </c>
      <c r="G114" s="166">
        <v>9908</v>
      </c>
      <c r="H114" s="166">
        <v>11785</v>
      </c>
      <c r="I114" s="167">
        <f t="shared" si="15"/>
        <v>0.18944287444489305</v>
      </c>
      <c r="J114" s="167">
        <f>H114/H109</f>
        <v>0.4590068159688413</v>
      </c>
    </row>
    <row r="115" spans="2:10" x14ac:dyDescent="0.25">
      <c r="B115" s="165" t="s">
        <v>115</v>
      </c>
      <c r="C115" s="166">
        <v>0</v>
      </c>
      <c r="D115" s="166">
        <v>425</v>
      </c>
      <c r="E115" s="166">
        <v>235</v>
      </c>
      <c r="F115" s="166">
        <v>368</v>
      </c>
      <c r="G115" s="166">
        <v>525</v>
      </c>
      <c r="H115" s="166">
        <v>416</v>
      </c>
      <c r="I115" s="167">
        <f t="shared" si="15"/>
        <v>-0.20761904761904759</v>
      </c>
      <c r="J115" s="167">
        <f>H115/H109</f>
        <v>1.6202531645569621E-2</v>
      </c>
    </row>
    <row r="116" spans="2:10" x14ac:dyDescent="0.25">
      <c r="B116" s="165" t="s">
        <v>118</v>
      </c>
      <c r="C116" s="166">
        <v>0</v>
      </c>
      <c r="D116" s="166">
        <v>690</v>
      </c>
      <c r="E116" s="166">
        <v>516</v>
      </c>
      <c r="F116" s="166">
        <v>780</v>
      </c>
      <c r="G116" s="166">
        <v>1247</v>
      </c>
      <c r="H116" s="166">
        <v>1247</v>
      </c>
      <c r="I116" s="167">
        <f t="shared" si="15"/>
        <v>0</v>
      </c>
      <c r="J116" s="167">
        <f>H116/H109</f>
        <v>4.8568646543330089E-2</v>
      </c>
    </row>
    <row r="117" spans="2:10" x14ac:dyDescent="0.25">
      <c r="B117" s="165" t="s">
        <v>125</v>
      </c>
      <c r="C117" s="166">
        <v>0</v>
      </c>
      <c r="D117" s="166">
        <v>401</v>
      </c>
      <c r="E117" s="166">
        <v>255</v>
      </c>
      <c r="F117" s="166">
        <v>394</v>
      </c>
      <c r="G117" s="166">
        <v>292</v>
      </c>
      <c r="H117" s="166">
        <v>803</v>
      </c>
      <c r="I117" s="167">
        <f t="shared" si="15"/>
        <v>1.75</v>
      </c>
      <c r="J117" s="167">
        <f>H117/H109</f>
        <v>3.1275559883154821E-2</v>
      </c>
    </row>
    <row r="118" spans="2:10" x14ac:dyDescent="0.25">
      <c r="B118" s="165" t="s">
        <v>121</v>
      </c>
      <c r="C118" s="166">
        <v>0</v>
      </c>
      <c r="D118" s="166">
        <v>570</v>
      </c>
      <c r="E118" s="166">
        <v>543</v>
      </c>
      <c r="F118" s="166">
        <v>1051</v>
      </c>
      <c r="G118" s="166">
        <v>327</v>
      </c>
      <c r="H118" s="166">
        <v>558</v>
      </c>
      <c r="I118" s="167">
        <f t="shared" si="15"/>
        <v>0.70642201834862384</v>
      </c>
      <c r="J118" s="167">
        <f>H118/H109</f>
        <v>2.1733203505355403E-2</v>
      </c>
    </row>
    <row r="119" spans="2:10" x14ac:dyDescent="0.25">
      <c r="B119" s="165" t="s">
        <v>130</v>
      </c>
      <c r="C119" s="166">
        <v>0</v>
      </c>
      <c r="D119" s="166">
        <v>26</v>
      </c>
      <c r="E119" s="166">
        <v>24</v>
      </c>
      <c r="F119" s="166">
        <v>153</v>
      </c>
      <c r="G119" s="166">
        <v>16</v>
      </c>
      <c r="H119" s="166">
        <v>38</v>
      </c>
      <c r="I119" s="167">
        <f t="shared" si="15"/>
        <v>1.375</v>
      </c>
      <c r="J119" s="167">
        <f>H119/H109</f>
        <v>1.4800389483933787E-3</v>
      </c>
    </row>
    <row r="120" spans="2:10" x14ac:dyDescent="0.25">
      <c r="B120" s="165" t="s">
        <v>133</v>
      </c>
      <c r="C120" s="166">
        <v>0</v>
      </c>
      <c r="D120" s="166">
        <v>1</v>
      </c>
      <c r="E120" s="166">
        <v>7</v>
      </c>
      <c r="F120" s="166">
        <v>18</v>
      </c>
      <c r="G120" s="166">
        <v>53</v>
      </c>
      <c r="H120" s="166">
        <v>13</v>
      </c>
      <c r="I120" s="167">
        <f t="shared" si="15"/>
        <v>-0.75471698113207553</v>
      </c>
      <c r="J120" s="167">
        <f>H120/H109</f>
        <v>5.0632911392405066E-4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1409</v>
      </c>
      <c r="E121" s="171">
        <f t="shared" si="16"/>
        <v>2165</v>
      </c>
      <c r="F121" s="171">
        <f t="shared" si="16"/>
        <v>2362</v>
      </c>
      <c r="G121" s="171">
        <f t="shared" si="16"/>
        <v>2864</v>
      </c>
      <c r="H121" s="171">
        <f t="shared" si="16"/>
        <v>2381</v>
      </c>
      <c r="I121" s="172">
        <f t="shared" si="15"/>
        <v>-0.1686452513966481</v>
      </c>
      <c r="J121" s="172">
        <f>H121/H109</f>
        <v>9.2736124634858808E-2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14398</v>
      </c>
      <c r="E123" s="178">
        <v>18083</v>
      </c>
      <c r="F123" s="178">
        <v>16810</v>
      </c>
      <c r="G123" s="178">
        <v>21632</v>
      </c>
      <c r="H123" s="178">
        <v>23873</v>
      </c>
      <c r="I123" s="179">
        <f t="shared" ref="I123:I135" si="17">IFERROR(H123/G123-1,"-")</f>
        <v>0.10359652366863914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9928</v>
      </c>
      <c r="E124" s="162">
        <v>12525</v>
      </c>
      <c r="F124" s="162">
        <v>11727</v>
      </c>
      <c r="G124" s="162">
        <v>16297</v>
      </c>
      <c r="H124" s="162">
        <v>17909</v>
      </c>
      <c r="I124" s="163">
        <f t="shared" si="17"/>
        <v>9.8913910535681326E-2</v>
      </c>
      <c r="J124" s="163">
        <f>H124/H123</f>
        <v>0.75017802538432543</v>
      </c>
    </row>
    <row r="125" spans="2:10" x14ac:dyDescent="0.25">
      <c r="B125" s="165" t="s">
        <v>105</v>
      </c>
      <c r="C125" s="166">
        <v>0</v>
      </c>
      <c r="D125" s="166">
        <v>4603</v>
      </c>
      <c r="E125" s="166">
        <v>7285</v>
      </c>
      <c r="F125" s="166">
        <v>4487</v>
      </c>
      <c r="G125" s="166">
        <v>9878</v>
      </c>
      <c r="H125" s="166">
        <v>11182</v>
      </c>
      <c r="I125" s="167">
        <f t="shared" si="17"/>
        <v>0.13201052844705408</v>
      </c>
      <c r="J125" s="167">
        <f>H125/H123</f>
        <v>0.46839525824152811</v>
      </c>
    </row>
    <row r="126" spans="2:10" x14ac:dyDescent="0.25">
      <c r="B126" s="165" t="s">
        <v>102</v>
      </c>
      <c r="C126" s="166">
        <v>0</v>
      </c>
      <c r="D126" s="166">
        <v>5325</v>
      </c>
      <c r="E126" s="166">
        <v>5240</v>
      </c>
      <c r="F126" s="166">
        <v>7240</v>
      </c>
      <c r="G126" s="166">
        <v>6419</v>
      </c>
      <c r="H126" s="166">
        <v>6727</v>
      </c>
      <c r="I126" s="167">
        <f t="shared" si="17"/>
        <v>4.7982551799345741E-2</v>
      </c>
      <c r="J126" s="167">
        <f>H126/H123</f>
        <v>0.28178276714279732</v>
      </c>
    </row>
    <row r="127" spans="2:10" x14ac:dyDescent="0.25">
      <c r="B127" s="161" t="s">
        <v>109</v>
      </c>
      <c r="C127" s="162">
        <v>0</v>
      </c>
      <c r="D127" s="162">
        <v>4470</v>
      </c>
      <c r="E127" s="162">
        <v>5558</v>
      </c>
      <c r="F127" s="162">
        <v>5083</v>
      </c>
      <c r="G127" s="162">
        <v>5335</v>
      </c>
      <c r="H127" s="162">
        <v>5964</v>
      </c>
      <c r="I127" s="163">
        <f t="shared" si="17"/>
        <v>0.11790065604498601</v>
      </c>
      <c r="J127" s="163">
        <f>H127/H123</f>
        <v>0.24982197461567462</v>
      </c>
    </row>
    <row r="128" spans="2:10" x14ac:dyDescent="0.25">
      <c r="B128" s="165" t="s">
        <v>112</v>
      </c>
      <c r="C128" s="166">
        <v>0</v>
      </c>
      <c r="D128" s="166">
        <v>174</v>
      </c>
      <c r="E128" s="166">
        <v>730</v>
      </c>
      <c r="F128" s="166">
        <v>662</v>
      </c>
      <c r="G128" s="166">
        <v>605</v>
      </c>
      <c r="H128" s="166">
        <v>600</v>
      </c>
      <c r="I128" s="167">
        <f t="shared" si="17"/>
        <v>-8.2644628099173278E-3</v>
      </c>
      <c r="J128" s="167">
        <f>H128/H123</f>
        <v>2.5132995434172495E-2</v>
      </c>
    </row>
    <row r="129" spans="2:10" x14ac:dyDescent="0.25">
      <c r="B129" s="165" t="s">
        <v>115</v>
      </c>
      <c r="C129" s="166">
        <v>0</v>
      </c>
      <c r="D129" s="166">
        <v>460</v>
      </c>
      <c r="E129" s="166">
        <v>456</v>
      </c>
      <c r="F129" s="166">
        <v>509</v>
      </c>
      <c r="G129" s="166">
        <v>495</v>
      </c>
      <c r="H129" s="166">
        <v>515</v>
      </c>
      <c r="I129" s="167">
        <f t="shared" si="17"/>
        <v>4.0404040404040442E-2</v>
      </c>
      <c r="J129" s="167">
        <f>H129/H123</f>
        <v>2.1572487747664727E-2</v>
      </c>
    </row>
    <row r="130" spans="2:10" x14ac:dyDescent="0.25">
      <c r="B130" s="165" t="s">
        <v>118</v>
      </c>
      <c r="C130" s="166">
        <v>0</v>
      </c>
      <c r="D130" s="166">
        <v>577</v>
      </c>
      <c r="E130" s="166">
        <v>405</v>
      </c>
      <c r="F130" s="166">
        <v>479</v>
      </c>
      <c r="G130" s="166">
        <v>436</v>
      </c>
      <c r="H130" s="166">
        <v>753</v>
      </c>
      <c r="I130" s="167">
        <f t="shared" si="17"/>
        <v>0.72706422018348627</v>
      </c>
      <c r="J130" s="167">
        <f>H130/H123</f>
        <v>3.1541909269886481E-2</v>
      </c>
    </row>
    <row r="131" spans="2:10" x14ac:dyDescent="0.25">
      <c r="B131" s="165" t="s">
        <v>125</v>
      </c>
      <c r="C131" s="166">
        <v>0</v>
      </c>
      <c r="D131" s="166">
        <v>133</v>
      </c>
      <c r="E131" s="166">
        <v>98</v>
      </c>
      <c r="F131" s="166">
        <v>303</v>
      </c>
      <c r="G131" s="166">
        <v>146</v>
      </c>
      <c r="H131" s="166">
        <v>207</v>
      </c>
      <c r="I131" s="167">
        <f t="shared" si="17"/>
        <v>0.41780821917808209</v>
      </c>
      <c r="J131" s="167">
        <f>H131/H123</f>
        <v>8.6708834247895116E-3</v>
      </c>
    </row>
    <row r="132" spans="2:10" x14ac:dyDescent="0.25">
      <c r="B132" s="165" t="s">
        <v>121</v>
      </c>
      <c r="C132" s="166">
        <v>0</v>
      </c>
      <c r="D132" s="166">
        <v>83</v>
      </c>
      <c r="E132" s="166">
        <v>109</v>
      </c>
      <c r="F132" s="166">
        <v>135</v>
      </c>
      <c r="G132" s="166">
        <v>123</v>
      </c>
      <c r="H132" s="166">
        <v>186</v>
      </c>
      <c r="I132" s="167">
        <f t="shared" si="17"/>
        <v>0.51219512195121952</v>
      </c>
      <c r="J132" s="167">
        <f>H132/H123</f>
        <v>7.7912285845934742E-3</v>
      </c>
    </row>
    <row r="133" spans="2:10" x14ac:dyDescent="0.25">
      <c r="B133" s="165" t="s">
        <v>130</v>
      </c>
      <c r="C133" s="166">
        <v>0</v>
      </c>
      <c r="D133" s="166">
        <v>27</v>
      </c>
      <c r="E133" s="166">
        <v>30</v>
      </c>
      <c r="F133" s="166">
        <v>25</v>
      </c>
      <c r="G133" s="166">
        <v>46</v>
      </c>
      <c r="H133" s="166">
        <v>38</v>
      </c>
      <c r="I133" s="167">
        <f t="shared" si="17"/>
        <v>-0.17391304347826086</v>
      </c>
      <c r="J133" s="167">
        <f>H133/H123</f>
        <v>1.5917563774975915E-3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26</v>
      </c>
      <c r="F134" s="166">
        <v>39</v>
      </c>
      <c r="G134" s="166">
        <v>47</v>
      </c>
      <c r="H134" s="166">
        <v>54</v>
      </c>
      <c r="I134" s="167">
        <f t="shared" si="17"/>
        <v>0.14893617021276606</v>
      </c>
      <c r="J134" s="167">
        <f>H134/H123</f>
        <v>2.2619695890755249E-3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2991</v>
      </c>
      <c r="E135" s="171">
        <f t="shared" si="18"/>
        <v>3704</v>
      </c>
      <c r="F135" s="171">
        <f t="shared" si="18"/>
        <v>2931</v>
      </c>
      <c r="G135" s="171">
        <f t="shared" si="18"/>
        <v>3437</v>
      </c>
      <c r="H135" s="171">
        <f t="shared" si="18"/>
        <v>3611</v>
      </c>
      <c r="I135" s="172">
        <f t="shared" si="17"/>
        <v>5.0625545533895755E-2</v>
      </c>
      <c r="J135" s="172">
        <f>H135/H123</f>
        <v>0.15125874418799481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10219</v>
      </c>
      <c r="E137" s="178">
        <v>23111</v>
      </c>
      <c r="F137" s="178">
        <v>24276</v>
      </c>
      <c r="G137" s="178">
        <v>24893</v>
      </c>
      <c r="H137" s="178">
        <v>26869</v>
      </c>
      <c r="I137" s="179">
        <f t="shared" ref="I137:I149" si="19">IFERROR(H137/G137-1,"-")</f>
        <v>7.937974530992653E-2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4124</v>
      </c>
      <c r="E138" s="162">
        <v>4035</v>
      </c>
      <c r="F138" s="162">
        <v>4301</v>
      </c>
      <c r="G138" s="162">
        <v>4112</v>
      </c>
      <c r="H138" s="162">
        <v>5186</v>
      </c>
      <c r="I138" s="163">
        <f t="shared" si="19"/>
        <v>0.26118677042801552</v>
      </c>
      <c r="J138" s="163">
        <f>H138/H137</f>
        <v>0.19301053258401876</v>
      </c>
    </row>
    <row r="139" spans="2:10" x14ac:dyDescent="0.25">
      <c r="B139" s="165" t="s">
        <v>105</v>
      </c>
      <c r="C139" s="166">
        <v>0</v>
      </c>
      <c r="D139" s="166">
        <v>2148</v>
      </c>
      <c r="E139" s="166">
        <v>2676</v>
      </c>
      <c r="F139" s="166">
        <v>2798</v>
      </c>
      <c r="G139" s="166">
        <v>2896</v>
      </c>
      <c r="H139" s="166">
        <v>3887</v>
      </c>
      <c r="I139" s="167">
        <f t="shared" si="19"/>
        <v>0.34219613259668513</v>
      </c>
      <c r="J139" s="167">
        <f>H139/H137</f>
        <v>0.14466485540957982</v>
      </c>
    </row>
    <row r="140" spans="2:10" x14ac:dyDescent="0.25">
      <c r="B140" s="165" t="s">
        <v>102</v>
      </c>
      <c r="C140" s="166">
        <v>0</v>
      </c>
      <c r="D140" s="166">
        <v>1976</v>
      </c>
      <c r="E140" s="166">
        <v>1359</v>
      </c>
      <c r="F140" s="166">
        <v>1503</v>
      </c>
      <c r="G140" s="166">
        <v>1216</v>
      </c>
      <c r="H140" s="166">
        <v>1299</v>
      </c>
      <c r="I140" s="167">
        <f t="shared" si="19"/>
        <v>6.8256578947368363E-2</v>
      </c>
      <c r="J140" s="167">
        <f>H140/H137</f>
        <v>4.8345677174438946E-2</v>
      </c>
    </row>
    <row r="141" spans="2:10" x14ac:dyDescent="0.25">
      <c r="B141" s="161" t="s">
        <v>109</v>
      </c>
      <c r="C141" s="162">
        <v>0</v>
      </c>
      <c r="D141" s="162">
        <v>6095</v>
      </c>
      <c r="E141" s="162">
        <v>19076</v>
      </c>
      <c r="F141" s="162">
        <v>19975</v>
      </c>
      <c r="G141" s="162">
        <v>20781</v>
      </c>
      <c r="H141" s="162">
        <v>21683</v>
      </c>
      <c r="I141" s="163">
        <f t="shared" si="19"/>
        <v>4.3405033444011254E-2</v>
      </c>
      <c r="J141" s="163">
        <f>H141/H137</f>
        <v>0.80698946741598121</v>
      </c>
    </row>
    <row r="142" spans="2:10" x14ac:dyDescent="0.25">
      <c r="B142" s="165" t="s">
        <v>112</v>
      </c>
      <c r="C142" s="166">
        <v>0</v>
      </c>
      <c r="D142" s="166">
        <v>659</v>
      </c>
      <c r="E142" s="166">
        <v>8399</v>
      </c>
      <c r="F142" s="166">
        <v>9581</v>
      </c>
      <c r="G142" s="166">
        <v>10171</v>
      </c>
      <c r="H142" s="166">
        <v>9685</v>
      </c>
      <c r="I142" s="167">
        <f t="shared" si="19"/>
        <v>-4.7782912201356775E-2</v>
      </c>
      <c r="J142" s="167">
        <f>H142/H137</f>
        <v>0.36045256615430421</v>
      </c>
    </row>
    <row r="143" spans="2:10" x14ac:dyDescent="0.25">
      <c r="B143" s="165" t="s">
        <v>115</v>
      </c>
      <c r="C143" s="166">
        <v>0</v>
      </c>
      <c r="D143" s="166">
        <v>675</v>
      </c>
      <c r="E143" s="166">
        <v>1114</v>
      </c>
      <c r="F143" s="166">
        <v>1435</v>
      </c>
      <c r="G143" s="166">
        <v>1166</v>
      </c>
      <c r="H143" s="166">
        <v>1959</v>
      </c>
      <c r="I143" s="167">
        <f t="shared" si="19"/>
        <v>0.68010291595197248</v>
      </c>
      <c r="J143" s="167">
        <f>H143/H137</f>
        <v>7.2909300681082284E-2</v>
      </c>
    </row>
    <row r="144" spans="2:10" x14ac:dyDescent="0.25">
      <c r="B144" s="165" t="s">
        <v>118</v>
      </c>
      <c r="C144" s="166">
        <v>0</v>
      </c>
      <c r="D144" s="166">
        <v>1143</v>
      </c>
      <c r="E144" s="166">
        <v>2623</v>
      </c>
      <c r="F144" s="166">
        <v>1969</v>
      </c>
      <c r="G144" s="166">
        <v>1892</v>
      </c>
      <c r="H144" s="166">
        <v>2136</v>
      </c>
      <c r="I144" s="167">
        <f t="shared" si="19"/>
        <v>0.12896405919661724</v>
      </c>
      <c r="J144" s="167">
        <f>H144/H137</f>
        <v>7.9496817894227551E-2</v>
      </c>
    </row>
    <row r="145" spans="2:10" x14ac:dyDescent="0.25">
      <c r="B145" s="165" t="s">
        <v>125</v>
      </c>
      <c r="C145" s="166">
        <v>0</v>
      </c>
      <c r="D145" s="166">
        <v>160</v>
      </c>
      <c r="E145" s="166">
        <v>1141</v>
      </c>
      <c r="F145" s="166">
        <v>865</v>
      </c>
      <c r="G145" s="166">
        <v>531</v>
      </c>
      <c r="H145" s="166">
        <v>570</v>
      </c>
      <c r="I145" s="167">
        <f t="shared" si="19"/>
        <v>7.344632768361592E-2</v>
      </c>
      <c r="J145" s="167">
        <f>H145/H137</f>
        <v>2.1214038483010161E-2</v>
      </c>
    </row>
    <row r="146" spans="2:10" x14ac:dyDescent="0.25">
      <c r="B146" s="165" t="s">
        <v>121</v>
      </c>
      <c r="C146" s="166">
        <v>0</v>
      </c>
      <c r="D146" s="166">
        <v>202</v>
      </c>
      <c r="E146" s="166">
        <v>528</v>
      </c>
      <c r="F146" s="166">
        <v>693</v>
      </c>
      <c r="G146" s="166">
        <v>628</v>
      </c>
      <c r="H146" s="166">
        <v>663</v>
      </c>
      <c r="I146" s="167">
        <f t="shared" si="19"/>
        <v>5.5732484076433053E-2</v>
      </c>
      <c r="J146" s="167">
        <f>H146/H137</f>
        <v>2.4675276340764451E-2</v>
      </c>
    </row>
    <row r="147" spans="2:10" x14ac:dyDescent="0.25">
      <c r="B147" s="165" t="s">
        <v>130</v>
      </c>
      <c r="C147" s="166">
        <v>0</v>
      </c>
      <c r="D147" s="166">
        <v>28</v>
      </c>
      <c r="E147" s="166">
        <v>80</v>
      </c>
      <c r="F147" s="166">
        <v>5</v>
      </c>
      <c r="G147" s="166">
        <v>17</v>
      </c>
      <c r="H147" s="166">
        <v>46</v>
      </c>
      <c r="I147" s="167">
        <f t="shared" si="19"/>
        <v>1.7058823529411766</v>
      </c>
      <c r="J147" s="167">
        <f>H147/H137</f>
        <v>1.7120101231902936E-3</v>
      </c>
    </row>
    <row r="148" spans="2:10" x14ac:dyDescent="0.25">
      <c r="B148" s="165" t="s">
        <v>133</v>
      </c>
      <c r="C148" s="166">
        <v>0</v>
      </c>
      <c r="D148" s="166">
        <v>12</v>
      </c>
      <c r="E148" s="166">
        <v>29</v>
      </c>
      <c r="F148" s="166">
        <v>13</v>
      </c>
      <c r="G148" s="166">
        <v>25</v>
      </c>
      <c r="H148" s="166">
        <v>16</v>
      </c>
      <c r="I148" s="167">
        <f t="shared" si="19"/>
        <v>-0.36</v>
      </c>
      <c r="J148" s="167">
        <f>H148/H137</f>
        <v>5.9548178197923259E-4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3216</v>
      </c>
      <c r="E149" s="171">
        <f t="shared" si="20"/>
        <v>5162</v>
      </c>
      <c r="F149" s="171">
        <f t="shared" si="20"/>
        <v>5414</v>
      </c>
      <c r="G149" s="171">
        <f t="shared" si="20"/>
        <v>6351</v>
      </c>
      <c r="H149" s="171">
        <f t="shared" si="20"/>
        <v>6608</v>
      </c>
      <c r="I149" s="172">
        <f t="shared" si="19"/>
        <v>4.0466068335695216E-2</v>
      </c>
      <c r="J149" s="172">
        <f>H149/H137</f>
        <v>0.24593397595742306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5251</v>
      </c>
      <c r="E151" s="178">
        <v>9064</v>
      </c>
      <c r="F151" s="178">
        <v>9508</v>
      </c>
      <c r="G151" s="178">
        <v>11740</v>
      </c>
      <c r="H151" s="178">
        <v>11247</v>
      </c>
      <c r="I151" s="179">
        <f t="shared" ref="I151:I163" si="21">IFERROR(H151/G151-1,"-")</f>
        <v>-4.199318568994892E-2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3239</v>
      </c>
      <c r="E152" s="162">
        <v>5039</v>
      </c>
      <c r="F152" s="162">
        <v>5604</v>
      </c>
      <c r="G152" s="162">
        <v>6641</v>
      </c>
      <c r="H152" s="162">
        <v>5744</v>
      </c>
      <c r="I152" s="163">
        <f t="shared" si="21"/>
        <v>-0.13507001957536513</v>
      </c>
      <c r="J152" s="163">
        <f>H152/H151</f>
        <v>0.5107139681692896</v>
      </c>
    </row>
    <row r="153" spans="2:10" x14ac:dyDescent="0.25">
      <c r="B153" s="165" t="s">
        <v>105</v>
      </c>
      <c r="C153" s="166">
        <v>0</v>
      </c>
      <c r="D153" s="166">
        <v>2297</v>
      </c>
      <c r="E153" s="166">
        <v>3954</v>
      </c>
      <c r="F153" s="166">
        <v>4646</v>
      </c>
      <c r="G153" s="166">
        <v>5006</v>
      </c>
      <c r="H153" s="166">
        <v>3562</v>
      </c>
      <c r="I153" s="167">
        <f t="shared" si="21"/>
        <v>-0.28845385537355173</v>
      </c>
      <c r="J153" s="167">
        <f>H153/H151</f>
        <v>0.31670667733617852</v>
      </c>
    </row>
    <row r="154" spans="2:10" x14ac:dyDescent="0.25">
      <c r="B154" s="165" t="s">
        <v>102</v>
      </c>
      <c r="C154" s="166">
        <v>0</v>
      </c>
      <c r="D154" s="166">
        <v>942</v>
      </c>
      <c r="E154" s="166">
        <v>1085</v>
      </c>
      <c r="F154" s="166">
        <v>958</v>
      </c>
      <c r="G154" s="166">
        <v>1635</v>
      </c>
      <c r="H154" s="166">
        <v>2182</v>
      </c>
      <c r="I154" s="167">
        <f t="shared" si="21"/>
        <v>0.33455657492354729</v>
      </c>
      <c r="J154" s="167">
        <f>H154/H151</f>
        <v>0.19400729083311105</v>
      </c>
    </row>
    <row r="155" spans="2:10" x14ac:dyDescent="0.25">
      <c r="B155" s="161" t="s">
        <v>109</v>
      </c>
      <c r="C155" s="162">
        <v>0</v>
      </c>
      <c r="D155" s="162">
        <v>2012</v>
      </c>
      <c r="E155" s="162">
        <v>4025</v>
      </c>
      <c r="F155" s="162">
        <v>3904</v>
      </c>
      <c r="G155" s="162">
        <v>5099</v>
      </c>
      <c r="H155" s="162">
        <v>5503</v>
      </c>
      <c r="I155" s="163">
        <f t="shared" si="21"/>
        <v>7.9231221808197638E-2</v>
      </c>
      <c r="J155" s="163">
        <f>H155/H151</f>
        <v>0.4892860318307104</v>
      </c>
    </row>
    <row r="156" spans="2:10" x14ac:dyDescent="0.25">
      <c r="B156" s="165" t="s">
        <v>112</v>
      </c>
      <c r="C156" s="166">
        <v>0</v>
      </c>
      <c r="D156" s="166">
        <v>134</v>
      </c>
      <c r="E156" s="166">
        <v>1802</v>
      </c>
      <c r="F156" s="166">
        <v>1256</v>
      </c>
      <c r="G156" s="166">
        <v>1500</v>
      </c>
      <c r="H156" s="166">
        <v>1525</v>
      </c>
      <c r="I156" s="167">
        <f t="shared" si="21"/>
        <v>1.6666666666666607E-2</v>
      </c>
      <c r="J156" s="167">
        <f>H156/H151</f>
        <v>0.1355917133457811</v>
      </c>
    </row>
    <row r="157" spans="2:10" x14ac:dyDescent="0.25">
      <c r="B157" s="165" t="s">
        <v>115</v>
      </c>
      <c r="C157" s="166">
        <v>0</v>
      </c>
      <c r="D157" s="166">
        <v>417</v>
      </c>
      <c r="E157" s="166">
        <v>437</v>
      </c>
      <c r="F157" s="166">
        <v>572</v>
      </c>
      <c r="G157" s="166">
        <v>459</v>
      </c>
      <c r="H157" s="166">
        <v>510</v>
      </c>
      <c r="I157" s="167">
        <f t="shared" si="21"/>
        <v>0.11111111111111116</v>
      </c>
      <c r="J157" s="167">
        <f>H157/H151</f>
        <v>4.5345425446785811E-2</v>
      </c>
    </row>
    <row r="158" spans="2:10" x14ac:dyDescent="0.25">
      <c r="B158" s="165" t="s">
        <v>118</v>
      </c>
      <c r="C158" s="166">
        <v>0</v>
      </c>
      <c r="D158" s="166">
        <v>451</v>
      </c>
      <c r="E158" s="166">
        <v>497</v>
      </c>
      <c r="F158" s="166">
        <v>751</v>
      </c>
      <c r="G158" s="166">
        <v>1042</v>
      </c>
      <c r="H158" s="166">
        <v>1715</v>
      </c>
      <c r="I158" s="167">
        <f t="shared" si="21"/>
        <v>0.64587332053742808</v>
      </c>
      <c r="J158" s="167">
        <f>H158/H151</f>
        <v>0.15248510713968169</v>
      </c>
    </row>
    <row r="159" spans="2:10" x14ac:dyDescent="0.25">
      <c r="B159" s="165" t="s">
        <v>125</v>
      </c>
      <c r="C159" s="166">
        <v>0</v>
      </c>
      <c r="D159" s="166">
        <v>37</v>
      </c>
      <c r="E159" s="166">
        <v>146</v>
      </c>
      <c r="F159" s="166">
        <v>115</v>
      </c>
      <c r="G159" s="166">
        <v>174</v>
      </c>
      <c r="H159" s="166">
        <v>112</v>
      </c>
      <c r="I159" s="167">
        <f t="shared" si="21"/>
        <v>-0.35632183908045978</v>
      </c>
      <c r="J159" s="167">
        <f>H159/H151</f>
        <v>9.9582110785098252E-3</v>
      </c>
    </row>
    <row r="160" spans="2:10" x14ac:dyDescent="0.25">
      <c r="B160" s="165" t="s">
        <v>121</v>
      </c>
      <c r="C160" s="166">
        <v>0</v>
      </c>
      <c r="D160" s="166">
        <v>206</v>
      </c>
      <c r="E160" s="166">
        <v>474</v>
      </c>
      <c r="F160" s="166">
        <v>231</v>
      </c>
      <c r="G160" s="166">
        <v>479</v>
      </c>
      <c r="H160" s="166">
        <v>297</v>
      </c>
      <c r="I160" s="167">
        <f t="shared" si="21"/>
        <v>-0.37995824634655528</v>
      </c>
      <c r="J160" s="167">
        <f>H160/H151</f>
        <v>2.6407041877834089E-2</v>
      </c>
    </row>
    <row r="161" spans="2:10" x14ac:dyDescent="0.25">
      <c r="B161" s="165" t="s">
        <v>130</v>
      </c>
      <c r="C161" s="166">
        <v>0</v>
      </c>
      <c r="D161" s="166">
        <v>4</v>
      </c>
      <c r="E161" s="166">
        <v>19</v>
      </c>
      <c r="F161" s="166">
        <v>12</v>
      </c>
      <c r="G161" s="166">
        <v>6</v>
      </c>
      <c r="H161" s="166">
        <v>16</v>
      </c>
      <c r="I161" s="167">
        <f t="shared" si="21"/>
        <v>1.6666666666666665</v>
      </c>
      <c r="J161" s="167">
        <f>H161/H151</f>
        <v>1.4226015826442606E-3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13</v>
      </c>
      <c r="F162" s="166">
        <v>15</v>
      </c>
      <c r="G162" s="166">
        <v>6</v>
      </c>
      <c r="H162" s="166">
        <v>15</v>
      </c>
      <c r="I162" s="167">
        <f t="shared" si="21"/>
        <v>1.5</v>
      </c>
      <c r="J162" s="167">
        <f>H162/H151</f>
        <v>1.3336889837289945E-3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757</v>
      </c>
      <c r="E163" s="171">
        <f t="shared" si="22"/>
        <v>637</v>
      </c>
      <c r="F163" s="171">
        <f t="shared" si="22"/>
        <v>952</v>
      </c>
      <c r="G163" s="171">
        <f t="shared" si="22"/>
        <v>1433</v>
      </c>
      <c r="H163" s="171">
        <f t="shared" si="22"/>
        <v>1313</v>
      </c>
      <c r="I163" s="172">
        <f t="shared" si="21"/>
        <v>-8.3740404745289654E-2</v>
      </c>
      <c r="J163" s="172">
        <f>H163/H151</f>
        <v>0.11674224237574464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4690C-FC6E-40F6-A2B4-4990E5184477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264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265</v>
      </c>
      <c r="R7" s="174" t="s">
        <v>266</v>
      </c>
      <c r="S7" s="174" t="s">
        <v>267</v>
      </c>
      <c r="T7" s="174" t="s">
        <v>268</v>
      </c>
      <c r="U7" s="174" t="s">
        <v>269</v>
      </c>
      <c r="V7" s="174" t="s">
        <v>270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46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1049130</v>
      </c>
      <c r="D9" s="178">
        <v>745750</v>
      </c>
      <c r="E9" s="178">
        <v>2658818</v>
      </c>
      <c r="F9" s="178">
        <v>2977282</v>
      </c>
      <c r="G9" s="178">
        <v>3166417</v>
      </c>
      <c r="H9" s="178">
        <v>3154023</v>
      </c>
      <c r="I9" s="179">
        <f>IFERROR(H9/G9-1,"-")</f>
        <v>-3.9142033408738897E-3</v>
      </c>
      <c r="J9" s="179">
        <f>IFERROR(H9/D9-1,"-")</f>
        <v>3.2293302044921219</v>
      </c>
      <c r="K9" s="178">
        <f>H9-G9</f>
        <v>-12394</v>
      </c>
      <c r="L9" s="178">
        <f>H9-D9</f>
        <v>2408273</v>
      </c>
      <c r="M9" s="179">
        <f t="shared" ref="M9:M21" si="0">H9/H$9</f>
        <v>1</v>
      </c>
      <c r="P9" s="158" t="s">
        <v>70</v>
      </c>
      <c r="Q9" s="178">
        <v>344170</v>
      </c>
      <c r="R9" s="178">
        <v>281997</v>
      </c>
      <c r="S9" s="178">
        <v>993053</v>
      </c>
      <c r="T9" s="178">
        <v>1080016</v>
      </c>
      <c r="U9" s="178">
        <v>1125712</v>
      </c>
      <c r="V9" s="178">
        <v>1072395</v>
      </c>
      <c r="W9" s="179">
        <f>IFERROR(V9/U9-1,"-")</f>
        <v>-4.736291342723542E-2</v>
      </c>
      <c r="X9" s="178">
        <f>V9-U9</f>
        <v>-53317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190562</v>
      </c>
      <c r="D10" s="162">
        <v>384545</v>
      </c>
      <c r="E10" s="162">
        <v>582661</v>
      </c>
      <c r="F10" s="162">
        <v>610630</v>
      </c>
      <c r="G10" s="162">
        <v>602747</v>
      </c>
      <c r="H10" s="162">
        <v>610314</v>
      </c>
      <c r="I10" s="180">
        <f>IFERROR(H10/G10-1,"-")</f>
        <v>1.2554189402850691E-2</v>
      </c>
      <c r="J10" s="163">
        <f t="shared" ref="J10:J21" si="2">IFERROR(H10/D10-1,"-")</f>
        <v>0.58710684055182094</v>
      </c>
      <c r="K10" s="162">
        <f t="shared" ref="K10:K20" si="3">H10-G10</f>
        <v>7567</v>
      </c>
      <c r="L10" s="162">
        <f t="shared" ref="L10:L21" si="4">H10-D10</f>
        <v>225769</v>
      </c>
      <c r="M10" s="163">
        <f t="shared" si="0"/>
        <v>0.19350334477586245</v>
      </c>
      <c r="P10" s="161" t="s">
        <v>99</v>
      </c>
      <c r="Q10" s="162">
        <v>20277</v>
      </c>
      <c r="R10" s="162">
        <v>137416</v>
      </c>
      <c r="S10" s="162">
        <v>118869</v>
      </c>
      <c r="T10" s="162">
        <v>103873</v>
      </c>
      <c r="U10" s="162">
        <v>88842</v>
      </c>
      <c r="V10" s="162">
        <v>80599</v>
      </c>
      <c r="W10" s="180">
        <f>IFERROR(V10/U10-1,"-")</f>
        <v>-9.2782692870489236E-2</v>
      </c>
      <c r="X10" s="161">
        <f t="shared" ref="X10:X20" si="5">V10-U10</f>
        <v>-8243</v>
      </c>
      <c r="Y10" s="163">
        <f t="shared" si="1"/>
        <v>7.5157940870667989E-2</v>
      </c>
    </row>
    <row r="11" spans="1:25" x14ac:dyDescent="0.25">
      <c r="A11" s="164" t="s">
        <v>102</v>
      </c>
      <c r="B11" s="165" t="s">
        <v>105</v>
      </c>
      <c r="C11" s="166">
        <v>77391</v>
      </c>
      <c r="D11" s="166">
        <v>229473</v>
      </c>
      <c r="E11" s="166">
        <v>253134</v>
      </c>
      <c r="F11" s="166">
        <v>254990</v>
      </c>
      <c r="G11" s="166">
        <v>242917</v>
      </c>
      <c r="H11" s="166">
        <v>232134</v>
      </c>
      <c r="I11" s="181">
        <f>IFERROR(H11/G11-1,"-")</f>
        <v>-4.4389647492764972E-2</v>
      </c>
      <c r="J11" s="167">
        <f t="shared" si="2"/>
        <v>1.1596135493064486E-2</v>
      </c>
      <c r="K11" s="166">
        <f t="shared" si="3"/>
        <v>-10783</v>
      </c>
      <c r="L11" s="166">
        <f t="shared" si="4"/>
        <v>2661</v>
      </c>
      <c r="M11" s="167">
        <f t="shared" si="0"/>
        <v>7.3599336466474721E-2</v>
      </c>
      <c r="P11" s="165" t="s">
        <v>105</v>
      </c>
      <c r="Q11" s="166">
        <v>9378</v>
      </c>
      <c r="R11" s="166">
        <v>79916</v>
      </c>
      <c r="S11" s="166">
        <v>52433</v>
      </c>
      <c r="T11" s="166">
        <v>44230</v>
      </c>
      <c r="U11" s="166">
        <v>34305</v>
      </c>
      <c r="V11" s="166">
        <v>35714</v>
      </c>
      <c r="W11" s="181">
        <f>IFERROR(V11/U11-1,"-")</f>
        <v>4.1072729922751794E-2</v>
      </c>
      <c r="X11" s="165">
        <f t="shared" si="5"/>
        <v>1409</v>
      </c>
      <c r="Y11" s="167">
        <f>V11/V$9</f>
        <v>3.3303027336009587E-2</v>
      </c>
    </row>
    <row r="12" spans="1:25" x14ac:dyDescent="0.25">
      <c r="A12" s="1"/>
      <c r="B12" s="165" t="s">
        <v>102</v>
      </c>
      <c r="C12" s="166">
        <v>113171</v>
      </c>
      <c r="D12" s="166">
        <v>155072</v>
      </c>
      <c r="E12" s="166">
        <v>329527</v>
      </c>
      <c r="F12" s="166">
        <v>355640</v>
      </c>
      <c r="G12" s="166">
        <v>359830</v>
      </c>
      <c r="H12" s="166">
        <v>378180</v>
      </c>
      <c r="I12" s="181">
        <f>IFERROR(H12/G12-1,"-")</f>
        <v>5.0996303810132648E-2</v>
      </c>
      <c r="J12" s="167">
        <f t="shared" si="2"/>
        <v>1.4387381345439536</v>
      </c>
      <c r="K12" s="166">
        <f t="shared" si="3"/>
        <v>18350</v>
      </c>
      <c r="L12" s="166">
        <f t="shared" si="4"/>
        <v>223108</v>
      </c>
      <c r="M12" s="167">
        <f t="shared" si="0"/>
        <v>0.11990400830938773</v>
      </c>
      <c r="P12" s="165" t="s">
        <v>102</v>
      </c>
      <c r="Q12" s="166">
        <v>10899</v>
      </c>
      <c r="R12" s="166">
        <v>57500</v>
      </c>
      <c r="S12" s="166">
        <v>66436</v>
      </c>
      <c r="T12" s="166">
        <v>59643</v>
      </c>
      <c r="U12" s="166">
        <v>54537</v>
      </c>
      <c r="V12" s="166">
        <v>44885</v>
      </c>
      <c r="W12" s="181">
        <f>IFERROR(V12/U12-1,"-")</f>
        <v>-0.17698076535196283</v>
      </c>
      <c r="X12" s="165">
        <f t="shared" si="5"/>
        <v>-9652</v>
      </c>
      <c r="Y12" s="167">
        <f t="shared" si="1"/>
        <v>4.1854913534658401E-2</v>
      </c>
    </row>
    <row r="13" spans="1:25" s="57" customFormat="1" x14ac:dyDescent="0.25">
      <c r="B13" s="161" t="s">
        <v>109</v>
      </c>
      <c r="C13" s="162">
        <v>858568</v>
      </c>
      <c r="D13" s="162">
        <v>361205</v>
      </c>
      <c r="E13" s="162">
        <v>2076157</v>
      </c>
      <c r="F13" s="162">
        <v>2366652</v>
      </c>
      <c r="G13" s="162">
        <v>2563670</v>
      </c>
      <c r="H13" s="162">
        <v>2543709</v>
      </c>
      <c r="I13" s="180">
        <f>IFERROR(H13/G13-1,"-")</f>
        <v>-7.786103515663112E-3</v>
      </c>
      <c r="J13" s="163">
        <f t="shared" si="2"/>
        <v>6.0422862363477803</v>
      </c>
      <c r="K13" s="162">
        <f t="shared" si="3"/>
        <v>-19961</v>
      </c>
      <c r="L13" s="162">
        <f t="shared" si="4"/>
        <v>2182504</v>
      </c>
      <c r="M13" s="163">
        <f t="shared" si="0"/>
        <v>0.8064966552241376</v>
      </c>
      <c r="P13" s="161" t="s">
        <v>109</v>
      </c>
      <c r="Q13" s="162">
        <v>323893</v>
      </c>
      <c r="R13" s="162">
        <v>144581</v>
      </c>
      <c r="S13" s="162">
        <v>874184</v>
      </c>
      <c r="T13" s="162">
        <v>976143</v>
      </c>
      <c r="U13" s="162">
        <v>1036870</v>
      </c>
      <c r="V13" s="162">
        <v>991796</v>
      </c>
      <c r="W13" s="180">
        <f>IFERROR(V13/U13-1,"-")</f>
        <v>-4.3471216256618428E-2</v>
      </c>
      <c r="X13" s="161">
        <f t="shared" si="5"/>
        <v>-45074</v>
      </c>
      <c r="Y13" s="163">
        <f t="shared" si="1"/>
        <v>0.92484205912933204</v>
      </c>
    </row>
    <row r="14" spans="1:25" s="57" customFormat="1" x14ac:dyDescent="0.25">
      <c r="B14" s="165" t="s">
        <v>112</v>
      </c>
      <c r="C14" s="166">
        <v>347039</v>
      </c>
      <c r="D14" s="166">
        <v>31530</v>
      </c>
      <c r="E14" s="166">
        <v>942987</v>
      </c>
      <c r="F14" s="166">
        <v>1093840</v>
      </c>
      <c r="G14" s="166">
        <v>1197012</v>
      </c>
      <c r="H14" s="166">
        <v>1197006</v>
      </c>
      <c r="I14" s="181">
        <f t="shared" ref="I14:I21" si="6">IFERROR(H14/G14-1,"-")</f>
        <v>-5.0124810778706674E-6</v>
      </c>
      <c r="J14" s="167">
        <f t="shared" si="2"/>
        <v>36.964034253092294</v>
      </c>
      <c r="K14" s="166">
        <f t="shared" si="3"/>
        <v>-6</v>
      </c>
      <c r="L14" s="166">
        <f t="shared" si="4"/>
        <v>1165476</v>
      </c>
      <c r="M14" s="167">
        <f t="shared" si="0"/>
        <v>0.37951720707173031</v>
      </c>
      <c r="P14" s="165" t="s">
        <v>112</v>
      </c>
      <c r="Q14" s="166">
        <v>148381</v>
      </c>
      <c r="R14" s="166">
        <v>14861</v>
      </c>
      <c r="S14" s="166">
        <v>434524</v>
      </c>
      <c r="T14" s="166">
        <v>498335</v>
      </c>
      <c r="U14" s="166">
        <v>537673</v>
      </c>
      <c r="V14" s="166">
        <v>522665</v>
      </c>
      <c r="W14" s="181">
        <f t="shared" ref="W14:W21" si="7">IFERROR(V14/U14-1,"-")</f>
        <v>-2.7912876413730969E-2</v>
      </c>
      <c r="X14" s="165">
        <f t="shared" si="5"/>
        <v>-15008</v>
      </c>
      <c r="Y14" s="167">
        <f t="shared" si="1"/>
        <v>0.48738104896050427</v>
      </c>
    </row>
    <row r="15" spans="1:25" x14ac:dyDescent="0.25">
      <c r="A15" s="1"/>
      <c r="B15" s="165" t="s">
        <v>115</v>
      </c>
      <c r="C15" s="166">
        <v>109834</v>
      </c>
      <c r="D15" s="166">
        <v>55842</v>
      </c>
      <c r="E15" s="166">
        <v>210882</v>
      </c>
      <c r="F15" s="166">
        <v>243579</v>
      </c>
      <c r="G15" s="166">
        <v>256943</v>
      </c>
      <c r="H15" s="166">
        <v>249720</v>
      </c>
      <c r="I15" s="181">
        <f t="shared" si="6"/>
        <v>-2.8111293166188656E-2</v>
      </c>
      <c r="J15" s="167">
        <f t="shared" si="2"/>
        <v>3.4719028688084235</v>
      </c>
      <c r="K15" s="166">
        <f t="shared" si="3"/>
        <v>-7223</v>
      </c>
      <c r="L15" s="166">
        <f t="shared" si="4"/>
        <v>193878</v>
      </c>
      <c r="M15" s="167">
        <f t="shared" si="0"/>
        <v>7.9175072597758481E-2</v>
      </c>
      <c r="P15" s="165" t="s">
        <v>115</v>
      </c>
      <c r="Q15" s="166">
        <v>39437</v>
      </c>
      <c r="R15" s="166">
        <v>26204</v>
      </c>
      <c r="S15" s="166">
        <v>93699</v>
      </c>
      <c r="T15" s="166">
        <v>103763</v>
      </c>
      <c r="U15" s="166">
        <v>105308</v>
      </c>
      <c r="V15" s="166">
        <v>96733</v>
      </c>
      <c r="W15" s="181">
        <f t="shared" si="7"/>
        <v>-8.1427811752193602E-2</v>
      </c>
      <c r="X15" s="165">
        <f t="shared" si="5"/>
        <v>-8575</v>
      </c>
      <c r="Y15" s="167">
        <f t="shared" si="1"/>
        <v>9.0202770434401502E-2</v>
      </c>
    </row>
    <row r="16" spans="1:25" x14ac:dyDescent="0.25">
      <c r="A16" s="1"/>
      <c r="B16" s="165" t="s">
        <v>118</v>
      </c>
      <c r="C16" s="166">
        <v>39042</v>
      </c>
      <c r="D16" s="166">
        <v>55737</v>
      </c>
      <c r="E16" s="166">
        <v>110427</v>
      </c>
      <c r="F16" s="166">
        <v>126317</v>
      </c>
      <c r="G16" s="166">
        <v>135779</v>
      </c>
      <c r="H16" s="166">
        <v>130085</v>
      </c>
      <c r="I16" s="181">
        <f t="shared" si="6"/>
        <v>-4.1935792721996767E-2</v>
      </c>
      <c r="J16" s="167">
        <f t="shared" si="2"/>
        <v>1.3339074582413835</v>
      </c>
      <c r="K16" s="166">
        <f t="shared" si="3"/>
        <v>-5694</v>
      </c>
      <c r="L16" s="166">
        <f t="shared" si="4"/>
        <v>74348</v>
      </c>
      <c r="M16" s="167">
        <f t="shared" si="0"/>
        <v>4.1244150724328896E-2</v>
      </c>
      <c r="P16" s="165" t="s">
        <v>118</v>
      </c>
      <c r="Q16" s="166">
        <v>12858</v>
      </c>
      <c r="R16" s="166">
        <v>19818</v>
      </c>
      <c r="S16" s="166">
        <v>36623</v>
      </c>
      <c r="T16" s="166">
        <v>37954</v>
      </c>
      <c r="U16" s="166">
        <v>36137</v>
      </c>
      <c r="V16" s="166">
        <v>30714</v>
      </c>
      <c r="W16" s="181">
        <f t="shared" si="7"/>
        <v>-0.15006779754821931</v>
      </c>
      <c r="X16" s="165">
        <f t="shared" si="5"/>
        <v>-5423</v>
      </c>
      <c r="Y16" s="167">
        <f t="shared" si="1"/>
        <v>2.8640566209279229E-2</v>
      </c>
    </row>
    <row r="17" spans="1:25" x14ac:dyDescent="0.25">
      <c r="A17" s="1"/>
      <c r="B17" s="165" t="s">
        <v>125</v>
      </c>
      <c r="C17" s="166">
        <v>30707</v>
      </c>
      <c r="D17" s="166">
        <v>17525</v>
      </c>
      <c r="E17" s="166">
        <v>102529</v>
      </c>
      <c r="F17" s="166">
        <v>90860</v>
      </c>
      <c r="G17" s="166">
        <v>100448</v>
      </c>
      <c r="H17" s="166">
        <v>92484</v>
      </c>
      <c r="I17" s="181">
        <f t="shared" si="6"/>
        <v>-7.9284804077731752E-2</v>
      </c>
      <c r="J17" s="167">
        <f t="shared" si="2"/>
        <v>4.2772610556348072</v>
      </c>
      <c r="K17" s="166">
        <f t="shared" si="3"/>
        <v>-7964</v>
      </c>
      <c r="L17" s="166">
        <f t="shared" si="4"/>
        <v>74959</v>
      </c>
      <c r="M17" s="167">
        <f t="shared" si="0"/>
        <v>2.9322550913547556E-2</v>
      </c>
      <c r="P17" s="165" t="s">
        <v>125</v>
      </c>
      <c r="Q17" s="166">
        <v>12503</v>
      </c>
      <c r="R17" s="166">
        <v>7602</v>
      </c>
      <c r="S17" s="166">
        <v>47052</v>
      </c>
      <c r="T17" s="166">
        <v>40641</v>
      </c>
      <c r="U17" s="166">
        <v>42101</v>
      </c>
      <c r="V17" s="166">
        <v>38295</v>
      </c>
      <c r="W17" s="181">
        <f t="shared" si="7"/>
        <v>-9.0401653167383245E-2</v>
      </c>
      <c r="X17" s="165">
        <f t="shared" si="5"/>
        <v>-3806</v>
      </c>
      <c r="Y17" s="167">
        <f t="shared" si="1"/>
        <v>3.5709789769627798E-2</v>
      </c>
    </row>
    <row r="18" spans="1:25" x14ac:dyDescent="0.25">
      <c r="A18" s="1"/>
      <c r="B18" s="165" t="s">
        <v>121</v>
      </c>
      <c r="C18" s="166">
        <v>33341</v>
      </c>
      <c r="D18" s="166">
        <v>22207</v>
      </c>
      <c r="E18" s="166">
        <v>85314</v>
      </c>
      <c r="F18" s="166">
        <v>85859</v>
      </c>
      <c r="G18" s="166">
        <v>91513</v>
      </c>
      <c r="H18" s="166">
        <v>83094</v>
      </c>
      <c r="I18" s="181">
        <f t="shared" si="6"/>
        <v>-9.1997858227792828E-2</v>
      </c>
      <c r="J18" s="167">
        <f t="shared" si="2"/>
        <v>2.7417931282928807</v>
      </c>
      <c r="K18" s="166">
        <f t="shared" si="3"/>
        <v>-8419</v>
      </c>
      <c r="L18" s="166">
        <f t="shared" si="4"/>
        <v>60887</v>
      </c>
      <c r="M18" s="167">
        <f t="shared" si="0"/>
        <v>2.6345400778624632E-2</v>
      </c>
      <c r="P18" s="165" t="s">
        <v>121</v>
      </c>
      <c r="Q18" s="166">
        <v>15876</v>
      </c>
      <c r="R18" s="166">
        <v>12667</v>
      </c>
      <c r="S18" s="166">
        <v>49550</v>
      </c>
      <c r="T18" s="166">
        <v>46002</v>
      </c>
      <c r="U18" s="166">
        <v>47428</v>
      </c>
      <c r="V18" s="166">
        <v>44660</v>
      </c>
      <c r="W18" s="181">
        <f t="shared" si="7"/>
        <v>-5.836214894155356E-2</v>
      </c>
      <c r="X18" s="165">
        <f t="shared" si="5"/>
        <v>-2768</v>
      </c>
      <c r="Y18" s="167">
        <f t="shared" si="1"/>
        <v>4.1645102783955536E-2</v>
      </c>
    </row>
    <row r="19" spans="1:25" x14ac:dyDescent="0.25">
      <c r="A19" s="164" t="s">
        <v>146</v>
      </c>
      <c r="B19" s="165" t="s">
        <v>130</v>
      </c>
      <c r="C19" s="166">
        <v>28434</v>
      </c>
      <c r="D19" s="166">
        <v>2074</v>
      </c>
      <c r="E19" s="166">
        <v>35056</v>
      </c>
      <c r="F19" s="166">
        <v>43836</v>
      </c>
      <c r="G19" s="166">
        <v>39617</v>
      </c>
      <c r="H19" s="166">
        <v>38647</v>
      </c>
      <c r="I19" s="181">
        <f t="shared" si="6"/>
        <v>-2.4484438498624361E-2</v>
      </c>
      <c r="J19" s="167">
        <f t="shared" si="2"/>
        <v>17.634040501446481</v>
      </c>
      <c r="K19" s="166">
        <f t="shared" si="3"/>
        <v>-970</v>
      </c>
      <c r="L19" s="166">
        <f t="shared" si="4"/>
        <v>36573</v>
      </c>
      <c r="M19" s="167">
        <f t="shared" si="0"/>
        <v>1.2253239751263703E-2</v>
      </c>
      <c r="P19" s="165" t="s">
        <v>130</v>
      </c>
      <c r="Q19" s="166">
        <v>11519</v>
      </c>
      <c r="R19" s="166">
        <v>365</v>
      </c>
      <c r="S19" s="166">
        <v>13621</v>
      </c>
      <c r="T19" s="166">
        <v>15749</v>
      </c>
      <c r="U19" s="166">
        <v>14924</v>
      </c>
      <c r="V19" s="166">
        <v>13733</v>
      </c>
      <c r="W19" s="181">
        <f t="shared" si="7"/>
        <v>-7.9804341999463957E-2</v>
      </c>
      <c r="X19" s="165">
        <f t="shared" si="5"/>
        <v>-1191</v>
      </c>
      <c r="Y19" s="167">
        <f t="shared" si="1"/>
        <v>1.2805915730677596E-2</v>
      </c>
    </row>
    <row r="20" spans="1:25" x14ac:dyDescent="0.25">
      <c r="A20" s="169" t="s">
        <v>147</v>
      </c>
      <c r="B20" s="165" t="s">
        <v>133</v>
      </c>
      <c r="C20" s="166">
        <v>40183</v>
      </c>
      <c r="D20" s="166">
        <v>2811</v>
      </c>
      <c r="E20" s="166">
        <v>26721</v>
      </c>
      <c r="F20" s="166">
        <v>39628</v>
      </c>
      <c r="G20" s="166">
        <v>40951</v>
      </c>
      <c r="H20" s="166">
        <v>32773</v>
      </c>
      <c r="I20" s="181">
        <f t="shared" si="6"/>
        <v>-0.1997020829772167</v>
      </c>
      <c r="J20" s="167">
        <f t="shared" si="2"/>
        <v>10.658840270366417</v>
      </c>
      <c r="K20" s="166">
        <f t="shared" si="3"/>
        <v>-8178</v>
      </c>
      <c r="L20" s="166">
        <f t="shared" si="4"/>
        <v>29962</v>
      </c>
      <c r="M20" s="167">
        <f t="shared" si="0"/>
        <v>1.0390856376126616E-2</v>
      </c>
      <c r="P20" s="165" t="s">
        <v>133</v>
      </c>
      <c r="Q20" s="166">
        <v>12800</v>
      </c>
      <c r="R20" s="166">
        <v>415</v>
      </c>
      <c r="S20" s="166">
        <v>8187</v>
      </c>
      <c r="T20" s="166">
        <v>14053</v>
      </c>
      <c r="U20" s="166">
        <v>13597</v>
      </c>
      <c r="V20" s="166">
        <v>11000</v>
      </c>
      <c r="W20" s="181">
        <f t="shared" si="7"/>
        <v>-0.19099801426785323</v>
      </c>
      <c r="X20" s="165">
        <f t="shared" si="5"/>
        <v>-2597</v>
      </c>
      <c r="Y20" s="167">
        <f t="shared" si="1"/>
        <v>1.0257414478806784E-2</v>
      </c>
    </row>
    <row r="21" spans="1:25" x14ac:dyDescent="0.25">
      <c r="B21" s="170" t="s">
        <v>147</v>
      </c>
      <c r="C21" s="171">
        <f t="shared" ref="C21" si="8">C13-SUM(C14:C20)</f>
        <v>229988</v>
      </c>
      <c r="D21" s="171">
        <f t="shared" ref="D21:E21" si="9">D13-SUM(D14:D20)</f>
        <v>173479</v>
      </c>
      <c r="E21" s="171">
        <f t="shared" si="9"/>
        <v>562241</v>
      </c>
      <c r="F21" s="171">
        <f t="shared" ref="F21:H21" si="10">F13-SUM(F14:F20)</f>
        <v>642733</v>
      </c>
      <c r="G21" s="171">
        <f t="shared" si="10"/>
        <v>701407</v>
      </c>
      <c r="H21" s="171">
        <f t="shared" si="10"/>
        <v>719900</v>
      </c>
      <c r="I21" s="182">
        <f t="shared" si="6"/>
        <v>2.6365576619566067E-2</v>
      </c>
      <c r="J21" s="172">
        <f t="shared" si="2"/>
        <v>3.1497818179722037</v>
      </c>
      <c r="K21" s="171">
        <f>H21-G21</f>
        <v>18493</v>
      </c>
      <c r="L21" s="171">
        <f t="shared" si="4"/>
        <v>546421</v>
      </c>
      <c r="M21" s="172">
        <f t="shared" si="0"/>
        <v>0.22824817701075736</v>
      </c>
      <c r="P21" s="170" t="s">
        <v>147</v>
      </c>
      <c r="Q21" s="171">
        <f t="shared" ref="Q21:V21" si="11">Q13-SUM(Q14:Q20)</f>
        <v>70519</v>
      </c>
      <c r="R21" s="171">
        <f t="shared" si="11"/>
        <v>62649</v>
      </c>
      <c r="S21" s="171">
        <f t="shared" si="11"/>
        <v>190928</v>
      </c>
      <c r="T21" s="171">
        <f t="shared" si="11"/>
        <v>219646</v>
      </c>
      <c r="U21" s="171">
        <f t="shared" si="11"/>
        <v>239702</v>
      </c>
      <c r="V21" s="171">
        <f t="shared" si="11"/>
        <v>233996</v>
      </c>
      <c r="W21" s="182">
        <f t="shared" si="7"/>
        <v>-2.3804557325345588E-2</v>
      </c>
      <c r="X21" s="170">
        <f>V21-U21</f>
        <v>-5706</v>
      </c>
      <c r="Y21" s="172">
        <f t="shared" si="1"/>
        <v>0.21819945076207928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281997</v>
      </c>
      <c r="E23" s="178">
        <v>993053</v>
      </c>
      <c r="F23" s="178">
        <v>1080016</v>
      </c>
      <c r="G23" s="178">
        <v>1125712</v>
      </c>
      <c r="H23" s="178">
        <v>1072395</v>
      </c>
      <c r="I23" s="179">
        <f>IFERROR(H23/G23-1,"-")</f>
        <v>-4.736291342723542E-2</v>
      </c>
      <c r="J23" s="179">
        <f>IFERROR(H23/D23-1,"-")</f>
        <v>2.8028596048894139</v>
      </c>
      <c r="K23" s="178">
        <f>H23-G23</f>
        <v>-53317</v>
      </c>
      <c r="L23" s="178">
        <f>H23-D23</f>
        <v>790398</v>
      </c>
      <c r="M23" s="179">
        <f t="shared" ref="M23:M35" si="12">H23/H$9</f>
        <v>0.34000861756556627</v>
      </c>
    </row>
    <row r="24" spans="1:25" x14ac:dyDescent="0.25">
      <c r="B24" s="161" t="s">
        <v>99</v>
      </c>
      <c r="C24" s="162">
        <v>20277</v>
      </c>
      <c r="D24" s="162">
        <v>137416</v>
      </c>
      <c r="E24" s="162">
        <v>118869</v>
      </c>
      <c r="F24" s="162">
        <v>103873</v>
      </c>
      <c r="G24" s="162">
        <v>88842</v>
      </c>
      <c r="H24" s="162">
        <v>80599</v>
      </c>
      <c r="I24" s="180">
        <f>IFERROR(H24/G24-1,"-")</f>
        <v>-9.2782692870489236E-2</v>
      </c>
      <c r="J24" s="163">
        <f t="shared" ref="J24:J35" si="13">IFERROR(H24/D24-1,"-")</f>
        <v>-0.41346713628689524</v>
      </c>
      <c r="K24" s="162">
        <f t="shared" ref="K24:K34" si="14">H24-G24</f>
        <v>-8243</v>
      </c>
      <c r="L24" s="162">
        <f t="shared" ref="L24:L35" si="15">H24-D24</f>
        <v>-56817</v>
      </c>
      <c r="M24" s="163">
        <f t="shared" si="12"/>
        <v>2.5554347574510396E-2</v>
      </c>
    </row>
    <row r="25" spans="1:25" x14ac:dyDescent="0.25">
      <c r="B25" s="165" t="s">
        <v>105</v>
      </c>
      <c r="C25" s="166">
        <v>9378</v>
      </c>
      <c r="D25" s="166">
        <v>79916</v>
      </c>
      <c r="E25" s="166">
        <v>52433</v>
      </c>
      <c r="F25" s="166">
        <v>44230</v>
      </c>
      <c r="G25" s="166">
        <v>34305</v>
      </c>
      <c r="H25" s="166">
        <v>35714</v>
      </c>
      <c r="I25" s="181">
        <f>IFERROR(H25/G25-1,"-")</f>
        <v>4.1072729922751794E-2</v>
      </c>
      <c r="J25" s="167">
        <f t="shared" si="13"/>
        <v>-0.55310576104910147</v>
      </c>
      <c r="K25" s="166">
        <f t="shared" si="14"/>
        <v>1409</v>
      </c>
      <c r="L25" s="166">
        <f t="shared" si="15"/>
        <v>-44202</v>
      </c>
      <c r="M25" s="167">
        <f t="shared" si="12"/>
        <v>1.1323316285264883E-2</v>
      </c>
    </row>
    <row r="26" spans="1:25" x14ac:dyDescent="0.25">
      <c r="B26" s="165" t="s">
        <v>102</v>
      </c>
      <c r="C26" s="166">
        <v>10899</v>
      </c>
      <c r="D26" s="166">
        <v>57500</v>
      </c>
      <c r="E26" s="166">
        <v>66436</v>
      </c>
      <c r="F26" s="166">
        <v>59643</v>
      </c>
      <c r="G26" s="166">
        <v>54537</v>
      </c>
      <c r="H26" s="166">
        <v>44885</v>
      </c>
      <c r="I26" s="181">
        <f>IFERROR(H26/G26-1,"-")</f>
        <v>-0.17698076535196283</v>
      </c>
      <c r="J26" s="167">
        <f t="shared" si="13"/>
        <v>-0.21939130434782605</v>
      </c>
      <c r="K26" s="166">
        <f t="shared" si="14"/>
        <v>-9652</v>
      </c>
      <c r="L26" s="166">
        <f t="shared" si="15"/>
        <v>-12615</v>
      </c>
      <c r="M26" s="167">
        <f t="shared" si="12"/>
        <v>1.4231031289245513E-2</v>
      </c>
    </row>
    <row r="27" spans="1:25" x14ac:dyDescent="0.25">
      <c r="B27" s="161" t="s">
        <v>109</v>
      </c>
      <c r="C27" s="162">
        <v>323893</v>
      </c>
      <c r="D27" s="162">
        <v>144581</v>
      </c>
      <c r="E27" s="162">
        <v>874184</v>
      </c>
      <c r="F27" s="162">
        <v>976143</v>
      </c>
      <c r="G27" s="162">
        <v>1036870</v>
      </c>
      <c r="H27" s="162">
        <v>991796</v>
      </c>
      <c r="I27" s="180">
        <f>IFERROR(H27/G27-1,"-")</f>
        <v>-4.3471216256618428E-2</v>
      </c>
      <c r="J27" s="163">
        <f t="shared" si="13"/>
        <v>5.8597948554789356</v>
      </c>
      <c r="K27" s="162">
        <f t="shared" si="14"/>
        <v>-45074</v>
      </c>
      <c r="L27" s="162">
        <f t="shared" si="15"/>
        <v>847215</v>
      </c>
      <c r="M27" s="163">
        <f t="shared" si="12"/>
        <v>0.31445426999105586</v>
      </c>
    </row>
    <row r="28" spans="1:25" x14ac:dyDescent="0.25">
      <c r="B28" s="165" t="s">
        <v>112</v>
      </c>
      <c r="C28" s="166">
        <v>148381</v>
      </c>
      <c r="D28" s="166">
        <v>14861</v>
      </c>
      <c r="E28" s="166">
        <v>434524</v>
      </c>
      <c r="F28" s="166">
        <v>498335</v>
      </c>
      <c r="G28" s="166">
        <v>537673</v>
      </c>
      <c r="H28" s="166">
        <v>522665</v>
      </c>
      <c r="I28" s="181">
        <f t="shared" ref="I28:I35" si="16">IFERROR(H28/G28-1,"-")</f>
        <v>-2.7912876413730969E-2</v>
      </c>
      <c r="J28" s="167">
        <f t="shared" si="13"/>
        <v>34.170244263508515</v>
      </c>
      <c r="K28" s="166">
        <f t="shared" si="14"/>
        <v>-15008</v>
      </c>
      <c r="L28" s="166">
        <f t="shared" si="15"/>
        <v>507804</v>
      </c>
      <c r="M28" s="167">
        <f t="shared" si="12"/>
        <v>0.16571375668471663</v>
      </c>
    </row>
    <row r="29" spans="1:25" x14ac:dyDescent="0.25">
      <c r="B29" s="165" t="s">
        <v>115</v>
      </c>
      <c r="C29" s="166">
        <v>39437</v>
      </c>
      <c r="D29" s="166">
        <v>26204</v>
      </c>
      <c r="E29" s="166">
        <v>93699</v>
      </c>
      <c r="F29" s="166">
        <v>103763</v>
      </c>
      <c r="G29" s="166">
        <v>105308</v>
      </c>
      <c r="H29" s="166">
        <v>96733</v>
      </c>
      <c r="I29" s="181">
        <f t="shared" si="16"/>
        <v>-8.1427811752193602E-2</v>
      </c>
      <c r="J29" s="167">
        <f t="shared" si="13"/>
        <v>2.6915356434132192</v>
      </c>
      <c r="K29" s="166">
        <f t="shared" si="14"/>
        <v>-8575</v>
      </c>
      <c r="L29" s="166">
        <f t="shared" si="15"/>
        <v>70529</v>
      </c>
      <c r="M29" s="167">
        <f t="shared" si="12"/>
        <v>3.0669719275984986E-2</v>
      </c>
    </row>
    <row r="30" spans="1:25" x14ac:dyDescent="0.25">
      <c r="B30" s="165" t="s">
        <v>118</v>
      </c>
      <c r="C30" s="166">
        <v>12858</v>
      </c>
      <c r="D30" s="166">
        <v>19818</v>
      </c>
      <c r="E30" s="166">
        <v>36623</v>
      </c>
      <c r="F30" s="166">
        <v>37954</v>
      </c>
      <c r="G30" s="166">
        <v>36137</v>
      </c>
      <c r="H30" s="166">
        <v>30714</v>
      </c>
      <c r="I30" s="181">
        <f t="shared" si="16"/>
        <v>-0.15006779754821931</v>
      </c>
      <c r="J30" s="167">
        <f t="shared" si="13"/>
        <v>0.54980320920375414</v>
      </c>
      <c r="K30" s="166">
        <f t="shared" si="14"/>
        <v>-5423</v>
      </c>
      <c r="L30" s="166">
        <f t="shared" si="15"/>
        <v>10896</v>
      </c>
      <c r="M30" s="167">
        <f t="shared" si="12"/>
        <v>9.7380393231121017E-3</v>
      </c>
    </row>
    <row r="31" spans="1:25" x14ac:dyDescent="0.25">
      <c r="B31" s="165" t="s">
        <v>125</v>
      </c>
      <c r="C31" s="166">
        <v>12503</v>
      </c>
      <c r="D31" s="166">
        <v>7602</v>
      </c>
      <c r="E31" s="166">
        <v>47052</v>
      </c>
      <c r="F31" s="166">
        <v>40641</v>
      </c>
      <c r="G31" s="166">
        <v>42101</v>
      </c>
      <c r="H31" s="166">
        <v>38295</v>
      </c>
      <c r="I31" s="181">
        <f t="shared" si="16"/>
        <v>-9.0401653167383245E-2</v>
      </c>
      <c r="J31" s="167">
        <f t="shared" si="13"/>
        <v>4.0374901341752167</v>
      </c>
      <c r="K31" s="166">
        <f t="shared" si="14"/>
        <v>-3806</v>
      </c>
      <c r="L31" s="166">
        <f t="shared" si="15"/>
        <v>30693</v>
      </c>
      <c r="M31" s="167">
        <f t="shared" si="12"/>
        <v>1.2141636253128148E-2</v>
      </c>
    </row>
    <row r="32" spans="1:25" x14ac:dyDescent="0.25">
      <c r="B32" s="165" t="s">
        <v>121</v>
      </c>
      <c r="C32" s="166">
        <v>15876</v>
      </c>
      <c r="D32" s="166">
        <v>12667</v>
      </c>
      <c r="E32" s="166">
        <v>49550</v>
      </c>
      <c r="F32" s="166">
        <v>46002</v>
      </c>
      <c r="G32" s="166">
        <v>47428</v>
      </c>
      <c r="H32" s="166">
        <v>44660</v>
      </c>
      <c r="I32" s="181">
        <f t="shared" si="16"/>
        <v>-5.836214894155356E-2</v>
      </c>
      <c r="J32" s="167">
        <f t="shared" si="13"/>
        <v>2.5256966921923105</v>
      </c>
      <c r="K32" s="166">
        <f t="shared" si="14"/>
        <v>-2768</v>
      </c>
      <c r="L32" s="166">
        <f t="shared" si="15"/>
        <v>31993</v>
      </c>
      <c r="M32" s="167">
        <f t="shared" si="12"/>
        <v>1.4159693825948637E-2</v>
      </c>
    </row>
    <row r="33" spans="2:13" x14ac:dyDescent="0.25">
      <c r="B33" s="165" t="s">
        <v>130</v>
      </c>
      <c r="C33" s="166">
        <v>11519</v>
      </c>
      <c r="D33" s="166">
        <v>365</v>
      </c>
      <c r="E33" s="166">
        <v>13621</v>
      </c>
      <c r="F33" s="166">
        <v>15749</v>
      </c>
      <c r="G33" s="166">
        <v>14924</v>
      </c>
      <c r="H33" s="166">
        <v>13733</v>
      </c>
      <c r="I33" s="181">
        <f t="shared" si="16"/>
        <v>-7.9804341999463957E-2</v>
      </c>
      <c r="J33" s="167">
        <f t="shared" si="13"/>
        <v>36.624657534246573</v>
      </c>
      <c r="K33" s="166">
        <f t="shared" si="14"/>
        <v>-1191</v>
      </c>
      <c r="L33" s="166">
        <f t="shared" si="15"/>
        <v>13368</v>
      </c>
      <c r="M33" s="167">
        <f t="shared" si="12"/>
        <v>4.3541217042488275E-3</v>
      </c>
    </row>
    <row r="34" spans="2:13" x14ac:dyDescent="0.25">
      <c r="B34" s="165" t="s">
        <v>133</v>
      </c>
      <c r="C34" s="166">
        <v>12800</v>
      </c>
      <c r="D34" s="166">
        <v>415</v>
      </c>
      <c r="E34" s="166">
        <v>8187</v>
      </c>
      <c r="F34" s="166">
        <v>14053</v>
      </c>
      <c r="G34" s="166">
        <v>13597</v>
      </c>
      <c r="H34" s="166">
        <v>11000</v>
      </c>
      <c r="I34" s="181">
        <f t="shared" si="16"/>
        <v>-0.19099801426785323</v>
      </c>
      <c r="J34" s="167">
        <f t="shared" si="13"/>
        <v>25.506024096385541</v>
      </c>
      <c r="K34" s="166">
        <f t="shared" si="14"/>
        <v>-2597</v>
      </c>
      <c r="L34" s="166">
        <f t="shared" si="15"/>
        <v>10585</v>
      </c>
      <c r="M34" s="167">
        <f t="shared" si="12"/>
        <v>3.4876093167361178E-3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62649</v>
      </c>
      <c r="E35" s="171">
        <f t="shared" si="18"/>
        <v>190928</v>
      </c>
      <c r="F35" s="171">
        <f t="shared" ref="F35:H35" si="19">F27-SUM(F28:F34)</f>
        <v>219646</v>
      </c>
      <c r="G35" s="171">
        <f t="shared" si="19"/>
        <v>239702</v>
      </c>
      <c r="H35" s="171">
        <f t="shared" si="19"/>
        <v>233996</v>
      </c>
      <c r="I35" s="182">
        <f t="shared" si="16"/>
        <v>-2.3804557325345588E-2</v>
      </c>
      <c r="J35" s="172">
        <f t="shared" si="13"/>
        <v>2.7350316844642371</v>
      </c>
      <c r="K35" s="171">
        <f>H35-G35</f>
        <v>-5706</v>
      </c>
      <c r="L35" s="171">
        <f t="shared" si="15"/>
        <v>171347</v>
      </c>
      <c r="M35" s="172">
        <f t="shared" si="12"/>
        <v>7.4189693607180418E-2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123433</v>
      </c>
      <c r="E37" s="178">
        <v>692851</v>
      </c>
      <c r="F37" s="178">
        <v>750730</v>
      </c>
      <c r="G37" s="178">
        <v>796046</v>
      </c>
      <c r="H37" s="178">
        <v>823796</v>
      </c>
      <c r="I37" s="179">
        <f>IFERROR(H37/G37-1,"-")</f>
        <v>3.4859794534486621E-2</v>
      </c>
      <c r="J37" s="179">
        <f>IFERROR(H37/D37-1,"-")</f>
        <v>5.6740336862913487</v>
      </c>
      <c r="K37" s="178">
        <f>H37-G37</f>
        <v>27750</v>
      </c>
      <c r="L37" s="178">
        <f>H37-D37</f>
        <v>700363</v>
      </c>
      <c r="M37" s="179">
        <f t="shared" ref="M37:M49" si="20">H37/H$9</f>
        <v>0.26118896406272246</v>
      </c>
    </row>
    <row r="38" spans="2:13" x14ac:dyDescent="0.25">
      <c r="B38" s="161" t="s">
        <v>99</v>
      </c>
      <c r="C38" s="162">
        <v>13953</v>
      </c>
      <c r="D38" s="162">
        <v>41134</v>
      </c>
      <c r="E38" s="162">
        <v>69906</v>
      </c>
      <c r="F38" s="162">
        <v>63702</v>
      </c>
      <c r="G38" s="162">
        <v>61151</v>
      </c>
      <c r="H38" s="162">
        <v>63846</v>
      </c>
      <c r="I38" s="180">
        <f>IFERROR(H38/G38-1,"-")</f>
        <v>4.4071233503949259E-2</v>
      </c>
      <c r="J38" s="163">
        <f t="shared" ref="J38:J49" si="21">IFERROR(H38/D38-1,"-")</f>
        <v>0.55214664268002145</v>
      </c>
      <c r="K38" s="162">
        <f t="shared" ref="K38:K48" si="22">H38-G38</f>
        <v>2695</v>
      </c>
      <c r="L38" s="162">
        <f t="shared" ref="L38:L49" si="23">H38-D38</f>
        <v>22712</v>
      </c>
      <c r="M38" s="163">
        <f t="shared" si="20"/>
        <v>2.0242718585121288E-2</v>
      </c>
    </row>
    <row r="39" spans="2:13" x14ac:dyDescent="0.25">
      <c r="B39" s="165" t="s">
        <v>105</v>
      </c>
      <c r="C39" s="166">
        <v>5079</v>
      </c>
      <c r="D39" s="166">
        <v>28769</v>
      </c>
      <c r="E39" s="166">
        <v>29124</v>
      </c>
      <c r="F39" s="166">
        <v>26923</v>
      </c>
      <c r="G39" s="166">
        <v>27022</v>
      </c>
      <c r="H39" s="166">
        <v>26569</v>
      </c>
      <c r="I39" s="181">
        <f>IFERROR(H39/G39-1,"-")</f>
        <v>-1.676411812597145E-2</v>
      </c>
      <c r="J39" s="167">
        <f t="shared" si="21"/>
        <v>-7.6471201640654907E-2</v>
      </c>
      <c r="K39" s="166">
        <f t="shared" si="22"/>
        <v>-453</v>
      </c>
      <c r="L39" s="166">
        <f t="shared" si="23"/>
        <v>-2200</v>
      </c>
      <c r="M39" s="167">
        <f t="shared" si="20"/>
        <v>8.423844721487446E-3</v>
      </c>
    </row>
    <row r="40" spans="2:13" x14ac:dyDescent="0.25">
      <c r="B40" s="165" t="s">
        <v>102</v>
      </c>
      <c r="C40" s="166">
        <v>8874</v>
      </c>
      <c r="D40" s="166">
        <v>12365</v>
      </c>
      <c r="E40" s="166">
        <v>40782</v>
      </c>
      <c r="F40" s="166">
        <v>36779</v>
      </c>
      <c r="G40" s="166">
        <v>34129</v>
      </c>
      <c r="H40" s="166">
        <v>37277</v>
      </c>
      <c r="I40" s="181">
        <f>IFERROR(H40/G40-1,"-")</f>
        <v>9.2238272436930391E-2</v>
      </c>
      <c r="J40" s="167">
        <f t="shared" si="21"/>
        <v>2.0147189648200565</v>
      </c>
      <c r="K40" s="166">
        <f t="shared" si="22"/>
        <v>3148</v>
      </c>
      <c r="L40" s="166">
        <f t="shared" si="23"/>
        <v>24912</v>
      </c>
      <c r="M40" s="167">
        <f t="shared" si="20"/>
        <v>1.1818873863633842E-2</v>
      </c>
    </row>
    <row r="41" spans="2:13" x14ac:dyDescent="0.25">
      <c r="B41" s="161" t="s">
        <v>109</v>
      </c>
      <c r="C41" s="162">
        <v>235324</v>
      </c>
      <c r="D41" s="162">
        <v>82299</v>
      </c>
      <c r="E41" s="162">
        <v>622945</v>
      </c>
      <c r="F41" s="162">
        <v>687028</v>
      </c>
      <c r="G41" s="162">
        <v>734895</v>
      </c>
      <c r="H41" s="162">
        <v>759950</v>
      </c>
      <c r="I41" s="180">
        <f>IFERROR(H41/G41-1,"-")</f>
        <v>3.4093305846413458E-2</v>
      </c>
      <c r="J41" s="163">
        <f t="shared" si="21"/>
        <v>8.2340125639436685</v>
      </c>
      <c r="K41" s="162">
        <f t="shared" si="22"/>
        <v>25055</v>
      </c>
      <c r="L41" s="162">
        <f t="shared" si="23"/>
        <v>677651</v>
      </c>
      <c r="M41" s="163">
        <f t="shared" si="20"/>
        <v>0.24094624547760116</v>
      </c>
    </row>
    <row r="42" spans="2:13" x14ac:dyDescent="0.25">
      <c r="B42" s="165" t="s">
        <v>112</v>
      </c>
      <c r="C42" s="166">
        <v>106790</v>
      </c>
      <c r="D42" s="166">
        <v>7460</v>
      </c>
      <c r="E42" s="166">
        <v>317230</v>
      </c>
      <c r="F42" s="166">
        <v>359100</v>
      </c>
      <c r="G42" s="166">
        <v>393325</v>
      </c>
      <c r="H42" s="166">
        <v>402895</v>
      </c>
      <c r="I42" s="181">
        <f t="shared" ref="I42:I49" si="24">IFERROR(H42/G42-1,"-")</f>
        <v>2.4331023962372189E-2</v>
      </c>
      <c r="J42" s="167">
        <f t="shared" si="21"/>
        <v>53.007372654155496</v>
      </c>
      <c r="K42" s="166">
        <f t="shared" si="22"/>
        <v>9570</v>
      </c>
      <c r="L42" s="166">
        <f t="shared" si="23"/>
        <v>395435</v>
      </c>
      <c r="M42" s="167">
        <f t="shared" si="20"/>
        <v>0.12774003233330891</v>
      </c>
    </row>
    <row r="43" spans="2:13" x14ac:dyDescent="0.25">
      <c r="B43" s="165" t="s">
        <v>115</v>
      </c>
      <c r="C43" s="166">
        <v>11703</v>
      </c>
      <c r="D43" s="166">
        <v>5341</v>
      </c>
      <c r="E43" s="166">
        <v>21160</v>
      </c>
      <c r="F43" s="166">
        <v>25321</v>
      </c>
      <c r="G43" s="166">
        <v>24837</v>
      </c>
      <c r="H43" s="166">
        <v>27211</v>
      </c>
      <c r="I43" s="181">
        <f t="shared" si="24"/>
        <v>9.5583202480170604E-2</v>
      </c>
      <c r="J43" s="167">
        <f t="shared" si="21"/>
        <v>4.0947388129563755</v>
      </c>
      <c r="K43" s="166">
        <f t="shared" si="22"/>
        <v>2374</v>
      </c>
      <c r="L43" s="166">
        <f t="shared" si="23"/>
        <v>21870</v>
      </c>
      <c r="M43" s="167">
        <f t="shared" si="20"/>
        <v>8.6273942834278628E-3</v>
      </c>
    </row>
    <row r="44" spans="2:13" x14ac:dyDescent="0.25">
      <c r="B44" s="165" t="s">
        <v>118</v>
      </c>
      <c r="C44" s="166">
        <v>5799</v>
      </c>
      <c r="D44" s="166">
        <v>8908</v>
      </c>
      <c r="E44" s="166">
        <v>15136</v>
      </c>
      <c r="F44" s="166">
        <v>16940</v>
      </c>
      <c r="G44" s="166">
        <v>16916</v>
      </c>
      <c r="H44" s="166">
        <v>18167</v>
      </c>
      <c r="I44" s="181">
        <f t="shared" si="24"/>
        <v>7.3953653345944614E-2</v>
      </c>
      <c r="J44" s="167">
        <f t="shared" si="21"/>
        <v>1.0394027840143689</v>
      </c>
      <c r="K44" s="166">
        <f t="shared" si="22"/>
        <v>1251</v>
      </c>
      <c r="L44" s="166">
        <f t="shared" si="23"/>
        <v>9259</v>
      </c>
      <c r="M44" s="167">
        <f t="shared" si="20"/>
        <v>5.759945314285914E-3</v>
      </c>
    </row>
    <row r="45" spans="2:13" x14ac:dyDescent="0.25">
      <c r="B45" s="165" t="s">
        <v>125</v>
      </c>
      <c r="C45" s="166">
        <v>10447</v>
      </c>
      <c r="D45" s="166">
        <v>5935</v>
      </c>
      <c r="E45" s="166">
        <v>34591</v>
      </c>
      <c r="F45" s="166">
        <v>30080</v>
      </c>
      <c r="G45" s="166">
        <v>33155</v>
      </c>
      <c r="H45" s="166">
        <v>30167</v>
      </c>
      <c r="I45" s="181">
        <f t="shared" si="24"/>
        <v>-9.0122153521339121E-2</v>
      </c>
      <c r="J45" s="167">
        <f t="shared" si="21"/>
        <v>4.0828980623420383</v>
      </c>
      <c r="K45" s="166">
        <f t="shared" si="22"/>
        <v>-2988</v>
      </c>
      <c r="L45" s="166">
        <f t="shared" si="23"/>
        <v>24232</v>
      </c>
      <c r="M45" s="167">
        <f t="shared" si="20"/>
        <v>9.5646100234525865E-3</v>
      </c>
    </row>
    <row r="46" spans="2:13" x14ac:dyDescent="0.25">
      <c r="B46" s="165" t="s">
        <v>121</v>
      </c>
      <c r="C46" s="166">
        <v>9027</v>
      </c>
      <c r="D46" s="166">
        <v>4503</v>
      </c>
      <c r="E46" s="166">
        <v>21351</v>
      </c>
      <c r="F46" s="166">
        <v>24315</v>
      </c>
      <c r="G46" s="166">
        <v>26281</v>
      </c>
      <c r="H46" s="166">
        <v>22171</v>
      </c>
      <c r="I46" s="181">
        <f t="shared" si="24"/>
        <v>-0.156386743274609</v>
      </c>
      <c r="J46" s="167">
        <f t="shared" si="21"/>
        <v>3.9236064845658447</v>
      </c>
      <c r="K46" s="166">
        <f t="shared" si="22"/>
        <v>-4110</v>
      </c>
      <c r="L46" s="166">
        <f t="shared" si="23"/>
        <v>17668</v>
      </c>
      <c r="M46" s="167">
        <f t="shared" si="20"/>
        <v>7.0294351055778604E-3</v>
      </c>
    </row>
    <row r="47" spans="2:13" x14ac:dyDescent="0.25">
      <c r="B47" s="165" t="s">
        <v>130</v>
      </c>
      <c r="C47" s="166">
        <v>9587</v>
      </c>
      <c r="D47" s="166">
        <v>1207</v>
      </c>
      <c r="E47" s="166">
        <v>13129</v>
      </c>
      <c r="F47" s="166">
        <v>14938</v>
      </c>
      <c r="G47" s="166">
        <v>13612</v>
      </c>
      <c r="H47" s="166">
        <v>14019</v>
      </c>
      <c r="I47" s="181">
        <f t="shared" si="24"/>
        <v>2.9900088157507998E-2</v>
      </c>
      <c r="J47" s="167">
        <f t="shared" si="21"/>
        <v>10.614747307373653</v>
      </c>
      <c r="K47" s="166">
        <f t="shared" si="22"/>
        <v>407</v>
      </c>
      <c r="L47" s="166">
        <f t="shared" si="23"/>
        <v>12812</v>
      </c>
      <c r="M47" s="167">
        <f t="shared" si="20"/>
        <v>4.4447995464839667E-3</v>
      </c>
    </row>
    <row r="48" spans="2:13" x14ac:dyDescent="0.25">
      <c r="B48" s="165" t="s">
        <v>133</v>
      </c>
      <c r="C48" s="166">
        <v>15367</v>
      </c>
      <c r="D48" s="166">
        <v>1582</v>
      </c>
      <c r="E48" s="166">
        <v>11528</v>
      </c>
      <c r="F48" s="166">
        <v>14453</v>
      </c>
      <c r="G48" s="166">
        <v>14891</v>
      </c>
      <c r="H48" s="166">
        <v>11633</v>
      </c>
      <c r="I48" s="181">
        <f t="shared" si="24"/>
        <v>-0.21878987307769793</v>
      </c>
      <c r="J48" s="167">
        <f t="shared" si="21"/>
        <v>6.3533501896333755</v>
      </c>
      <c r="K48" s="166">
        <f t="shared" si="22"/>
        <v>-3258</v>
      </c>
      <c r="L48" s="166">
        <f t="shared" si="23"/>
        <v>10051</v>
      </c>
      <c r="M48" s="167">
        <f t="shared" si="20"/>
        <v>3.6883053801446599E-3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47363</v>
      </c>
      <c r="E49" s="171">
        <f t="shared" si="26"/>
        <v>188820</v>
      </c>
      <c r="F49" s="171">
        <f t="shared" ref="F49:H49" si="27">F41-SUM(F42:F48)</f>
        <v>201881</v>
      </c>
      <c r="G49" s="171">
        <f t="shared" si="27"/>
        <v>211878</v>
      </c>
      <c r="H49" s="171">
        <f t="shared" si="27"/>
        <v>233687</v>
      </c>
      <c r="I49" s="182">
        <f t="shared" si="24"/>
        <v>0.10293187589084285</v>
      </c>
      <c r="J49" s="172">
        <f t="shared" si="21"/>
        <v>3.9339568861769738</v>
      </c>
      <c r="K49" s="171">
        <f>H49-G49</f>
        <v>21809</v>
      </c>
      <c r="L49" s="171">
        <f t="shared" si="23"/>
        <v>186324</v>
      </c>
      <c r="M49" s="172">
        <f t="shared" si="20"/>
        <v>7.4091723490919373E-2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6896</v>
      </c>
      <c r="E51" s="178">
        <v>19165</v>
      </c>
      <c r="F51" s="178">
        <v>30246</v>
      </c>
      <c r="G51" s="178">
        <v>25739</v>
      </c>
      <c r="H51" s="178">
        <v>24470</v>
      </c>
      <c r="I51" s="179">
        <f>IFERROR(H51/G51-1,"-")</f>
        <v>-4.9302614709196169E-2</v>
      </c>
      <c r="J51" s="179">
        <f>IFERROR(H51/D51-1,"-")</f>
        <v>2.5484338747099766</v>
      </c>
      <c r="K51" s="178">
        <f>H51-G51</f>
        <v>-1269</v>
      </c>
      <c r="L51" s="178">
        <f>H51-D51</f>
        <v>17574</v>
      </c>
      <c r="M51" s="179">
        <f t="shared" ref="M51:M63" si="28">H51/H$9</f>
        <v>7.7583454527757091E-3</v>
      </c>
    </row>
    <row r="52" spans="2:13" x14ac:dyDescent="0.25">
      <c r="B52" s="161" t="s">
        <v>99</v>
      </c>
      <c r="C52" s="162">
        <v>1123</v>
      </c>
      <c r="D52" s="162">
        <v>2321</v>
      </c>
      <c r="E52" s="162">
        <v>2543</v>
      </c>
      <c r="F52" s="162">
        <v>13397</v>
      </c>
      <c r="G52" s="162">
        <v>7210</v>
      </c>
      <c r="H52" s="162">
        <v>4833</v>
      </c>
      <c r="I52" s="180">
        <f>IFERROR(H52/G52-1,"-")</f>
        <v>-0.32968099861303746</v>
      </c>
      <c r="J52" s="163">
        <f t="shared" ref="J52:J63" si="29">IFERROR(H52/D52-1,"-")</f>
        <v>1.0822921154674709</v>
      </c>
      <c r="K52" s="162">
        <f t="shared" ref="K52:K62" si="30">H52-G52</f>
        <v>-2377</v>
      </c>
      <c r="L52" s="162">
        <f t="shared" ref="L52:L63" si="31">H52-D52</f>
        <v>2512</v>
      </c>
      <c r="M52" s="163">
        <f t="shared" si="28"/>
        <v>1.532328711616878E-3</v>
      </c>
    </row>
    <row r="53" spans="2:13" x14ac:dyDescent="0.25">
      <c r="B53" s="165" t="s">
        <v>105</v>
      </c>
      <c r="C53" s="166">
        <v>538</v>
      </c>
      <c r="D53" s="166">
        <v>1161</v>
      </c>
      <c r="E53" s="166">
        <v>1046</v>
      </c>
      <c r="F53" s="166">
        <v>10008</v>
      </c>
      <c r="G53" s="166">
        <v>4880</v>
      </c>
      <c r="H53" s="166">
        <v>2885</v>
      </c>
      <c r="I53" s="181">
        <f>IFERROR(H53/G53-1,"-")</f>
        <v>-0.40881147540983609</v>
      </c>
      <c r="J53" s="167">
        <f t="shared" si="29"/>
        <v>1.4849267872523688</v>
      </c>
      <c r="K53" s="166">
        <f t="shared" si="30"/>
        <v>-1995</v>
      </c>
      <c r="L53" s="166">
        <f t="shared" si="31"/>
        <v>1724</v>
      </c>
      <c r="M53" s="167">
        <f t="shared" si="28"/>
        <v>9.1470480716215451E-4</v>
      </c>
    </row>
    <row r="54" spans="2:13" x14ac:dyDescent="0.25">
      <c r="B54" s="165" t="s">
        <v>102</v>
      </c>
      <c r="C54" s="166">
        <v>585</v>
      </c>
      <c r="D54" s="166">
        <v>1160</v>
      </c>
      <c r="E54" s="166">
        <v>1497</v>
      </c>
      <c r="F54" s="166">
        <v>3389</v>
      </c>
      <c r="G54" s="166">
        <v>2330</v>
      </c>
      <c r="H54" s="166">
        <v>1948</v>
      </c>
      <c r="I54" s="181">
        <f>IFERROR(H54/G54-1,"-")</f>
        <v>-0.16394849785407728</v>
      </c>
      <c r="J54" s="167">
        <f t="shared" si="29"/>
        <v>0.67931034482758612</v>
      </c>
      <c r="K54" s="166">
        <f t="shared" si="30"/>
        <v>-382</v>
      </c>
      <c r="L54" s="166">
        <f t="shared" si="31"/>
        <v>788</v>
      </c>
      <c r="M54" s="167">
        <f t="shared" si="28"/>
        <v>6.1762390445472333E-4</v>
      </c>
    </row>
    <row r="55" spans="2:13" x14ac:dyDescent="0.25">
      <c r="B55" s="161" t="s">
        <v>109</v>
      </c>
      <c r="C55" s="162">
        <v>8947</v>
      </c>
      <c r="D55" s="162">
        <v>4575</v>
      </c>
      <c r="E55" s="162">
        <v>16622</v>
      </c>
      <c r="F55" s="162">
        <v>16849</v>
      </c>
      <c r="G55" s="162">
        <v>18529</v>
      </c>
      <c r="H55" s="162">
        <v>19637</v>
      </c>
      <c r="I55" s="180">
        <f>IFERROR(H55/G55-1,"-")</f>
        <v>5.9798154244697477E-2</v>
      </c>
      <c r="J55" s="163">
        <f t="shared" si="29"/>
        <v>3.2922404371584699</v>
      </c>
      <c r="K55" s="162">
        <f t="shared" si="30"/>
        <v>1108</v>
      </c>
      <c r="L55" s="162">
        <f t="shared" si="31"/>
        <v>15062</v>
      </c>
      <c r="M55" s="163">
        <f t="shared" si="28"/>
        <v>6.2260167411588314E-3</v>
      </c>
    </row>
    <row r="56" spans="2:13" x14ac:dyDescent="0.25">
      <c r="B56" s="165" t="s">
        <v>112</v>
      </c>
      <c r="C56" s="166">
        <v>2897</v>
      </c>
      <c r="D56" s="166">
        <v>148</v>
      </c>
      <c r="E56" s="166">
        <v>6041</v>
      </c>
      <c r="F56" s="166">
        <v>5258</v>
      </c>
      <c r="G56" s="166">
        <v>6410</v>
      </c>
      <c r="H56" s="166">
        <v>6974</v>
      </c>
      <c r="I56" s="181">
        <f t="shared" ref="I56:I63" si="32">IFERROR(H56/G56-1,"-")</f>
        <v>8.7987519500779987E-2</v>
      </c>
      <c r="J56" s="167">
        <f t="shared" si="29"/>
        <v>46.121621621621621</v>
      </c>
      <c r="K56" s="166">
        <f t="shared" si="30"/>
        <v>564</v>
      </c>
      <c r="L56" s="166">
        <f t="shared" si="31"/>
        <v>6826</v>
      </c>
      <c r="M56" s="167">
        <f t="shared" si="28"/>
        <v>2.2111443068106988E-3</v>
      </c>
    </row>
    <row r="57" spans="2:13" x14ac:dyDescent="0.25">
      <c r="B57" s="165" t="s">
        <v>115</v>
      </c>
      <c r="C57" s="166">
        <v>2253</v>
      </c>
      <c r="D57" s="166">
        <v>1674</v>
      </c>
      <c r="E57" s="166">
        <v>3822</v>
      </c>
      <c r="F57" s="166">
        <v>2946</v>
      </c>
      <c r="G57" s="166">
        <v>3775</v>
      </c>
      <c r="H57" s="166">
        <v>3897</v>
      </c>
      <c r="I57" s="181">
        <f t="shared" si="32"/>
        <v>3.2317880794701992E-2</v>
      </c>
      <c r="J57" s="167">
        <f t="shared" si="29"/>
        <v>1.327956989247312</v>
      </c>
      <c r="K57" s="166">
        <f t="shared" si="30"/>
        <v>122</v>
      </c>
      <c r="L57" s="166">
        <f t="shared" si="31"/>
        <v>2223</v>
      </c>
      <c r="M57" s="167">
        <f t="shared" si="28"/>
        <v>1.2355648643018772E-3</v>
      </c>
    </row>
    <row r="58" spans="2:13" x14ac:dyDescent="0.25">
      <c r="B58" s="165" t="s">
        <v>118</v>
      </c>
      <c r="C58" s="166">
        <v>449</v>
      </c>
      <c r="D58" s="166">
        <v>722</v>
      </c>
      <c r="E58" s="166">
        <v>1296</v>
      </c>
      <c r="F58" s="166">
        <v>1740</v>
      </c>
      <c r="G58" s="166">
        <v>1290</v>
      </c>
      <c r="H58" s="166">
        <v>1375</v>
      </c>
      <c r="I58" s="181">
        <f t="shared" si="32"/>
        <v>6.5891472868216949E-2</v>
      </c>
      <c r="J58" s="167">
        <f t="shared" si="29"/>
        <v>0.90443213296398883</v>
      </c>
      <c r="K58" s="166">
        <f t="shared" si="30"/>
        <v>85</v>
      </c>
      <c r="L58" s="166">
        <f t="shared" si="31"/>
        <v>653</v>
      </c>
      <c r="M58" s="167">
        <f t="shared" si="28"/>
        <v>4.3595116459201473E-4</v>
      </c>
    </row>
    <row r="59" spans="2:13" x14ac:dyDescent="0.25">
      <c r="B59" s="165" t="s">
        <v>125</v>
      </c>
      <c r="C59" s="166">
        <v>218</v>
      </c>
      <c r="D59" s="166">
        <v>109</v>
      </c>
      <c r="E59" s="166">
        <v>491</v>
      </c>
      <c r="F59" s="166">
        <v>400</v>
      </c>
      <c r="G59" s="166">
        <v>591</v>
      </c>
      <c r="H59" s="166">
        <v>594</v>
      </c>
      <c r="I59" s="181">
        <f t="shared" si="32"/>
        <v>5.0761421319795996E-3</v>
      </c>
      <c r="J59" s="167">
        <f t="shared" si="29"/>
        <v>4.4495412844036695</v>
      </c>
      <c r="K59" s="166">
        <f t="shared" si="30"/>
        <v>3</v>
      </c>
      <c r="L59" s="166">
        <f t="shared" si="31"/>
        <v>485</v>
      </c>
      <c r="M59" s="167">
        <f t="shared" si="28"/>
        <v>1.8833090310375035E-4</v>
      </c>
    </row>
    <row r="60" spans="2:13" x14ac:dyDescent="0.25">
      <c r="B60" s="165" t="s">
        <v>121</v>
      </c>
      <c r="C60" s="166">
        <v>187</v>
      </c>
      <c r="D60" s="166">
        <v>164</v>
      </c>
      <c r="E60" s="166">
        <v>436</v>
      </c>
      <c r="F60" s="166">
        <v>398</v>
      </c>
      <c r="G60" s="166">
        <v>399</v>
      </c>
      <c r="H60" s="166">
        <v>541</v>
      </c>
      <c r="I60" s="181">
        <f t="shared" si="32"/>
        <v>0.35588972431077703</v>
      </c>
      <c r="J60" s="167">
        <f t="shared" si="29"/>
        <v>2.2987804878048781</v>
      </c>
      <c r="K60" s="166">
        <f t="shared" si="30"/>
        <v>142</v>
      </c>
      <c r="L60" s="166">
        <f t="shared" si="31"/>
        <v>377</v>
      </c>
      <c r="M60" s="167">
        <f t="shared" si="28"/>
        <v>1.7152696730493087E-4</v>
      </c>
    </row>
    <row r="61" spans="2:13" x14ac:dyDescent="0.25">
      <c r="B61" s="165" t="s">
        <v>130</v>
      </c>
      <c r="C61" s="166">
        <v>136</v>
      </c>
      <c r="D61" s="166">
        <v>39</v>
      </c>
      <c r="E61" s="166">
        <v>57</v>
      </c>
      <c r="F61" s="166">
        <v>156</v>
      </c>
      <c r="G61" s="166">
        <v>84</v>
      </c>
      <c r="H61" s="166">
        <v>172</v>
      </c>
      <c r="I61" s="181">
        <f t="shared" si="32"/>
        <v>1.0476190476190474</v>
      </c>
      <c r="J61" s="167">
        <f t="shared" si="29"/>
        <v>3.4102564102564106</v>
      </c>
      <c r="K61" s="166">
        <f t="shared" si="30"/>
        <v>88</v>
      </c>
      <c r="L61" s="166">
        <f t="shared" si="31"/>
        <v>133</v>
      </c>
      <c r="M61" s="167">
        <f t="shared" si="28"/>
        <v>5.453352749805566E-5</v>
      </c>
    </row>
    <row r="62" spans="2:13" x14ac:dyDescent="0.25">
      <c r="B62" s="165" t="s">
        <v>133</v>
      </c>
      <c r="C62" s="166">
        <v>201</v>
      </c>
      <c r="D62" s="166">
        <v>17</v>
      </c>
      <c r="E62" s="166">
        <v>95</v>
      </c>
      <c r="F62" s="166">
        <v>138</v>
      </c>
      <c r="G62" s="166">
        <v>86</v>
      </c>
      <c r="H62" s="166">
        <v>418</v>
      </c>
      <c r="I62" s="181">
        <f t="shared" si="32"/>
        <v>3.8604651162790695</v>
      </c>
      <c r="J62" s="167">
        <f t="shared" si="29"/>
        <v>23.588235294117649</v>
      </c>
      <c r="K62" s="166">
        <f t="shared" si="30"/>
        <v>332</v>
      </c>
      <c r="L62" s="166">
        <f t="shared" si="31"/>
        <v>401</v>
      </c>
      <c r="M62" s="167">
        <f t="shared" si="28"/>
        <v>1.3252915403597247E-4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1702</v>
      </c>
      <c r="E63" s="171">
        <f t="shared" si="34"/>
        <v>4384</v>
      </c>
      <c r="F63" s="171">
        <f t="shared" ref="F63:H63" si="35">F55-SUM(F56:F62)</f>
        <v>5813</v>
      </c>
      <c r="G63" s="171">
        <f t="shared" si="35"/>
        <v>5894</v>
      </c>
      <c r="H63" s="171">
        <f t="shared" si="35"/>
        <v>5666</v>
      </c>
      <c r="I63" s="182">
        <f t="shared" si="32"/>
        <v>-3.8683406854428282E-2</v>
      </c>
      <c r="J63" s="172">
        <f t="shared" si="29"/>
        <v>2.3290246768507639</v>
      </c>
      <c r="K63" s="171">
        <f>H63-G63</f>
        <v>-228</v>
      </c>
      <c r="L63" s="171">
        <f t="shared" si="31"/>
        <v>3964</v>
      </c>
      <c r="M63" s="172">
        <f t="shared" si="28"/>
        <v>1.7964358535115311E-3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19378</v>
      </c>
      <c r="E65" s="178">
        <v>91869</v>
      </c>
      <c r="F65" s="178">
        <v>109900</v>
      </c>
      <c r="G65" s="178">
        <v>133707</v>
      </c>
      <c r="H65" s="178">
        <v>111695</v>
      </c>
      <c r="I65" s="179">
        <f>IFERROR(H65/G65-1,"-")</f>
        <v>-0.16462862826927538</v>
      </c>
      <c r="J65" s="179">
        <f>IFERROR(H65/D65-1,"-")</f>
        <v>4.76401073382186</v>
      </c>
      <c r="K65" s="178">
        <f>H65-G65</f>
        <v>-22012</v>
      </c>
      <c r="L65" s="178">
        <f>H65-D65</f>
        <v>92317</v>
      </c>
      <c r="M65" s="179">
        <f t="shared" ref="M65:M77" si="36">H65/H$9</f>
        <v>3.5413502057530973E-2</v>
      </c>
    </row>
    <row r="66" spans="2:13" x14ac:dyDescent="0.25">
      <c r="B66" s="161" t="s">
        <v>99</v>
      </c>
      <c r="C66" s="162">
        <v>5545</v>
      </c>
      <c r="D66" s="162">
        <v>11048</v>
      </c>
      <c r="E66" s="162">
        <v>27158</v>
      </c>
      <c r="F66" s="162">
        <v>27541</v>
      </c>
      <c r="G66" s="162">
        <v>32909</v>
      </c>
      <c r="H66" s="162">
        <v>25581</v>
      </c>
      <c r="I66" s="180">
        <f>IFERROR(H66/G66-1,"-")</f>
        <v>-0.22267464827250905</v>
      </c>
      <c r="J66" s="163">
        <f t="shared" ref="J66:J77" si="37">IFERROR(H66/D66-1,"-")</f>
        <v>1.3154417089065893</v>
      </c>
      <c r="K66" s="162">
        <f t="shared" ref="K66:K76" si="38">H66-G66</f>
        <v>-7328</v>
      </c>
      <c r="L66" s="162">
        <f t="shared" ref="L66:L77" si="39">H66-D66</f>
        <v>14533</v>
      </c>
      <c r="M66" s="163">
        <f t="shared" si="36"/>
        <v>8.1105939937660566E-3</v>
      </c>
    </row>
    <row r="67" spans="2:13" x14ac:dyDescent="0.25">
      <c r="B67" s="165" t="s">
        <v>105</v>
      </c>
      <c r="C67" s="166">
        <v>2263</v>
      </c>
      <c r="D67" s="166">
        <v>10574</v>
      </c>
      <c r="E67" s="166">
        <v>21983</v>
      </c>
      <c r="F67" s="166">
        <v>20856</v>
      </c>
      <c r="G67" s="166">
        <v>19799</v>
      </c>
      <c r="H67" s="166">
        <v>10049</v>
      </c>
      <c r="I67" s="181">
        <f>IFERROR(H67/G67-1,"-")</f>
        <v>-0.49244911359159549</v>
      </c>
      <c r="J67" s="167">
        <f t="shared" si="37"/>
        <v>-4.9650085114431586E-2</v>
      </c>
      <c r="K67" s="166">
        <f t="shared" si="38"/>
        <v>-9750</v>
      </c>
      <c r="L67" s="166">
        <f t="shared" si="39"/>
        <v>-525</v>
      </c>
      <c r="M67" s="167">
        <f t="shared" si="36"/>
        <v>3.1860896385346588E-3</v>
      </c>
    </row>
    <row r="68" spans="2:13" x14ac:dyDescent="0.25">
      <c r="B68" s="165" t="s">
        <v>102</v>
      </c>
      <c r="C68" s="166">
        <v>3282</v>
      </c>
      <c r="D68" s="166">
        <v>474</v>
      </c>
      <c r="E68" s="166">
        <v>5175</v>
      </c>
      <c r="F68" s="166">
        <v>6685</v>
      </c>
      <c r="G68" s="166">
        <v>13110</v>
      </c>
      <c r="H68" s="166">
        <v>15532</v>
      </c>
      <c r="I68" s="181">
        <f>IFERROR(H68/G68-1,"-")</f>
        <v>0.184744469870328</v>
      </c>
      <c r="J68" s="167">
        <f t="shared" si="37"/>
        <v>31.767932489451475</v>
      </c>
      <c r="K68" s="166">
        <f t="shared" si="38"/>
        <v>2422</v>
      </c>
      <c r="L68" s="166">
        <f t="shared" si="39"/>
        <v>15058</v>
      </c>
      <c r="M68" s="167">
        <f t="shared" si="36"/>
        <v>4.9245043552313978E-3</v>
      </c>
    </row>
    <row r="69" spans="2:13" x14ac:dyDescent="0.25">
      <c r="B69" s="161" t="s">
        <v>109</v>
      </c>
      <c r="C69" s="162">
        <v>18528</v>
      </c>
      <c r="D69" s="162">
        <v>8330</v>
      </c>
      <c r="E69" s="162">
        <v>64711</v>
      </c>
      <c r="F69" s="162">
        <v>82359</v>
      </c>
      <c r="G69" s="162">
        <v>100798</v>
      </c>
      <c r="H69" s="162">
        <v>86114</v>
      </c>
      <c r="I69" s="180">
        <f>IFERROR(H69/G69-1,"-")</f>
        <v>-0.14567749360106352</v>
      </c>
      <c r="J69" s="163">
        <f t="shared" si="37"/>
        <v>9.3378151260504207</v>
      </c>
      <c r="K69" s="162">
        <f t="shared" si="38"/>
        <v>-14684</v>
      </c>
      <c r="L69" s="162">
        <f t="shared" si="39"/>
        <v>77784</v>
      </c>
      <c r="M69" s="163">
        <f t="shared" si="36"/>
        <v>2.7302908063764911E-2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28440</v>
      </c>
      <c r="F70" s="166">
        <v>30002</v>
      </c>
      <c r="G70" s="166">
        <v>42683</v>
      </c>
      <c r="H70" s="166">
        <v>43781</v>
      </c>
      <c r="I70" s="181">
        <f t="shared" ref="I70:I77" si="40">IFERROR(H70/G70-1,"-")</f>
        <v>2.5724527329381797E-2</v>
      </c>
      <c r="J70" s="167">
        <f t="shared" si="37"/>
        <v>48.921322690992021</v>
      </c>
      <c r="K70" s="166">
        <f t="shared" si="38"/>
        <v>1098</v>
      </c>
      <c r="L70" s="166">
        <f t="shared" si="39"/>
        <v>42904</v>
      </c>
      <c r="M70" s="167">
        <f t="shared" si="36"/>
        <v>1.3881002136002178E-2</v>
      </c>
    </row>
    <row r="71" spans="2:13" x14ac:dyDescent="0.25">
      <c r="B71" s="165" t="s">
        <v>115</v>
      </c>
      <c r="C71" s="166">
        <v>2105</v>
      </c>
      <c r="D71" s="166">
        <v>1276</v>
      </c>
      <c r="E71" s="166">
        <v>5592</v>
      </c>
      <c r="F71" s="166">
        <v>5853</v>
      </c>
      <c r="G71" s="166">
        <v>6151</v>
      </c>
      <c r="H71" s="166">
        <v>6122</v>
      </c>
      <c r="I71" s="181">
        <f t="shared" si="40"/>
        <v>-4.7146805397496605E-3</v>
      </c>
      <c r="J71" s="167">
        <f t="shared" si="37"/>
        <v>3.7978056426332287</v>
      </c>
      <c r="K71" s="166">
        <f t="shared" si="38"/>
        <v>-29</v>
      </c>
      <c r="L71" s="166">
        <f t="shared" si="39"/>
        <v>4846</v>
      </c>
      <c r="M71" s="167">
        <f t="shared" si="36"/>
        <v>1.9410131124598647E-3</v>
      </c>
    </row>
    <row r="72" spans="2:13" x14ac:dyDescent="0.25">
      <c r="B72" s="165" t="s">
        <v>118</v>
      </c>
      <c r="C72" s="166">
        <v>2465</v>
      </c>
      <c r="D72" s="166">
        <v>1376</v>
      </c>
      <c r="E72" s="166">
        <v>8342</v>
      </c>
      <c r="F72" s="166">
        <v>10358</v>
      </c>
      <c r="G72" s="166">
        <v>10999</v>
      </c>
      <c r="H72" s="166">
        <v>5823</v>
      </c>
      <c r="I72" s="181">
        <f t="shared" si="40"/>
        <v>-0.47058823529411764</v>
      </c>
      <c r="J72" s="167">
        <f t="shared" si="37"/>
        <v>3.2318313953488369</v>
      </c>
      <c r="K72" s="166">
        <f t="shared" si="38"/>
        <v>-5176</v>
      </c>
      <c r="L72" s="166">
        <f t="shared" si="39"/>
        <v>4447</v>
      </c>
      <c r="M72" s="167">
        <f t="shared" si="36"/>
        <v>1.8462135501231285E-3</v>
      </c>
    </row>
    <row r="73" spans="2:13" x14ac:dyDescent="0.25">
      <c r="B73" s="165" t="s">
        <v>125</v>
      </c>
      <c r="C73" s="166">
        <v>210</v>
      </c>
      <c r="D73" s="166">
        <v>425</v>
      </c>
      <c r="E73" s="166">
        <v>1776</v>
      </c>
      <c r="F73" s="166">
        <v>2310</v>
      </c>
      <c r="G73" s="166">
        <v>3644</v>
      </c>
      <c r="H73" s="166">
        <v>3147</v>
      </c>
      <c r="I73" s="181">
        <f t="shared" si="40"/>
        <v>-0.13638858397365528</v>
      </c>
      <c r="J73" s="167">
        <f t="shared" si="37"/>
        <v>6.4047058823529408</v>
      </c>
      <c r="K73" s="166">
        <f t="shared" si="38"/>
        <v>-497</v>
      </c>
      <c r="L73" s="166">
        <f t="shared" si="39"/>
        <v>2722</v>
      </c>
      <c r="M73" s="167">
        <f t="shared" si="36"/>
        <v>9.9777331997896019E-4</v>
      </c>
    </row>
    <row r="74" spans="2:13" x14ac:dyDescent="0.25">
      <c r="B74" s="165" t="s">
        <v>121</v>
      </c>
      <c r="C74" s="166">
        <v>472</v>
      </c>
      <c r="D74" s="166">
        <v>458</v>
      </c>
      <c r="E74" s="166">
        <v>1913</v>
      </c>
      <c r="F74" s="166">
        <v>2075</v>
      </c>
      <c r="G74" s="166">
        <v>2461</v>
      </c>
      <c r="H74" s="166">
        <v>1749</v>
      </c>
      <c r="I74" s="181">
        <f t="shared" si="40"/>
        <v>-0.28931328728159289</v>
      </c>
      <c r="J74" s="167">
        <f t="shared" si="37"/>
        <v>2.8187772925764194</v>
      </c>
      <c r="K74" s="166">
        <f t="shared" si="38"/>
        <v>-712</v>
      </c>
      <c r="L74" s="166">
        <f t="shared" si="39"/>
        <v>1291</v>
      </c>
      <c r="M74" s="167">
        <f t="shared" si="36"/>
        <v>5.5452988136104274E-4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1049</v>
      </c>
      <c r="F75" s="166">
        <v>3230</v>
      </c>
      <c r="G75" s="166">
        <v>2216</v>
      </c>
      <c r="H75" s="166">
        <v>1542</v>
      </c>
      <c r="I75" s="181">
        <f t="shared" si="40"/>
        <v>-0.30415162454873645</v>
      </c>
      <c r="J75" s="167">
        <f t="shared" si="37"/>
        <v>1541</v>
      </c>
      <c r="K75" s="166">
        <f t="shared" si="38"/>
        <v>-674</v>
      </c>
      <c r="L75" s="166">
        <f t="shared" si="39"/>
        <v>1541</v>
      </c>
      <c r="M75" s="167">
        <f t="shared" si="36"/>
        <v>4.8889941512791761E-4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428</v>
      </c>
      <c r="F76" s="166">
        <v>963</v>
      </c>
      <c r="G76" s="166">
        <v>1641</v>
      </c>
      <c r="H76" s="166">
        <v>1869</v>
      </c>
      <c r="I76" s="181">
        <f t="shared" si="40"/>
        <v>0.13893967093235826</v>
      </c>
      <c r="J76" s="167" t="str">
        <f t="shared" si="37"/>
        <v>-</v>
      </c>
      <c r="K76" s="166">
        <f t="shared" si="38"/>
        <v>228</v>
      </c>
      <c r="L76" s="166">
        <f t="shared" si="39"/>
        <v>1869</v>
      </c>
      <c r="M76" s="167">
        <f t="shared" si="36"/>
        <v>5.9257652845270947E-4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3917</v>
      </c>
      <c r="E77" s="171">
        <f t="shared" si="42"/>
        <v>17171</v>
      </c>
      <c r="F77" s="171">
        <f t="shared" ref="F77:H77" si="43">F69-SUM(F70:F76)</f>
        <v>27568</v>
      </c>
      <c r="G77" s="171">
        <f t="shared" si="43"/>
        <v>31003</v>
      </c>
      <c r="H77" s="171">
        <f t="shared" si="43"/>
        <v>22081</v>
      </c>
      <c r="I77" s="182">
        <f t="shared" si="40"/>
        <v>-0.28777860207076733</v>
      </c>
      <c r="J77" s="172">
        <f t="shared" si="37"/>
        <v>4.6372223640541232</v>
      </c>
      <c r="K77" s="171">
        <f>H77-G77</f>
        <v>-8922</v>
      </c>
      <c r="L77" s="171">
        <f t="shared" si="39"/>
        <v>18164</v>
      </c>
      <c r="M77" s="172">
        <f t="shared" si="36"/>
        <v>7.00090012025911E-3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111657</v>
      </c>
      <c r="E79" s="178">
        <v>395281</v>
      </c>
      <c r="F79" s="178">
        <v>453294</v>
      </c>
      <c r="G79" s="178">
        <v>524679</v>
      </c>
      <c r="H79" s="178">
        <v>537199</v>
      </c>
      <c r="I79" s="179">
        <f>IFERROR(H79/G79-1,"-")</f>
        <v>2.3862209084030361E-2</v>
      </c>
      <c r="J79" s="179">
        <f>IFERROR(H79/D79-1,"-")</f>
        <v>3.81115380137385</v>
      </c>
      <c r="K79" s="178">
        <f>H79-G79</f>
        <v>12520</v>
      </c>
      <c r="L79" s="178">
        <f>H79-D79</f>
        <v>425542</v>
      </c>
      <c r="M79" s="179">
        <f t="shared" ref="M79:M91" si="44">H79/H$9</f>
        <v>0.17032183975830234</v>
      </c>
    </row>
    <row r="80" spans="2:13" x14ac:dyDescent="0.25">
      <c r="B80" s="161" t="s">
        <v>99</v>
      </c>
      <c r="C80" s="162">
        <v>47060</v>
      </c>
      <c r="D80" s="162">
        <v>66876</v>
      </c>
      <c r="E80" s="162">
        <v>197068</v>
      </c>
      <c r="F80" s="162">
        <v>205761</v>
      </c>
      <c r="G80" s="162">
        <v>223593</v>
      </c>
      <c r="H80" s="162">
        <v>232483</v>
      </c>
      <c r="I80" s="180">
        <f>IFERROR(H80/G80-1,"-")</f>
        <v>3.9759742031280076E-2</v>
      </c>
      <c r="J80" s="163">
        <f t="shared" ref="J80:J91" si="45">IFERROR(H80/D80-1,"-")</f>
        <v>2.4763293259166219</v>
      </c>
      <c r="K80" s="162">
        <f t="shared" ref="K80:K90" si="46">H80-G80</f>
        <v>8890</v>
      </c>
      <c r="L80" s="162">
        <f t="shared" ref="L80:L91" si="47">H80-D80</f>
        <v>165607</v>
      </c>
      <c r="M80" s="163">
        <f t="shared" si="44"/>
        <v>7.370998879843299E-2</v>
      </c>
    </row>
    <row r="81" spans="2:13" x14ac:dyDescent="0.25">
      <c r="B81" s="165" t="s">
        <v>105</v>
      </c>
      <c r="C81" s="166">
        <v>8752</v>
      </c>
      <c r="D81" s="166">
        <v>27671</v>
      </c>
      <c r="E81" s="166">
        <v>57851</v>
      </c>
      <c r="F81" s="166">
        <v>55853</v>
      </c>
      <c r="G81" s="166">
        <v>65310</v>
      </c>
      <c r="H81" s="166">
        <v>55165</v>
      </c>
      <c r="I81" s="181">
        <f>IFERROR(H81/G81-1,"-")</f>
        <v>-0.15533608941969068</v>
      </c>
      <c r="J81" s="167">
        <f t="shared" si="45"/>
        <v>0.99360341151385922</v>
      </c>
      <c r="K81" s="166">
        <f t="shared" si="46"/>
        <v>-10145</v>
      </c>
      <c r="L81" s="166">
        <f t="shared" si="47"/>
        <v>27494</v>
      </c>
      <c r="M81" s="167">
        <f t="shared" si="44"/>
        <v>1.7490360723431631E-2</v>
      </c>
    </row>
    <row r="82" spans="2:13" x14ac:dyDescent="0.25">
      <c r="B82" s="165" t="s">
        <v>102</v>
      </c>
      <c r="C82" s="166">
        <v>38308</v>
      </c>
      <c r="D82" s="166">
        <v>39205</v>
      </c>
      <c r="E82" s="166">
        <v>139217</v>
      </c>
      <c r="F82" s="166">
        <v>149908</v>
      </c>
      <c r="G82" s="166">
        <v>158283</v>
      </c>
      <c r="H82" s="166">
        <v>177318</v>
      </c>
      <c r="I82" s="181">
        <f>IFERROR(H82/G82-1,"-")</f>
        <v>0.12025928242451811</v>
      </c>
      <c r="J82" s="167">
        <f t="shared" si="45"/>
        <v>3.5228414743017469</v>
      </c>
      <c r="K82" s="166">
        <f t="shared" si="46"/>
        <v>19035</v>
      </c>
      <c r="L82" s="166">
        <f t="shared" si="47"/>
        <v>138113</v>
      </c>
      <c r="M82" s="167">
        <f t="shared" si="44"/>
        <v>5.6219628075001353E-2</v>
      </c>
    </row>
    <row r="83" spans="2:13" x14ac:dyDescent="0.25">
      <c r="B83" s="161" t="s">
        <v>109</v>
      </c>
      <c r="C83" s="162">
        <v>95182</v>
      </c>
      <c r="D83" s="162">
        <v>44781</v>
      </c>
      <c r="E83" s="162">
        <v>198213</v>
      </c>
      <c r="F83" s="162">
        <v>247533</v>
      </c>
      <c r="G83" s="162">
        <v>301086</v>
      </c>
      <c r="H83" s="162">
        <v>304716</v>
      </c>
      <c r="I83" s="180">
        <f>IFERROR(H83/G83-1,"-")</f>
        <v>1.2056355991311385E-2</v>
      </c>
      <c r="J83" s="163">
        <f t="shared" si="45"/>
        <v>5.8045823005292423</v>
      </c>
      <c r="K83" s="162">
        <f t="shared" si="46"/>
        <v>3630</v>
      </c>
      <c r="L83" s="162">
        <f t="shared" si="47"/>
        <v>259935</v>
      </c>
      <c r="M83" s="163">
        <f t="shared" si="44"/>
        <v>9.661185095986935E-2</v>
      </c>
    </row>
    <row r="84" spans="2:13" x14ac:dyDescent="0.25">
      <c r="B84" s="165" t="s">
        <v>112</v>
      </c>
      <c r="C84" s="166">
        <v>16800</v>
      </c>
      <c r="D84" s="166">
        <v>2961</v>
      </c>
      <c r="E84" s="166">
        <v>37751</v>
      </c>
      <c r="F84" s="166">
        <v>48955</v>
      </c>
      <c r="G84" s="166">
        <v>61329</v>
      </c>
      <c r="H84" s="166">
        <v>63877</v>
      </c>
      <c r="I84" s="181">
        <f t="shared" ref="I84:I91" si="48">IFERROR(H84/G84-1,"-")</f>
        <v>4.1546413605308974E-2</v>
      </c>
      <c r="J84" s="167">
        <f t="shared" si="45"/>
        <v>20.572779466396486</v>
      </c>
      <c r="K84" s="166">
        <f t="shared" si="46"/>
        <v>2548</v>
      </c>
      <c r="L84" s="166">
        <f t="shared" si="47"/>
        <v>60916</v>
      </c>
      <c r="M84" s="167">
        <f t="shared" si="44"/>
        <v>2.0252547302286636E-2</v>
      </c>
    </row>
    <row r="85" spans="2:13" x14ac:dyDescent="0.25">
      <c r="B85" s="165" t="s">
        <v>115</v>
      </c>
      <c r="C85" s="166">
        <v>32881</v>
      </c>
      <c r="D85" s="166">
        <v>9932</v>
      </c>
      <c r="E85" s="166">
        <v>60603</v>
      </c>
      <c r="F85" s="166">
        <v>71651</v>
      </c>
      <c r="G85" s="166">
        <v>81362</v>
      </c>
      <c r="H85" s="166">
        <v>79701</v>
      </c>
      <c r="I85" s="181">
        <f t="shared" si="48"/>
        <v>-2.041493571937758E-2</v>
      </c>
      <c r="J85" s="167">
        <f t="shared" si="45"/>
        <v>7.0246677406363265</v>
      </c>
      <c r="K85" s="166">
        <f t="shared" si="46"/>
        <v>-1661</v>
      </c>
      <c r="L85" s="166">
        <f t="shared" si="47"/>
        <v>69769</v>
      </c>
      <c r="M85" s="167">
        <f t="shared" si="44"/>
        <v>2.5269631832107755E-2</v>
      </c>
    </row>
    <row r="86" spans="2:13" x14ac:dyDescent="0.25">
      <c r="B86" s="165" t="s">
        <v>118</v>
      </c>
      <c r="C86" s="166">
        <v>5852</v>
      </c>
      <c r="D86" s="166">
        <v>7948</v>
      </c>
      <c r="E86" s="166">
        <v>17790</v>
      </c>
      <c r="F86" s="166">
        <v>22741</v>
      </c>
      <c r="G86" s="166">
        <v>34253</v>
      </c>
      <c r="H86" s="166">
        <v>34366</v>
      </c>
      <c r="I86" s="181">
        <f t="shared" si="48"/>
        <v>3.2989811111434619E-3</v>
      </c>
      <c r="J86" s="167">
        <f t="shared" si="45"/>
        <v>3.3238550578761954</v>
      </c>
      <c r="K86" s="166">
        <f t="shared" si="46"/>
        <v>113</v>
      </c>
      <c r="L86" s="166">
        <f t="shared" si="47"/>
        <v>26418</v>
      </c>
      <c r="M86" s="167">
        <f t="shared" si="44"/>
        <v>1.0895925616268492E-2</v>
      </c>
    </row>
    <row r="87" spans="2:13" x14ac:dyDescent="0.25">
      <c r="B87" s="165" t="s">
        <v>125</v>
      </c>
      <c r="C87" s="166">
        <v>1464</v>
      </c>
      <c r="D87" s="166">
        <v>1117</v>
      </c>
      <c r="E87" s="166">
        <v>5814</v>
      </c>
      <c r="F87" s="166">
        <v>5821</v>
      </c>
      <c r="G87" s="166">
        <v>9717</v>
      </c>
      <c r="H87" s="166">
        <v>8720</v>
      </c>
      <c r="I87" s="181">
        <f t="shared" si="48"/>
        <v>-0.1026036842646908</v>
      </c>
      <c r="J87" s="167">
        <f t="shared" si="45"/>
        <v>6.8066248880931068</v>
      </c>
      <c r="K87" s="166">
        <f t="shared" si="46"/>
        <v>-997</v>
      </c>
      <c r="L87" s="166">
        <f t="shared" si="47"/>
        <v>7603</v>
      </c>
      <c r="M87" s="167">
        <f t="shared" si="44"/>
        <v>2.7647230219944498E-3</v>
      </c>
    </row>
    <row r="88" spans="2:13" x14ac:dyDescent="0.25">
      <c r="B88" s="165" t="s">
        <v>121</v>
      </c>
      <c r="C88" s="166">
        <v>1087</v>
      </c>
      <c r="D88" s="166">
        <v>1121</v>
      </c>
      <c r="E88" s="166">
        <v>3404</v>
      </c>
      <c r="F88" s="166">
        <v>3573</v>
      </c>
      <c r="G88" s="166">
        <v>4856</v>
      </c>
      <c r="H88" s="166">
        <v>4784</v>
      </c>
      <c r="I88" s="181">
        <f t="shared" si="48"/>
        <v>-1.4827018121911006E-2</v>
      </c>
      <c r="J88" s="167">
        <f t="shared" si="45"/>
        <v>3.2676181980374661</v>
      </c>
      <c r="K88" s="166">
        <f t="shared" si="46"/>
        <v>-72</v>
      </c>
      <c r="L88" s="166">
        <f t="shared" si="47"/>
        <v>3663</v>
      </c>
      <c r="M88" s="167">
        <f t="shared" si="44"/>
        <v>1.5167929973877805E-3</v>
      </c>
    </row>
    <row r="89" spans="2:13" x14ac:dyDescent="0.25">
      <c r="B89" s="165" t="s">
        <v>130</v>
      </c>
      <c r="C89" s="166">
        <v>3002</v>
      </c>
      <c r="D89" s="166">
        <v>250</v>
      </c>
      <c r="E89" s="166">
        <v>3773</v>
      </c>
      <c r="F89" s="166">
        <v>5364</v>
      </c>
      <c r="G89" s="166">
        <v>4537</v>
      </c>
      <c r="H89" s="166">
        <v>4864</v>
      </c>
      <c r="I89" s="181">
        <f t="shared" si="48"/>
        <v>7.2074057747410158E-2</v>
      </c>
      <c r="J89" s="167">
        <f t="shared" si="45"/>
        <v>18.456</v>
      </c>
      <c r="K89" s="166">
        <f t="shared" si="46"/>
        <v>327</v>
      </c>
      <c r="L89" s="166">
        <f t="shared" si="47"/>
        <v>4614</v>
      </c>
      <c r="M89" s="167">
        <f t="shared" si="44"/>
        <v>1.5421574287822252E-3</v>
      </c>
    </row>
    <row r="90" spans="2:13" x14ac:dyDescent="0.25">
      <c r="B90" s="165" t="s">
        <v>133</v>
      </c>
      <c r="C90" s="166">
        <v>4636</v>
      </c>
      <c r="D90" s="166">
        <v>445</v>
      </c>
      <c r="E90" s="166">
        <v>3304</v>
      </c>
      <c r="F90" s="166">
        <v>5775</v>
      </c>
      <c r="G90" s="166">
        <v>6008</v>
      </c>
      <c r="H90" s="166">
        <v>4065</v>
      </c>
      <c r="I90" s="181">
        <f t="shared" si="48"/>
        <v>-0.32340213049267641</v>
      </c>
      <c r="J90" s="167">
        <f t="shared" si="45"/>
        <v>8.1348314606741567</v>
      </c>
      <c r="K90" s="166">
        <f t="shared" si="46"/>
        <v>-1943</v>
      </c>
      <c r="L90" s="166">
        <f t="shared" si="47"/>
        <v>3620</v>
      </c>
      <c r="M90" s="167">
        <f t="shared" si="44"/>
        <v>1.2888301702302107E-3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21007</v>
      </c>
      <c r="E91" s="171">
        <f t="shared" si="50"/>
        <v>65774</v>
      </c>
      <c r="F91" s="171">
        <f t="shared" ref="F91:H91" si="51">F83-SUM(F84:F90)</f>
        <v>83653</v>
      </c>
      <c r="G91" s="171">
        <f t="shared" si="51"/>
        <v>99024</v>
      </c>
      <c r="H91" s="171">
        <f t="shared" si="51"/>
        <v>104339</v>
      </c>
      <c r="I91" s="182">
        <f t="shared" si="48"/>
        <v>5.3673856842785694E-2</v>
      </c>
      <c r="J91" s="172">
        <f t="shared" si="45"/>
        <v>3.9668681867948781</v>
      </c>
      <c r="K91" s="171">
        <f>H91-G91</f>
        <v>5315</v>
      </c>
      <c r="L91" s="171">
        <f t="shared" si="47"/>
        <v>83332</v>
      </c>
      <c r="M91" s="172">
        <f t="shared" si="44"/>
        <v>3.3081242590811799E-2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14230</v>
      </c>
      <c r="E93" s="178">
        <v>28946</v>
      </c>
      <c r="F93" s="178">
        <v>35023</v>
      </c>
      <c r="G93" s="178">
        <v>33791</v>
      </c>
      <c r="H93" s="178">
        <v>31909</v>
      </c>
      <c r="I93" s="179">
        <f>IFERROR(H93/G93-1,"-")</f>
        <v>-5.5695303483175973E-2</v>
      </c>
      <c r="J93" s="179">
        <f>IFERROR(H93/D93-1,"-")</f>
        <v>1.2423752635277583</v>
      </c>
      <c r="K93" s="178">
        <f>H93-G93</f>
        <v>-1882</v>
      </c>
      <c r="L93" s="178">
        <f>H93-D93</f>
        <v>17679</v>
      </c>
      <c r="M93" s="179">
        <f t="shared" ref="M93:M105" si="52">H93/H$9</f>
        <v>1.0116920517066617E-2</v>
      </c>
    </row>
    <row r="94" spans="2:13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3">
        <f t="shared" ref="J94:J105" si="53">IFERROR(H94/D94-1,"-")</f>
        <v>1.1112585711125855</v>
      </c>
      <c r="K94" s="162">
        <f t="shared" ref="K94:K104" si="54">H94-G94</f>
        <v>-1253</v>
      </c>
      <c r="L94" s="162">
        <f t="shared" ref="L94:L105" si="55">H94-D94</f>
        <v>10048</v>
      </c>
      <c r="M94" s="163">
        <f t="shared" si="52"/>
        <v>6.052587441499317E-3</v>
      </c>
    </row>
    <row r="95" spans="2:13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7">
        <f t="shared" si="53"/>
        <v>0.27216874872004926</v>
      </c>
      <c r="K95" s="166">
        <f t="shared" si="54"/>
        <v>-68</v>
      </c>
      <c r="L95" s="166">
        <f t="shared" si="55"/>
        <v>1329</v>
      </c>
      <c r="M95" s="167">
        <f t="shared" si="52"/>
        <v>1.9695480977786149E-3</v>
      </c>
    </row>
    <row r="96" spans="2:13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7">
        <f t="shared" si="53"/>
        <v>2.0964174080307765</v>
      </c>
      <c r="K96" s="166">
        <f t="shared" si="54"/>
        <v>-1185</v>
      </c>
      <c r="L96" s="166">
        <f t="shared" si="55"/>
        <v>8719</v>
      </c>
      <c r="M96" s="167">
        <f t="shared" si="52"/>
        <v>4.0830393437207022E-3</v>
      </c>
    </row>
    <row r="97" spans="2:13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3">
        <f t="shared" si="53"/>
        <v>1.470894371626831</v>
      </c>
      <c r="K97" s="162">
        <f t="shared" si="54"/>
        <v>-629</v>
      </c>
      <c r="L97" s="162">
        <f t="shared" si="55"/>
        <v>7631</v>
      </c>
      <c r="M97" s="163">
        <f t="shared" si="52"/>
        <v>4.0643330755672996E-3</v>
      </c>
    </row>
    <row r="98" spans="2:13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56">IFERROR(H98/G98-1,"-")</f>
        <v>-0.15542228885557219</v>
      </c>
      <c r="J98" s="167">
        <f t="shared" si="53"/>
        <v>7.7113402061855663</v>
      </c>
      <c r="K98" s="166">
        <f t="shared" si="54"/>
        <v>-311</v>
      </c>
      <c r="L98" s="166">
        <f t="shared" si="55"/>
        <v>1496</v>
      </c>
      <c r="M98" s="167">
        <f t="shared" si="52"/>
        <v>5.3582361320763988E-4</v>
      </c>
    </row>
    <row r="99" spans="2:13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56"/>
        <v>-0.12093379257558357</v>
      </c>
      <c r="J99" s="167">
        <f t="shared" si="53"/>
        <v>1.9486521181001284</v>
      </c>
      <c r="K99" s="166">
        <f t="shared" si="54"/>
        <v>-316</v>
      </c>
      <c r="L99" s="166">
        <f t="shared" si="55"/>
        <v>1518</v>
      </c>
      <c r="M99" s="167">
        <f t="shared" si="52"/>
        <v>7.2827623641298753E-4</v>
      </c>
    </row>
    <row r="100" spans="2:13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56"/>
        <v>-4.1041482789055617E-2</v>
      </c>
      <c r="J100" s="167">
        <f t="shared" si="53"/>
        <v>5.2810077519379828E-2</v>
      </c>
      <c r="K100" s="166">
        <f t="shared" si="54"/>
        <v>-93</v>
      </c>
      <c r="L100" s="166">
        <f t="shared" si="55"/>
        <v>109</v>
      </c>
      <c r="M100" s="167">
        <f t="shared" si="52"/>
        <v>6.8896136775159847E-4</v>
      </c>
    </row>
    <row r="101" spans="2:13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56"/>
        <v>-7.9744816586921896E-3</v>
      </c>
      <c r="J101" s="167">
        <f t="shared" si="53"/>
        <v>5.2828282828282829</v>
      </c>
      <c r="K101" s="166">
        <f t="shared" si="54"/>
        <v>-5</v>
      </c>
      <c r="L101" s="166">
        <f t="shared" si="55"/>
        <v>523</v>
      </c>
      <c r="M101" s="167">
        <f t="shared" si="52"/>
        <v>1.9720845409180592E-4</v>
      </c>
    </row>
    <row r="102" spans="2:13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56"/>
        <v>-2.9684601113172504E-2</v>
      </c>
      <c r="J102" s="167">
        <f t="shared" si="53"/>
        <v>1.6548223350253806</v>
      </c>
      <c r="K102" s="166">
        <f t="shared" si="54"/>
        <v>-16</v>
      </c>
      <c r="L102" s="166">
        <f t="shared" si="55"/>
        <v>326</v>
      </c>
      <c r="M102" s="167">
        <f t="shared" si="52"/>
        <v>1.6581997024118087E-4</v>
      </c>
    </row>
    <row r="103" spans="2:13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56"/>
        <v>-4.9689440993788803E-2</v>
      </c>
      <c r="J103" s="167">
        <f t="shared" si="53"/>
        <v>7.0526315789473681</v>
      </c>
      <c r="K103" s="166">
        <f t="shared" si="54"/>
        <v>-8</v>
      </c>
      <c r="L103" s="166">
        <f t="shared" si="55"/>
        <v>134</v>
      </c>
      <c r="M103" s="167">
        <f t="shared" si="52"/>
        <v>4.8509475041875092E-5</v>
      </c>
    </row>
    <row r="104" spans="2:13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56"/>
        <v>-0.44194756554307113</v>
      </c>
      <c r="J104" s="167">
        <f t="shared" si="53"/>
        <v>2.3863636363636362</v>
      </c>
      <c r="K104" s="166">
        <f t="shared" si="54"/>
        <v>-118</v>
      </c>
      <c r="L104" s="166">
        <f t="shared" si="55"/>
        <v>105</v>
      </c>
      <c r="M104" s="167">
        <f t="shared" si="52"/>
        <v>4.7241253472152864E-5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1792</v>
      </c>
      <c r="E105" s="171">
        <f t="shared" si="58"/>
        <v>3475</v>
      </c>
      <c r="F105" s="171">
        <f t="shared" ref="F105:H105" si="59">F97-SUM(F98:F104)</f>
        <v>4596</v>
      </c>
      <c r="G105" s="171">
        <f t="shared" si="59"/>
        <v>4974</v>
      </c>
      <c r="H105" s="171">
        <f t="shared" si="59"/>
        <v>5212</v>
      </c>
      <c r="I105" s="182">
        <f t="shared" si="56"/>
        <v>4.7848813831925963E-2</v>
      </c>
      <c r="J105" s="172">
        <f t="shared" si="53"/>
        <v>1.9084821428571428</v>
      </c>
      <c r="K105" s="171">
        <f>H105-G105</f>
        <v>238</v>
      </c>
      <c r="L105" s="171">
        <f t="shared" si="55"/>
        <v>3420</v>
      </c>
      <c r="M105" s="172">
        <f t="shared" si="52"/>
        <v>1.6524927053480586E-3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43336</v>
      </c>
      <c r="E107" s="178">
        <v>107595</v>
      </c>
      <c r="F107" s="178">
        <v>148504</v>
      </c>
      <c r="G107" s="178">
        <v>138865</v>
      </c>
      <c r="H107" s="178">
        <v>154252</v>
      </c>
      <c r="I107" s="179">
        <f>IFERROR(H107/G107-1,"-")</f>
        <v>0.1108054585388687</v>
      </c>
      <c r="J107" s="179">
        <f>IFERROR(H107/D107-1,"-")</f>
        <v>2.5594424958464095</v>
      </c>
      <c r="K107" s="178">
        <f>H107-G107</f>
        <v>15387</v>
      </c>
      <c r="L107" s="178">
        <f>H107-D107</f>
        <v>110916</v>
      </c>
      <c r="M107" s="179">
        <f t="shared" ref="M107:M119" si="60">H107/H$9</f>
        <v>4.8906428393198149E-2</v>
      </c>
    </row>
    <row r="108" spans="2:13" x14ac:dyDescent="0.25">
      <c r="B108" s="161" t="s">
        <v>99</v>
      </c>
      <c r="C108" s="162">
        <v>7208</v>
      </c>
      <c r="D108" s="162">
        <v>25544</v>
      </c>
      <c r="E108" s="162">
        <v>24458</v>
      </c>
      <c r="F108" s="162">
        <v>31500</v>
      </c>
      <c r="G108" s="162">
        <v>28196</v>
      </c>
      <c r="H108" s="162">
        <v>33627</v>
      </c>
      <c r="I108" s="180">
        <f>IFERROR(H108/G108-1,"-")</f>
        <v>0.19261597389700658</v>
      </c>
      <c r="J108" s="163">
        <f t="shared" ref="J108:J119" si="61">IFERROR(H108/D108-1,"-")</f>
        <v>0.31643438772314436</v>
      </c>
      <c r="K108" s="162">
        <f t="shared" ref="K108:K118" si="62">H108-G108</f>
        <v>5431</v>
      </c>
      <c r="L108" s="162">
        <f t="shared" ref="L108:L119" si="63">H108-D108</f>
        <v>8083</v>
      </c>
      <c r="M108" s="163">
        <f t="shared" si="60"/>
        <v>1.0661621681262312E-2</v>
      </c>
    </row>
    <row r="109" spans="2:13" x14ac:dyDescent="0.25">
      <c r="B109" s="165" t="s">
        <v>105</v>
      </c>
      <c r="C109" s="166">
        <v>1451</v>
      </c>
      <c r="D109" s="166">
        <v>16373</v>
      </c>
      <c r="E109" s="166">
        <v>8840</v>
      </c>
      <c r="F109" s="166">
        <v>12945</v>
      </c>
      <c r="G109" s="166">
        <v>8706</v>
      </c>
      <c r="H109" s="166">
        <v>12973</v>
      </c>
      <c r="I109" s="181">
        <f>IFERROR(H109/G109-1,"-")</f>
        <v>0.49012175511141742</v>
      </c>
      <c r="J109" s="167">
        <f t="shared" si="61"/>
        <v>-0.20765895071153728</v>
      </c>
      <c r="K109" s="166">
        <f t="shared" si="62"/>
        <v>4267</v>
      </c>
      <c r="L109" s="166">
        <f t="shared" si="63"/>
        <v>-3400</v>
      </c>
      <c r="M109" s="167">
        <f t="shared" si="60"/>
        <v>4.1131596060016047E-3</v>
      </c>
    </row>
    <row r="110" spans="2:13" x14ac:dyDescent="0.25">
      <c r="B110" s="165" t="s">
        <v>102</v>
      </c>
      <c r="C110" s="166">
        <v>5757</v>
      </c>
      <c r="D110" s="166">
        <v>9171</v>
      </c>
      <c r="E110" s="166">
        <v>15618</v>
      </c>
      <c r="F110" s="166">
        <v>18555</v>
      </c>
      <c r="G110" s="166">
        <v>19490</v>
      </c>
      <c r="H110" s="166">
        <v>20654</v>
      </c>
      <c r="I110" s="181">
        <f>IFERROR(H110/G110-1,"-")</f>
        <v>5.9722934838378761E-2</v>
      </c>
      <c r="J110" s="167">
        <f t="shared" si="61"/>
        <v>1.2520990077417946</v>
      </c>
      <c r="K110" s="166">
        <f t="shared" si="62"/>
        <v>1164</v>
      </c>
      <c r="L110" s="166">
        <f t="shared" si="63"/>
        <v>11483</v>
      </c>
      <c r="M110" s="167">
        <f t="shared" si="60"/>
        <v>6.5484620752607071E-3</v>
      </c>
    </row>
    <row r="111" spans="2:13" x14ac:dyDescent="0.25">
      <c r="B111" s="161" t="s">
        <v>109</v>
      </c>
      <c r="C111" s="162">
        <v>28801</v>
      </c>
      <c r="D111" s="162">
        <v>17792</v>
      </c>
      <c r="E111" s="162">
        <v>83137</v>
      </c>
      <c r="F111" s="162">
        <v>117004</v>
      </c>
      <c r="G111" s="162">
        <v>110669</v>
      </c>
      <c r="H111" s="162">
        <v>120625</v>
      </c>
      <c r="I111" s="180">
        <f>IFERROR(H111/G111-1,"-")</f>
        <v>8.9961958633402395E-2</v>
      </c>
      <c r="J111" s="163">
        <f t="shared" si="61"/>
        <v>5.7797324640287773</v>
      </c>
      <c r="K111" s="162">
        <f t="shared" si="62"/>
        <v>9956</v>
      </c>
      <c r="L111" s="162">
        <f t="shared" si="63"/>
        <v>102833</v>
      </c>
      <c r="M111" s="163">
        <f t="shared" si="60"/>
        <v>3.8244806711935836E-2</v>
      </c>
    </row>
    <row r="112" spans="2:13" x14ac:dyDescent="0.25">
      <c r="B112" s="165" t="s">
        <v>112</v>
      </c>
      <c r="C112" s="166">
        <v>15739</v>
      </c>
      <c r="D112" s="166">
        <v>2735</v>
      </c>
      <c r="E112" s="166">
        <v>48464</v>
      </c>
      <c r="F112" s="166">
        <v>75563</v>
      </c>
      <c r="G112" s="166">
        <v>67792</v>
      </c>
      <c r="H112" s="166">
        <v>72023</v>
      </c>
      <c r="I112" s="181">
        <f t="shared" ref="I112:I119" si="64">IFERROR(H112/G112-1,"-")</f>
        <v>6.2411493981590738E-2</v>
      </c>
      <c r="J112" s="167">
        <f t="shared" si="61"/>
        <v>25.33382084095064</v>
      </c>
      <c r="K112" s="166">
        <f t="shared" si="62"/>
        <v>4231</v>
      </c>
      <c r="L112" s="166">
        <f t="shared" si="63"/>
        <v>69288</v>
      </c>
      <c r="M112" s="167">
        <f t="shared" si="60"/>
        <v>2.2835280529025944E-2</v>
      </c>
    </row>
    <row r="113" spans="2:13" x14ac:dyDescent="0.25">
      <c r="B113" s="165" t="s">
        <v>115</v>
      </c>
      <c r="C113" s="166">
        <v>1827</v>
      </c>
      <c r="D113" s="166">
        <v>4176</v>
      </c>
      <c r="E113" s="166">
        <v>3868</v>
      </c>
      <c r="F113" s="166">
        <v>5363</v>
      </c>
      <c r="G113" s="166">
        <v>4954</v>
      </c>
      <c r="H113" s="166">
        <v>5679</v>
      </c>
      <c r="I113" s="181">
        <f t="shared" si="64"/>
        <v>0.14634638675817513</v>
      </c>
      <c r="J113" s="167">
        <f t="shared" si="61"/>
        <v>0.35991379310344818</v>
      </c>
      <c r="K113" s="166">
        <f t="shared" si="62"/>
        <v>725</v>
      </c>
      <c r="L113" s="166">
        <f t="shared" si="63"/>
        <v>1503</v>
      </c>
      <c r="M113" s="167">
        <f t="shared" si="60"/>
        <v>1.8005575736131283E-3</v>
      </c>
    </row>
    <row r="114" spans="2:13" x14ac:dyDescent="0.25">
      <c r="B114" s="165" t="s">
        <v>118</v>
      </c>
      <c r="C114" s="166">
        <v>1518</v>
      </c>
      <c r="D114" s="166">
        <v>3382</v>
      </c>
      <c r="E114" s="166">
        <v>5029</v>
      </c>
      <c r="F114" s="166">
        <v>9203</v>
      </c>
      <c r="G114" s="166">
        <v>7511</v>
      </c>
      <c r="H114" s="166">
        <v>9223</v>
      </c>
      <c r="I114" s="181">
        <f t="shared" si="64"/>
        <v>0.22793236586340027</v>
      </c>
      <c r="J114" s="167">
        <f t="shared" si="61"/>
        <v>1.7270845653459492</v>
      </c>
      <c r="K114" s="166">
        <f t="shared" si="62"/>
        <v>1712</v>
      </c>
      <c r="L114" s="166">
        <f t="shared" si="63"/>
        <v>5841</v>
      </c>
      <c r="M114" s="167">
        <f t="shared" si="60"/>
        <v>2.9242018843870193E-3</v>
      </c>
    </row>
    <row r="115" spans="2:13" x14ac:dyDescent="0.25">
      <c r="B115" s="165" t="s">
        <v>125</v>
      </c>
      <c r="C115" s="166">
        <v>586</v>
      </c>
      <c r="D115" s="166">
        <v>1156</v>
      </c>
      <c r="E115" s="166">
        <v>3931</v>
      </c>
      <c r="F115" s="166">
        <v>3495</v>
      </c>
      <c r="G115" s="166">
        <v>3811</v>
      </c>
      <c r="H115" s="166">
        <v>4357</v>
      </c>
      <c r="I115" s="181">
        <f t="shared" si="64"/>
        <v>0.14326948307530829</v>
      </c>
      <c r="J115" s="167">
        <f t="shared" si="61"/>
        <v>2.7690311418685121</v>
      </c>
      <c r="K115" s="166">
        <f t="shared" si="62"/>
        <v>546</v>
      </c>
      <c r="L115" s="166">
        <f t="shared" si="63"/>
        <v>3201</v>
      </c>
      <c r="M115" s="167">
        <f t="shared" si="60"/>
        <v>1.381410344819933E-3</v>
      </c>
    </row>
    <row r="116" spans="2:13" x14ac:dyDescent="0.25">
      <c r="B116" s="165" t="s">
        <v>121</v>
      </c>
      <c r="C116" s="166">
        <v>875</v>
      </c>
      <c r="D116" s="166">
        <v>1565</v>
      </c>
      <c r="E116" s="166">
        <v>2948</v>
      </c>
      <c r="F116" s="166">
        <v>3386</v>
      </c>
      <c r="G116" s="166">
        <v>2969</v>
      </c>
      <c r="H116" s="166">
        <v>3037</v>
      </c>
      <c r="I116" s="181">
        <f t="shared" si="64"/>
        <v>2.2903334456045865E-2</v>
      </c>
      <c r="J116" s="167">
        <f t="shared" si="61"/>
        <v>0.94057507987220457</v>
      </c>
      <c r="K116" s="166">
        <f t="shared" si="62"/>
        <v>68</v>
      </c>
      <c r="L116" s="166">
        <f t="shared" si="63"/>
        <v>1472</v>
      </c>
      <c r="M116" s="167">
        <f t="shared" si="60"/>
        <v>9.6289722681159901E-4</v>
      </c>
    </row>
    <row r="117" spans="2:13" x14ac:dyDescent="0.25">
      <c r="B117" s="165" t="s">
        <v>130</v>
      </c>
      <c r="C117" s="166">
        <v>386</v>
      </c>
      <c r="D117" s="166">
        <v>40</v>
      </c>
      <c r="E117" s="166">
        <v>495</v>
      </c>
      <c r="F117" s="166">
        <v>853</v>
      </c>
      <c r="G117" s="166">
        <v>894</v>
      </c>
      <c r="H117" s="166">
        <v>876</v>
      </c>
      <c r="I117" s="181">
        <f t="shared" si="64"/>
        <v>-2.0134228187919434E-2</v>
      </c>
      <c r="J117" s="167">
        <f t="shared" si="61"/>
        <v>20.9</v>
      </c>
      <c r="K117" s="166">
        <f t="shared" si="62"/>
        <v>-18</v>
      </c>
      <c r="L117" s="166">
        <f t="shared" si="63"/>
        <v>836</v>
      </c>
      <c r="M117" s="167">
        <f t="shared" si="60"/>
        <v>2.7774052376916721E-4</v>
      </c>
    </row>
    <row r="118" spans="2:13" x14ac:dyDescent="0.25">
      <c r="B118" s="165" t="s">
        <v>133</v>
      </c>
      <c r="C118" s="166">
        <v>909</v>
      </c>
      <c r="D118" s="166">
        <v>21</v>
      </c>
      <c r="E118" s="166">
        <v>708</v>
      </c>
      <c r="F118" s="166">
        <v>455</v>
      </c>
      <c r="G118" s="166">
        <v>1131</v>
      </c>
      <c r="H118" s="166">
        <v>732</v>
      </c>
      <c r="I118" s="181">
        <f t="shared" si="64"/>
        <v>-0.35278514588859411</v>
      </c>
      <c r="J118" s="167">
        <f t="shared" si="61"/>
        <v>33.857142857142854</v>
      </c>
      <c r="K118" s="166">
        <f t="shared" si="62"/>
        <v>-399</v>
      </c>
      <c r="L118" s="166">
        <f t="shared" si="63"/>
        <v>711</v>
      </c>
      <c r="M118" s="167">
        <f t="shared" si="60"/>
        <v>2.320845472591671E-4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4717</v>
      </c>
      <c r="E119" s="171">
        <f t="shared" si="66"/>
        <v>17694</v>
      </c>
      <c r="F119" s="171">
        <f t="shared" ref="F119:H119" si="67">F111-SUM(F112:F118)</f>
        <v>18686</v>
      </c>
      <c r="G119" s="171">
        <f t="shared" si="67"/>
        <v>21607</v>
      </c>
      <c r="H119" s="171">
        <f t="shared" si="67"/>
        <v>24698</v>
      </c>
      <c r="I119" s="182">
        <f t="shared" si="64"/>
        <v>0.14305549127597539</v>
      </c>
      <c r="J119" s="172">
        <f t="shared" si="61"/>
        <v>4.2359550561797752</v>
      </c>
      <c r="K119" s="171">
        <f>H119-G119</f>
        <v>3091</v>
      </c>
      <c r="L119" s="171">
        <f t="shared" si="63"/>
        <v>19981</v>
      </c>
      <c r="M119" s="172">
        <f t="shared" si="60"/>
        <v>7.8306340822498766E-3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73201</v>
      </c>
      <c r="E121" s="178">
        <v>122504</v>
      </c>
      <c r="F121" s="178">
        <v>143386</v>
      </c>
      <c r="G121" s="178">
        <v>147042</v>
      </c>
      <c r="H121" s="178">
        <v>164634</v>
      </c>
      <c r="I121" s="179">
        <f>IFERROR(H121/G121-1,"-")</f>
        <v>0.11963928673440249</v>
      </c>
      <c r="J121" s="179">
        <f>IFERROR(H121/D121-1,"-")</f>
        <v>1.249067635688037</v>
      </c>
      <c r="K121" s="178">
        <f>H121-G121</f>
        <v>17592</v>
      </c>
      <c r="L121" s="178">
        <f>H121-D121</f>
        <v>91433</v>
      </c>
      <c r="M121" s="179">
        <f t="shared" ref="M121:M133" si="68">H121/H$9</f>
        <v>5.2198097477412178E-2</v>
      </c>
    </row>
    <row r="122" spans="2:13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3">
        <f t="shared" ref="J122:J133" si="69">IFERROR(H122/D122-1,"-")</f>
        <v>1.1743444073936851</v>
      </c>
      <c r="K122" s="162">
        <f t="shared" ref="K122:K132" si="70">H122-G122</f>
        <v>13400</v>
      </c>
      <c r="L122" s="162">
        <f t="shared" ref="L122:L133" si="71">H122-D122</f>
        <v>57052</v>
      </c>
      <c r="M122" s="163">
        <f t="shared" si="68"/>
        <v>3.3491829324009369E-2</v>
      </c>
    </row>
    <row r="123" spans="2:13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7">
        <f t="shared" si="69"/>
        <v>1.1687873075714736</v>
      </c>
      <c r="K123" s="166">
        <f t="shared" si="70"/>
        <v>11239</v>
      </c>
      <c r="L123" s="166">
        <f t="shared" si="71"/>
        <v>29762</v>
      </c>
      <c r="M123" s="167">
        <f t="shared" si="68"/>
        <v>1.7509701102369893E-2</v>
      </c>
    </row>
    <row r="124" spans="2:13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7">
        <f t="shared" si="69"/>
        <v>1.1804654381866944</v>
      </c>
      <c r="K124" s="166">
        <f t="shared" si="70"/>
        <v>2161</v>
      </c>
      <c r="L124" s="166">
        <f t="shared" si="71"/>
        <v>27290</v>
      </c>
      <c r="M124" s="167">
        <f t="shared" si="68"/>
        <v>1.5982128221639476E-2</v>
      </c>
    </row>
    <row r="125" spans="2:13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3">
        <f t="shared" si="69"/>
        <v>1.3965230106828059</v>
      </c>
      <c r="K125" s="162">
        <f t="shared" si="70"/>
        <v>4192</v>
      </c>
      <c r="L125" s="162">
        <f t="shared" si="71"/>
        <v>34381</v>
      </c>
      <c r="M125" s="163">
        <f t="shared" si="68"/>
        <v>1.8706268153402813E-2</v>
      </c>
    </row>
    <row r="126" spans="2:13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72">IFERROR(H126/G126-1,"-")</f>
        <v>-8.0385368056600903E-2</v>
      </c>
      <c r="J126" s="167">
        <f t="shared" si="69"/>
        <v>6.7427122940430921</v>
      </c>
      <c r="K126" s="166">
        <f t="shared" si="70"/>
        <v>-534</v>
      </c>
      <c r="L126" s="166">
        <f t="shared" si="71"/>
        <v>5320</v>
      </c>
      <c r="M126" s="167">
        <f t="shared" si="68"/>
        <v>1.9368913923582675E-3</v>
      </c>
    </row>
    <row r="127" spans="2:13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72"/>
        <v>0.11367789089010705</v>
      </c>
      <c r="J127" s="167">
        <f t="shared" si="69"/>
        <v>2.3035230352303522</v>
      </c>
      <c r="K127" s="166">
        <f t="shared" si="70"/>
        <v>871</v>
      </c>
      <c r="L127" s="166">
        <f t="shared" si="71"/>
        <v>5950</v>
      </c>
      <c r="M127" s="167">
        <f t="shared" si="68"/>
        <v>2.7054336636099358E-3</v>
      </c>
    </row>
    <row r="128" spans="2:13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72"/>
        <v>9.7337407245744245E-2</v>
      </c>
      <c r="J128" s="167">
        <f t="shared" si="69"/>
        <v>0.4469064748201439</v>
      </c>
      <c r="K128" s="166">
        <f t="shared" si="70"/>
        <v>446</v>
      </c>
      <c r="L128" s="166">
        <f t="shared" si="71"/>
        <v>1553</v>
      </c>
      <c r="M128" s="167">
        <f t="shared" si="68"/>
        <v>1.5941545131408362E-3</v>
      </c>
    </row>
    <row r="129" spans="2:13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72"/>
        <v>7.8853046594982157E-2</v>
      </c>
      <c r="J129" s="167">
        <f t="shared" si="69"/>
        <v>2.3896396396396398</v>
      </c>
      <c r="K129" s="166">
        <f t="shared" si="70"/>
        <v>110</v>
      </c>
      <c r="L129" s="166">
        <f t="shared" si="71"/>
        <v>1061</v>
      </c>
      <c r="M129" s="167">
        <f t="shared" si="68"/>
        <v>4.7716836560798701E-4</v>
      </c>
    </row>
    <row r="130" spans="2:13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72"/>
        <v>0.15580985915492951</v>
      </c>
      <c r="J130" s="167">
        <f t="shared" si="69"/>
        <v>2.384020618556701</v>
      </c>
      <c r="K130" s="166">
        <f t="shared" si="70"/>
        <v>177</v>
      </c>
      <c r="L130" s="166">
        <f t="shared" si="71"/>
        <v>925</v>
      </c>
      <c r="M130" s="167">
        <f t="shared" si="68"/>
        <v>4.162937302613202E-4</v>
      </c>
    </row>
    <row r="131" spans="2:13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72"/>
        <v>-0.21792035398230092</v>
      </c>
      <c r="J131" s="167">
        <f t="shared" si="69"/>
        <v>10.590163934426229</v>
      </c>
      <c r="K131" s="166">
        <f t="shared" si="70"/>
        <v>-197</v>
      </c>
      <c r="L131" s="166">
        <f t="shared" si="71"/>
        <v>646</v>
      </c>
      <c r="M131" s="167">
        <f t="shared" si="68"/>
        <v>2.2415816244840319E-4</v>
      </c>
    </row>
    <row r="132" spans="2:13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72"/>
        <v>3.8827838827838912E-2</v>
      </c>
      <c r="J132" s="167">
        <f t="shared" si="69"/>
        <v>7.5421686746987948</v>
      </c>
      <c r="K132" s="166">
        <f t="shared" si="70"/>
        <v>53</v>
      </c>
      <c r="L132" s="166">
        <f t="shared" si="71"/>
        <v>1252</v>
      </c>
      <c r="M132" s="167">
        <f t="shared" si="68"/>
        <v>4.495845464665286E-4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16713</v>
      </c>
      <c r="E133" s="171">
        <f t="shared" si="74"/>
        <v>28740</v>
      </c>
      <c r="F133" s="171">
        <f t="shared" ref="F133:H133" si="75">F125-SUM(F126:F132)</f>
        <v>30547</v>
      </c>
      <c r="G133" s="171">
        <f t="shared" si="75"/>
        <v>31121</v>
      </c>
      <c r="H133" s="171">
        <f t="shared" si="75"/>
        <v>34387</v>
      </c>
      <c r="I133" s="182">
        <f t="shared" si="72"/>
        <v>0.10494521384274291</v>
      </c>
      <c r="J133" s="172">
        <f t="shared" si="69"/>
        <v>1.0575001495841558</v>
      </c>
      <c r="K133" s="171">
        <f>H133-G133</f>
        <v>3266</v>
      </c>
      <c r="L133" s="171">
        <f t="shared" si="71"/>
        <v>17674</v>
      </c>
      <c r="M133" s="172">
        <f t="shared" si="68"/>
        <v>1.0902583779509534E-2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44078</v>
      </c>
      <c r="E135" s="178">
        <v>145637</v>
      </c>
      <c r="F135" s="178">
        <v>157637</v>
      </c>
      <c r="G135" s="178">
        <v>167315</v>
      </c>
      <c r="H135" s="178">
        <v>162934</v>
      </c>
      <c r="I135" s="179">
        <f>IFERROR(H135/G135-1,"-")</f>
        <v>-2.6184143681080574E-2</v>
      </c>
      <c r="J135" s="179">
        <f>IFERROR(H135/D135-1,"-")</f>
        <v>2.6964925813330916</v>
      </c>
      <c r="K135" s="178">
        <f>H135-G135</f>
        <v>-4381</v>
      </c>
      <c r="L135" s="178">
        <f>H135-D135</f>
        <v>118856</v>
      </c>
      <c r="M135" s="179">
        <f t="shared" ref="M135:M147" si="76">H135/H$9</f>
        <v>5.1659103310280237E-2</v>
      </c>
    </row>
    <row r="136" spans="2:13" x14ac:dyDescent="0.25">
      <c r="B136" s="161" t="s">
        <v>99</v>
      </c>
      <c r="C136" s="162">
        <v>2629</v>
      </c>
      <c r="D136" s="162">
        <v>23814</v>
      </c>
      <c r="E136" s="162">
        <v>15534</v>
      </c>
      <c r="F136" s="162">
        <v>18834</v>
      </c>
      <c r="G136" s="162">
        <v>15150</v>
      </c>
      <c r="H136" s="162">
        <v>14655</v>
      </c>
      <c r="I136" s="180">
        <f>IFERROR(H136/G136-1,"-")</f>
        <v>-3.2673267326732702E-2</v>
      </c>
      <c r="J136" s="163">
        <f t="shared" ref="J136:J147" si="77">IFERROR(H136/D136-1,"-")</f>
        <v>-0.38460569412950363</v>
      </c>
      <c r="K136" s="162">
        <f t="shared" ref="K136:K146" si="78">H136-G136</f>
        <v>-495</v>
      </c>
      <c r="L136" s="162">
        <f t="shared" ref="L136:L147" si="79">H136-D136</f>
        <v>-9159</v>
      </c>
      <c r="M136" s="163">
        <f t="shared" si="76"/>
        <v>4.6464467760698007E-3</v>
      </c>
    </row>
    <row r="137" spans="2:13" x14ac:dyDescent="0.25">
      <c r="B137" s="165" t="s">
        <v>105</v>
      </c>
      <c r="C137" s="166">
        <v>1763</v>
      </c>
      <c r="D137" s="166">
        <v>18780</v>
      </c>
      <c r="E137" s="166">
        <v>10551</v>
      </c>
      <c r="F137" s="166">
        <v>12385</v>
      </c>
      <c r="G137" s="166">
        <v>10024</v>
      </c>
      <c r="H137" s="166">
        <v>8568</v>
      </c>
      <c r="I137" s="181">
        <f>IFERROR(H137/G137-1,"-")</f>
        <v>-0.14525139664804465</v>
      </c>
      <c r="J137" s="167">
        <f t="shared" si="77"/>
        <v>-0.54376996805111821</v>
      </c>
      <c r="K137" s="166">
        <f t="shared" si="78"/>
        <v>-1456</v>
      </c>
      <c r="L137" s="166">
        <f t="shared" si="79"/>
        <v>-10212</v>
      </c>
      <c r="M137" s="167">
        <f t="shared" si="76"/>
        <v>2.716530602345005E-3</v>
      </c>
    </row>
    <row r="138" spans="2:13" x14ac:dyDescent="0.25">
      <c r="B138" s="165" t="s">
        <v>102</v>
      </c>
      <c r="C138" s="166">
        <v>866</v>
      </c>
      <c r="D138" s="166">
        <v>5034</v>
      </c>
      <c r="E138" s="166">
        <v>4983</v>
      </c>
      <c r="F138" s="166">
        <v>6449</v>
      </c>
      <c r="G138" s="166">
        <v>5126</v>
      </c>
      <c r="H138" s="166">
        <v>6087</v>
      </c>
      <c r="I138" s="181">
        <f>IFERROR(H138/G138-1,"-")</f>
        <v>0.18747561451424111</v>
      </c>
      <c r="J138" s="167">
        <f t="shared" si="77"/>
        <v>0.20917759237187128</v>
      </c>
      <c r="K138" s="166">
        <f t="shared" si="78"/>
        <v>961</v>
      </c>
      <c r="L138" s="166">
        <f t="shared" si="79"/>
        <v>1053</v>
      </c>
      <c r="M138" s="167">
        <f t="shared" si="76"/>
        <v>1.9299161737247952E-3</v>
      </c>
    </row>
    <row r="139" spans="2:13" x14ac:dyDescent="0.25">
      <c r="B139" s="161" t="s">
        <v>109</v>
      </c>
      <c r="C139" s="162">
        <v>49670</v>
      </c>
      <c r="D139" s="162">
        <v>20264</v>
      </c>
      <c r="E139" s="162">
        <v>130103</v>
      </c>
      <c r="F139" s="162">
        <v>138803</v>
      </c>
      <c r="G139" s="162">
        <v>152165</v>
      </c>
      <c r="H139" s="162">
        <v>148279</v>
      </c>
      <c r="I139" s="180">
        <f>IFERROR(H139/G139-1,"-")</f>
        <v>-2.5538067229652017E-2</v>
      </c>
      <c r="J139" s="163">
        <f t="shared" si="77"/>
        <v>6.3173608369522309</v>
      </c>
      <c r="K139" s="162">
        <f t="shared" si="78"/>
        <v>-3886</v>
      </c>
      <c r="L139" s="162">
        <f t="shared" si="79"/>
        <v>128015</v>
      </c>
      <c r="M139" s="163">
        <f t="shared" si="76"/>
        <v>4.7012656534210433E-2</v>
      </c>
    </row>
    <row r="140" spans="2:13" x14ac:dyDescent="0.25">
      <c r="B140" s="165" t="s">
        <v>112</v>
      </c>
      <c r="C140" s="166">
        <v>21732</v>
      </c>
      <c r="D140" s="166">
        <v>1117</v>
      </c>
      <c r="E140" s="166">
        <v>53836</v>
      </c>
      <c r="F140" s="166">
        <v>57454</v>
      </c>
      <c r="G140" s="166">
        <v>67114</v>
      </c>
      <c r="H140" s="166">
        <v>66583</v>
      </c>
      <c r="I140" s="181">
        <f t="shared" ref="I140:I147" si="80">IFERROR(H140/G140-1,"-")</f>
        <v>-7.9119110766755485E-3</v>
      </c>
      <c r="J140" s="167">
        <f t="shared" si="77"/>
        <v>58.608773500447626</v>
      </c>
      <c r="K140" s="166">
        <f t="shared" si="78"/>
        <v>-531</v>
      </c>
      <c r="L140" s="166">
        <f t="shared" si="79"/>
        <v>65466</v>
      </c>
      <c r="M140" s="167">
        <f t="shared" si="76"/>
        <v>2.111049919420372E-2</v>
      </c>
    </row>
    <row r="141" spans="2:13" x14ac:dyDescent="0.25">
      <c r="B141" s="165" t="s">
        <v>115</v>
      </c>
      <c r="C141" s="166">
        <v>3339</v>
      </c>
      <c r="D141" s="166">
        <v>2184</v>
      </c>
      <c r="E141" s="166">
        <v>8757</v>
      </c>
      <c r="F141" s="166">
        <v>11684</v>
      </c>
      <c r="G141" s="166">
        <v>12889</v>
      </c>
      <c r="H141" s="166">
        <v>12375</v>
      </c>
      <c r="I141" s="181">
        <f t="shared" si="80"/>
        <v>-3.9878966560633056E-2</v>
      </c>
      <c r="J141" s="167">
        <f t="shared" si="77"/>
        <v>4.6662087912087911</v>
      </c>
      <c r="K141" s="166">
        <f t="shared" si="78"/>
        <v>-514</v>
      </c>
      <c r="L141" s="166">
        <f t="shared" si="79"/>
        <v>10191</v>
      </c>
      <c r="M141" s="167">
        <f t="shared" si="76"/>
        <v>3.9235604813281323E-3</v>
      </c>
    </row>
    <row r="142" spans="2:13" x14ac:dyDescent="0.25">
      <c r="B142" s="165" t="s">
        <v>118</v>
      </c>
      <c r="C142" s="166">
        <v>3563</v>
      </c>
      <c r="D142" s="166">
        <v>5600</v>
      </c>
      <c r="E142" s="166">
        <v>16478</v>
      </c>
      <c r="F142" s="166">
        <v>14890</v>
      </c>
      <c r="G142" s="166">
        <v>15236</v>
      </c>
      <c r="H142" s="166">
        <v>13630</v>
      </c>
      <c r="I142" s="181">
        <f t="shared" si="80"/>
        <v>-0.10540824363349965</v>
      </c>
      <c r="J142" s="167">
        <f t="shared" si="77"/>
        <v>1.4339285714285714</v>
      </c>
      <c r="K142" s="166">
        <f t="shared" si="78"/>
        <v>-1606</v>
      </c>
      <c r="L142" s="166">
        <f t="shared" si="79"/>
        <v>8030</v>
      </c>
      <c r="M142" s="167">
        <f t="shared" si="76"/>
        <v>4.3214649988284805E-3</v>
      </c>
    </row>
    <row r="143" spans="2:13" x14ac:dyDescent="0.25">
      <c r="B143" s="165" t="s">
        <v>125</v>
      </c>
      <c r="C143" s="166">
        <v>765</v>
      </c>
      <c r="D143" s="166">
        <v>364</v>
      </c>
      <c r="E143" s="166">
        <v>5965</v>
      </c>
      <c r="F143" s="166">
        <v>4950</v>
      </c>
      <c r="G143" s="166">
        <v>3776</v>
      </c>
      <c r="H143" s="166">
        <v>3574</v>
      </c>
      <c r="I143" s="181">
        <f t="shared" si="80"/>
        <v>-5.3495762711864403E-2</v>
      </c>
      <c r="J143" s="167">
        <f t="shared" si="77"/>
        <v>8.8186813186813193</v>
      </c>
      <c r="K143" s="166">
        <f t="shared" si="78"/>
        <v>-202</v>
      </c>
      <c r="L143" s="166">
        <f t="shared" si="79"/>
        <v>3210</v>
      </c>
      <c r="M143" s="167">
        <f t="shared" si="76"/>
        <v>1.1331559725468077E-3</v>
      </c>
    </row>
    <row r="144" spans="2:13" x14ac:dyDescent="0.25">
      <c r="B144" s="165" t="s">
        <v>121</v>
      </c>
      <c r="C144" s="166">
        <v>861</v>
      </c>
      <c r="D144" s="166">
        <v>654</v>
      </c>
      <c r="E144" s="166">
        <v>2707</v>
      </c>
      <c r="F144" s="166">
        <v>3057</v>
      </c>
      <c r="G144" s="166">
        <v>3589</v>
      </c>
      <c r="H144" s="166">
        <v>2805</v>
      </c>
      <c r="I144" s="181">
        <f t="shared" si="80"/>
        <v>-0.2184452493730844</v>
      </c>
      <c r="J144" s="167">
        <f t="shared" si="77"/>
        <v>3.2889908256880735</v>
      </c>
      <c r="K144" s="166">
        <f t="shared" si="78"/>
        <v>-784</v>
      </c>
      <c r="L144" s="166">
        <f t="shared" si="79"/>
        <v>2151</v>
      </c>
      <c r="M144" s="167">
        <f t="shared" si="76"/>
        <v>8.8934037576770999E-4</v>
      </c>
    </row>
    <row r="145" spans="2:13" x14ac:dyDescent="0.25">
      <c r="B145" s="165" t="s">
        <v>130</v>
      </c>
      <c r="C145" s="166">
        <v>1961</v>
      </c>
      <c r="D145" s="166">
        <v>64</v>
      </c>
      <c r="E145" s="166">
        <v>1870</v>
      </c>
      <c r="F145" s="166">
        <v>2245</v>
      </c>
      <c r="G145" s="166">
        <v>2001</v>
      </c>
      <c r="H145" s="166">
        <v>2294</v>
      </c>
      <c r="I145" s="181">
        <f t="shared" si="80"/>
        <v>0.14642678660669661</v>
      </c>
      <c r="J145" s="167">
        <f t="shared" si="77"/>
        <v>34.84375</v>
      </c>
      <c r="K145" s="166">
        <f t="shared" si="78"/>
        <v>293</v>
      </c>
      <c r="L145" s="166">
        <f t="shared" si="79"/>
        <v>2230</v>
      </c>
      <c r="M145" s="167">
        <f t="shared" si="76"/>
        <v>7.2732507023569586E-4</v>
      </c>
    </row>
    <row r="146" spans="2:13" x14ac:dyDescent="0.25">
      <c r="B146" s="165" t="s">
        <v>133</v>
      </c>
      <c r="C146" s="166">
        <v>3933</v>
      </c>
      <c r="D146" s="166">
        <v>53</v>
      </c>
      <c r="E146" s="166">
        <v>917</v>
      </c>
      <c r="F146" s="166">
        <v>1598</v>
      </c>
      <c r="G146" s="166">
        <v>1484</v>
      </c>
      <c r="H146" s="166">
        <v>1109</v>
      </c>
      <c r="I146" s="181">
        <f t="shared" si="80"/>
        <v>-0.25269541778975746</v>
      </c>
      <c r="J146" s="167">
        <f t="shared" si="77"/>
        <v>19.924528301886792</v>
      </c>
      <c r="K146" s="166">
        <f t="shared" si="78"/>
        <v>-375</v>
      </c>
      <c r="L146" s="166">
        <f t="shared" si="79"/>
        <v>1056</v>
      </c>
      <c r="M146" s="167">
        <f t="shared" si="76"/>
        <v>3.5161443020548678E-4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10228</v>
      </c>
      <c r="E147" s="171">
        <f t="shared" si="82"/>
        <v>39573</v>
      </c>
      <c r="F147" s="171">
        <f t="shared" ref="F147:H147" si="83">F139-SUM(F140:F146)</f>
        <v>42925</v>
      </c>
      <c r="G147" s="171">
        <f t="shared" si="83"/>
        <v>46076</v>
      </c>
      <c r="H147" s="171">
        <f t="shared" si="83"/>
        <v>45909</v>
      </c>
      <c r="I147" s="182">
        <f t="shared" si="80"/>
        <v>-3.6244465665422609E-3</v>
      </c>
      <c r="J147" s="172">
        <f t="shared" si="77"/>
        <v>3.4885608134532653</v>
      </c>
      <c r="K147" s="171">
        <f>H147-G147</f>
        <v>-167</v>
      </c>
      <c r="L147" s="171">
        <f t="shared" si="79"/>
        <v>35681</v>
      </c>
      <c r="M147" s="172">
        <f t="shared" si="76"/>
        <v>1.4555696011094403E-2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27544</v>
      </c>
      <c r="E149" s="178">
        <v>61917</v>
      </c>
      <c r="F149" s="178">
        <v>68546</v>
      </c>
      <c r="G149" s="178">
        <v>73521</v>
      </c>
      <c r="H149" s="178">
        <v>70739</v>
      </c>
      <c r="I149" s="179">
        <f>IFERROR(H149/G149-1,"-")</f>
        <v>-3.7839528842099512E-2</v>
      </c>
      <c r="J149" s="179">
        <f>IFERROR(H149/D149-1,"-")</f>
        <v>1.5682181237293058</v>
      </c>
      <c r="K149" s="178">
        <f>H149-G149</f>
        <v>-2782</v>
      </c>
      <c r="L149" s="178">
        <f>H149-D149</f>
        <v>43195</v>
      </c>
      <c r="M149" s="179">
        <f t="shared" ref="M149:M161" si="84">H149/H$9</f>
        <v>2.242818140514511E-2</v>
      </c>
    </row>
    <row r="150" spans="2:13" x14ac:dyDescent="0.25">
      <c r="B150" s="161" t="s">
        <v>99</v>
      </c>
      <c r="C150" s="162">
        <v>8081</v>
      </c>
      <c r="D150" s="162">
        <v>18768</v>
      </c>
      <c r="E150" s="162">
        <v>32941</v>
      </c>
      <c r="F150" s="162">
        <v>34724</v>
      </c>
      <c r="G150" s="162">
        <v>33119</v>
      </c>
      <c r="H150" s="162">
        <v>29966</v>
      </c>
      <c r="I150" s="180">
        <f>IFERROR(H150/G150-1,"-")</f>
        <v>-9.5202149823364279E-2</v>
      </c>
      <c r="J150" s="163">
        <f t="shared" ref="J150:J161" si="85">IFERROR(H150/D150-1,"-")</f>
        <v>0.59665387894288147</v>
      </c>
      <c r="K150" s="162">
        <f t="shared" ref="K150:K160" si="86">H150-G150</f>
        <v>-3153</v>
      </c>
      <c r="L150" s="162">
        <f t="shared" ref="L150:L161" si="87">H150-D150</f>
        <v>11198</v>
      </c>
      <c r="M150" s="163">
        <f t="shared" si="84"/>
        <v>9.5008818895740456E-3</v>
      </c>
    </row>
    <row r="151" spans="2:13" x14ac:dyDescent="0.25">
      <c r="B151" s="165" t="s">
        <v>105</v>
      </c>
      <c r="C151" s="166">
        <v>4041</v>
      </c>
      <c r="D151" s="166">
        <v>15882</v>
      </c>
      <c r="E151" s="166">
        <v>23300</v>
      </c>
      <c r="F151" s="166">
        <v>24578</v>
      </c>
      <c r="G151" s="166">
        <v>22604</v>
      </c>
      <c r="H151" s="166">
        <v>18773</v>
      </c>
      <c r="I151" s="181">
        <f>IFERROR(H151/G151-1,"-")</f>
        <v>-0.16948327729605384</v>
      </c>
      <c r="J151" s="167">
        <f t="shared" si="85"/>
        <v>0.18202997103639351</v>
      </c>
      <c r="K151" s="166">
        <f t="shared" si="86"/>
        <v>-3831</v>
      </c>
      <c r="L151" s="166">
        <f t="shared" si="87"/>
        <v>2891</v>
      </c>
      <c r="M151" s="167">
        <f t="shared" si="84"/>
        <v>5.9520808820988308E-3</v>
      </c>
    </row>
    <row r="152" spans="2:13" x14ac:dyDescent="0.25">
      <c r="B152" s="165" t="s">
        <v>102</v>
      </c>
      <c r="C152" s="166">
        <v>4040</v>
      </c>
      <c r="D152" s="166">
        <v>2886</v>
      </c>
      <c r="E152" s="166">
        <v>9641</v>
      </c>
      <c r="F152" s="166">
        <v>10146</v>
      </c>
      <c r="G152" s="166">
        <v>10515</v>
      </c>
      <c r="H152" s="166">
        <v>11193</v>
      </c>
      <c r="I152" s="181">
        <f>IFERROR(H152/G152-1,"-")</f>
        <v>6.447931526390871E-2</v>
      </c>
      <c r="J152" s="167">
        <f t="shared" si="85"/>
        <v>2.8783783783783785</v>
      </c>
      <c r="K152" s="166">
        <f t="shared" si="86"/>
        <v>678</v>
      </c>
      <c r="L152" s="166">
        <f t="shared" si="87"/>
        <v>8307</v>
      </c>
      <c r="M152" s="167">
        <f t="shared" si="84"/>
        <v>3.5488010074752152E-3</v>
      </c>
    </row>
    <row r="153" spans="2:13" x14ac:dyDescent="0.25">
      <c r="B153" s="161" t="s">
        <v>109</v>
      </c>
      <c r="C153" s="162">
        <v>15488</v>
      </c>
      <c r="D153" s="162">
        <v>8776</v>
      </c>
      <c r="E153" s="162">
        <v>28976</v>
      </c>
      <c r="F153" s="162">
        <v>33822</v>
      </c>
      <c r="G153" s="162">
        <v>40402</v>
      </c>
      <c r="H153" s="162">
        <v>40773</v>
      </c>
      <c r="I153" s="180">
        <f>IFERROR(H153/G153-1,"-")</f>
        <v>9.1827137270432679E-3</v>
      </c>
      <c r="J153" s="163">
        <f t="shared" si="85"/>
        <v>3.6459662716499546</v>
      </c>
      <c r="K153" s="162">
        <f t="shared" si="86"/>
        <v>371</v>
      </c>
      <c r="L153" s="162">
        <f t="shared" si="87"/>
        <v>31997</v>
      </c>
      <c r="M153" s="163">
        <f t="shared" si="84"/>
        <v>1.2927299515571066E-2</v>
      </c>
    </row>
    <row r="154" spans="2:13" x14ac:dyDescent="0.25">
      <c r="B154" s="165" t="s">
        <v>112</v>
      </c>
      <c r="C154" s="166">
        <v>4925</v>
      </c>
      <c r="D154" s="166">
        <v>388</v>
      </c>
      <c r="E154" s="166">
        <v>10516</v>
      </c>
      <c r="F154" s="166">
        <v>10757</v>
      </c>
      <c r="G154" s="166">
        <v>12042</v>
      </c>
      <c r="H154" s="166">
        <v>10409</v>
      </c>
      <c r="I154" s="181">
        <f t="shared" ref="I154:I161" si="88">IFERROR(H154/G154-1,"-")</f>
        <v>-0.13560870287327687</v>
      </c>
      <c r="J154" s="167">
        <f t="shared" si="85"/>
        <v>25.827319587628867</v>
      </c>
      <c r="K154" s="166">
        <f t="shared" si="86"/>
        <v>-1633</v>
      </c>
      <c r="L154" s="166">
        <f t="shared" si="87"/>
        <v>10021</v>
      </c>
      <c r="M154" s="167">
        <f t="shared" si="84"/>
        <v>3.3002295798096591E-3</v>
      </c>
    </row>
    <row r="155" spans="2:13" x14ac:dyDescent="0.25">
      <c r="B155" s="165" t="s">
        <v>115</v>
      </c>
      <c r="C155" s="166">
        <v>4219</v>
      </c>
      <c r="D155" s="166">
        <v>1693</v>
      </c>
      <c r="E155" s="166">
        <v>6295</v>
      </c>
      <c r="F155" s="166">
        <v>6753</v>
      </c>
      <c r="G155" s="166">
        <v>7392</v>
      </c>
      <c r="H155" s="166">
        <v>7172</v>
      </c>
      <c r="I155" s="181">
        <f t="shared" si="88"/>
        <v>-2.9761904761904767E-2</v>
      </c>
      <c r="J155" s="167">
        <f t="shared" si="85"/>
        <v>3.236266981689309</v>
      </c>
      <c r="K155" s="166">
        <f t="shared" si="86"/>
        <v>-220</v>
      </c>
      <c r="L155" s="166">
        <f t="shared" si="87"/>
        <v>5479</v>
      </c>
      <c r="M155" s="167">
        <f t="shared" si="84"/>
        <v>2.2739212745119487E-3</v>
      </c>
    </row>
    <row r="156" spans="2:13" x14ac:dyDescent="0.25">
      <c r="B156" s="165" t="s">
        <v>118</v>
      </c>
      <c r="C156" s="166">
        <v>1723</v>
      </c>
      <c r="D156" s="166">
        <v>2444</v>
      </c>
      <c r="E156" s="166">
        <v>3313</v>
      </c>
      <c r="F156" s="166">
        <v>5233</v>
      </c>
      <c r="G156" s="166">
        <v>6589</v>
      </c>
      <c r="H156" s="166">
        <v>9586</v>
      </c>
      <c r="I156" s="181">
        <f t="shared" si="88"/>
        <v>0.45484899074214602</v>
      </c>
      <c r="J156" s="167">
        <f t="shared" si="85"/>
        <v>2.9222585924713584</v>
      </c>
      <c r="K156" s="166">
        <f t="shared" si="86"/>
        <v>2997</v>
      </c>
      <c r="L156" s="166">
        <f t="shared" si="87"/>
        <v>7142</v>
      </c>
      <c r="M156" s="167">
        <f t="shared" si="84"/>
        <v>3.0392929918393111E-3</v>
      </c>
    </row>
    <row r="157" spans="2:13" x14ac:dyDescent="0.25">
      <c r="B157" s="165" t="s">
        <v>125</v>
      </c>
      <c r="C157" s="166">
        <v>517</v>
      </c>
      <c r="D157" s="166">
        <v>274</v>
      </c>
      <c r="E157" s="166">
        <v>920</v>
      </c>
      <c r="F157" s="166">
        <v>1078</v>
      </c>
      <c r="G157" s="166">
        <v>1631</v>
      </c>
      <c r="H157" s="166">
        <v>1503</v>
      </c>
      <c r="I157" s="181">
        <f t="shared" si="88"/>
        <v>-7.8479460453709349E-2</v>
      </c>
      <c r="J157" s="167">
        <f t="shared" si="85"/>
        <v>4.4854014598540148</v>
      </c>
      <c r="K157" s="166">
        <f t="shared" si="86"/>
        <v>-128</v>
      </c>
      <c r="L157" s="166">
        <f t="shared" si="87"/>
        <v>1229</v>
      </c>
      <c r="M157" s="167">
        <f t="shared" si="84"/>
        <v>4.765342548231259E-4</v>
      </c>
    </row>
    <row r="158" spans="2:13" x14ac:dyDescent="0.25">
      <c r="B158" s="165" t="s">
        <v>121</v>
      </c>
      <c r="C158" s="166">
        <v>514</v>
      </c>
      <c r="D158" s="166">
        <v>490</v>
      </c>
      <c r="E158" s="166">
        <v>1585</v>
      </c>
      <c r="F158" s="166">
        <v>1642</v>
      </c>
      <c r="G158" s="166">
        <v>1855</v>
      </c>
      <c r="H158" s="166">
        <v>1511</v>
      </c>
      <c r="I158" s="181">
        <f t="shared" si="88"/>
        <v>-0.18544474393530996</v>
      </c>
      <c r="J158" s="167">
        <f t="shared" si="85"/>
        <v>2.083673469387755</v>
      </c>
      <c r="K158" s="166">
        <f t="shared" si="86"/>
        <v>-344</v>
      </c>
      <c r="L158" s="166">
        <f t="shared" si="87"/>
        <v>1021</v>
      </c>
      <c r="M158" s="167">
        <f t="shared" si="84"/>
        <v>4.7907069796257034E-4</v>
      </c>
    </row>
    <row r="159" spans="2:13" x14ac:dyDescent="0.25">
      <c r="B159" s="165" t="s">
        <v>130</v>
      </c>
      <c r="C159" s="166">
        <v>331</v>
      </c>
      <c r="D159" s="166">
        <v>28</v>
      </c>
      <c r="E159" s="166">
        <v>270</v>
      </c>
      <c r="F159" s="166">
        <v>405</v>
      </c>
      <c r="G159" s="166">
        <v>284</v>
      </c>
      <c r="H159" s="166">
        <v>287</v>
      </c>
      <c r="I159" s="181">
        <f t="shared" si="88"/>
        <v>1.0563380281690238E-2</v>
      </c>
      <c r="J159" s="167">
        <f t="shared" si="85"/>
        <v>9.25</v>
      </c>
      <c r="K159" s="166">
        <f t="shared" si="86"/>
        <v>3</v>
      </c>
      <c r="L159" s="166">
        <f t="shared" si="87"/>
        <v>259</v>
      </c>
      <c r="M159" s="167">
        <f t="shared" si="84"/>
        <v>9.0994897627569621E-5</v>
      </c>
    </row>
    <row r="160" spans="2:13" x14ac:dyDescent="0.25">
      <c r="B160" s="165" t="s">
        <v>133</v>
      </c>
      <c r="C160" s="166">
        <v>420</v>
      </c>
      <c r="D160" s="166">
        <v>68</v>
      </c>
      <c r="E160" s="166">
        <v>395</v>
      </c>
      <c r="F160" s="166">
        <v>536</v>
      </c>
      <c r="G160" s="166">
        <v>481</v>
      </c>
      <c r="H160" s="166">
        <v>380</v>
      </c>
      <c r="I160" s="181">
        <f t="shared" si="88"/>
        <v>-0.20997920997920994</v>
      </c>
      <c r="J160" s="167">
        <f t="shared" si="85"/>
        <v>4.5882352941176467</v>
      </c>
      <c r="K160" s="166">
        <f t="shared" si="86"/>
        <v>-101</v>
      </c>
      <c r="L160" s="166">
        <f t="shared" si="87"/>
        <v>312</v>
      </c>
      <c r="M160" s="167">
        <f t="shared" si="84"/>
        <v>1.2048104912361133E-4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3391</v>
      </c>
      <c r="E161" s="171">
        <f t="shared" si="90"/>
        <v>5682</v>
      </c>
      <c r="F161" s="171">
        <f t="shared" ref="F161:H161" si="91">F153-SUM(F154:F160)</f>
        <v>7418</v>
      </c>
      <c r="G161" s="171">
        <f t="shared" si="91"/>
        <v>10128</v>
      </c>
      <c r="H161" s="171">
        <f t="shared" si="91"/>
        <v>9925</v>
      </c>
      <c r="I161" s="182">
        <f t="shared" si="88"/>
        <v>-2.0043443917851511E-2</v>
      </c>
      <c r="J161" s="172">
        <f t="shared" si="85"/>
        <v>1.926865231495134</v>
      </c>
      <c r="K161" s="171">
        <f>H161-G161</f>
        <v>-203</v>
      </c>
      <c r="L161" s="171">
        <f t="shared" si="87"/>
        <v>6534</v>
      </c>
      <c r="M161" s="172">
        <f t="shared" si="84"/>
        <v>3.1467747698732699E-3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EE16A-E6C3-4064-B613-6FE913D9F8A6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271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46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794875</v>
      </c>
      <c r="D9" s="178">
        <f t="shared" si="0"/>
        <v>578416</v>
      </c>
      <c r="E9" s="178">
        <f t="shared" si="0"/>
        <v>2111099</v>
      </c>
      <c r="F9" s="178">
        <f t="shared" si="0"/>
        <v>2351203</v>
      </c>
      <c r="G9" s="178">
        <f t="shared" si="0"/>
        <v>2473077</v>
      </c>
      <c r="H9" s="178">
        <f t="shared" si="0"/>
        <v>2432547</v>
      </c>
      <c r="I9" s="179">
        <f>IFERROR(H9/G9-1,"-")</f>
        <v>-1.6388490936594335E-2</v>
      </c>
      <c r="J9" s="178">
        <f t="shared" ref="J9:J21" si="1">H9-G9</f>
        <v>-40530</v>
      </c>
      <c r="K9" s="179">
        <f t="shared" ref="K9:K21" si="2">H9/H$9</f>
        <v>1</v>
      </c>
      <c r="N9" s="158" t="s">
        <v>70</v>
      </c>
      <c r="O9" s="178">
        <f t="shared" ref="O9:T9" si="3">O10+O13</f>
        <v>279824</v>
      </c>
      <c r="P9" s="178">
        <f t="shared" si="3"/>
        <v>232111</v>
      </c>
      <c r="Q9" s="178">
        <f t="shared" si="3"/>
        <v>852329</v>
      </c>
      <c r="R9" s="178">
        <f t="shared" si="3"/>
        <v>884801</v>
      </c>
      <c r="S9" s="178">
        <f t="shared" si="3"/>
        <v>915684</v>
      </c>
      <c r="T9" s="178">
        <f t="shared" si="3"/>
        <v>859383</v>
      </c>
      <c r="U9" s="179">
        <f>IFERROR(T9/S9-1,"-")</f>
        <v>-6.1485184845426977E-2</v>
      </c>
      <c r="V9" s="178">
        <f>T9-S9</f>
        <v>-56301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158244</v>
      </c>
      <c r="D10" s="162">
        <v>310051</v>
      </c>
      <c r="E10" s="162">
        <v>493482</v>
      </c>
      <c r="F10" s="162">
        <v>518737</v>
      </c>
      <c r="G10" s="162">
        <v>505554</v>
      </c>
      <c r="H10" s="162">
        <v>506562</v>
      </c>
      <c r="I10" s="180">
        <f>IFERROR(H10/G10-1,"-")</f>
        <v>1.9938522887763543E-3</v>
      </c>
      <c r="J10" s="161">
        <f t="shared" si="1"/>
        <v>1008</v>
      </c>
      <c r="K10" s="163">
        <f t="shared" si="2"/>
        <v>0.20824345839977604</v>
      </c>
      <c r="N10" s="161" t="s">
        <v>99</v>
      </c>
      <c r="O10" s="162">
        <v>16647</v>
      </c>
      <c r="P10" s="162">
        <v>111704</v>
      </c>
      <c r="Q10" s="162">
        <v>101020</v>
      </c>
      <c r="R10" s="162">
        <v>81576</v>
      </c>
      <c r="S10" s="162">
        <v>69290</v>
      </c>
      <c r="T10" s="162">
        <v>61980</v>
      </c>
      <c r="U10" s="180">
        <f>IFERROR(T10/S10-1,"-")</f>
        <v>-0.10549862895078654</v>
      </c>
      <c r="V10" s="161">
        <f t="shared" ref="V10:V20" si="5">T10-S10</f>
        <v>-7310</v>
      </c>
      <c r="W10" s="163">
        <f t="shared" si="4"/>
        <v>7.2121510432484701E-2</v>
      </c>
    </row>
    <row r="11" spans="1:23" x14ac:dyDescent="0.25">
      <c r="A11" s="164" t="s">
        <v>102</v>
      </c>
      <c r="B11" s="165" t="s">
        <v>105</v>
      </c>
      <c r="C11" s="166">
        <v>56618</v>
      </c>
      <c r="D11" s="166">
        <v>173338</v>
      </c>
      <c r="E11" s="166">
        <v>199899</v>
      </c>
      <c r="F11" s="166">
        <v>203366</v>
      </c>
      <c r="G11" s="166">
        <v>195185</v>
      </c>
      <c r="H11" s="166">
        <v>190221</v>
      </c>
      <c r="I11" s="181">
        <f>IFERROR(H11/G11-1,"-")</f>
        <v>-2.5432282193816103E-2</v>
      </c>
      <c r="J11" s="165">
        <f t="shared" si="1"/>
        <v>-4964</v>
      </c>
      <c r="K11" s="167">
        <f t="shared" si="2"/>
        <v>7.8198283527512527E-2</v>
      </c>
      <c r="N11" s="165" t="s">
        <v>105</v>
      </c>
      <c r="O11" s="166">
        <v>6472</v>
      </c>
      <c r="P11" s="166">
        <v>60038</v>
      </c>
      <c r="Q11" s="166">
        <v>42281</v>
      </c>
      <c r="R11" s="166">
        <v>32711</v>
      </c>
      <c r="S11" s="166">
        <v>24554</v>
      </c>
      <c r="T11" s="166">
        <v>27727</v>
      </c>
      <c r="U11" s="181">
        <f>IFERROR(T11/S11-1,"-")</f>
        <v>0.12922538079335344</v>
      </c>
      <c r="V11" s="165">
        <f t="shared" si="5"/>
        <v>3173</v>
      </c>
      <c r="W11" s="167">
        <f>T11/T$9</f>
        <v>3.2263845107478276E-2</v>
      </c>
    </row>
    <row r="12" spans="1:23" x14ac:dyDescent="0.25">
      <c r="A12" s="1"/>
      <c r="B12" s="165" t="s">
        <v>102</v>
      </c>
      <c r="C12" s="166">
        <v>101626</v>
      </c>
      <c r="D12" s="166">
        <v>136713</v>
      </c>
      <c r="E12" s="166">
        <v>293583</v>
      </c>
      <c r="F12" s="166">
        <v>315371</v>
      </c>
      <c r="G12" s="166">
        <v>310369</v>
      </c>
      <c r="H12" s="166">
        <v>316341</v>
      </c>
      <c r="I12" s="181">
        <f>IFERROR(H12/G12-1,"-")</f>
        <v>1.9241612403300579E-2</v>
      </c>
      <c r="J12" s="165">
        <f t="shared" si="1"/>
        <v>5972</v>
      </c>
      <c r="K12" s="167">
        <f t="shared" si="2"/>
        <v>0.13004517487226352</v>
      </c>
      <c r="N12" s="165" t="s">
        <v>102</v>
      </c>
      <c r="O12" s="166">
        <v>10175</v>
      </c>
      <c r="P12" s="166">
        <v>51666</v>
      </c>
      <c r="Q12" s="166">
        <v>58739</v>
      </c>
      <c r="R12" s="166">
        <v>48865</v>
      </c>
      <c r="S12" s="166">
        <v>44736</v>
      </c>
      <c r="T12" s="166">
        <v>34253</v>
      </c>
      <c r="U12" s="181">
        <f>IFERROR(T12/S12-1,"-")</f>
        <v>-0.23433029327610877</v>
      </c>
      <c r="V12" s="165">
        <f t="shared" si="5"/>
        <v>-10483</v>
      </c>
      <c r="W12" s="167">
        <f t="shared" si="4"/>
        <v>3.9857665325006432E-2</v>
      </c>
    </row>
    <row r="13" spans="1:23" s="57" customFormat="1" x14ac:dyDescent="0.25">
      <c r="B13" s="161" t="s">
        <v>109</v>
      </c>
      <c r="C13" s="162">
        <v>636631</v>
      </c>
      <c r="D13" s="162">
        <v>268365</v>
      </c>
      <c r="E13" s="162">
        <v>1617617</v>
      </c>
      <c r="F13" s="162">
        <v>1832466</v>
      </c>
      <c r="G13" s="162">
        <v>1967523</v>
      </c>
      <c r="H13" s="162">
        <v>1925985</v>
      </c>
      <c r="I13" s="180">
        <f>IFERROR(H13/G13-1,"-")</f>
        <v>-2.1111824359867692E-2</v>
      </c>
      <c r="J13" s="161">
        <f t="shared" si="1"/>
        <v>-41538</v>
      </c>
      <c r="K13" s="163">
        <f t="shared" si="2"/>
        <v>0.79175654160022402</v>
      </c>
      <c r="N13" s="161" t="s">
        <v>109</v>
      </c>
      <c r="O13" s="162">
        <v>263177</v>
      </c>
      <c r="P13" s="162">
        <v>120407</v>
      </c>
      <c r="Q13" s="162">
        <v>751309</v>
      </c>
      <c r="R13" s="162">
        <v>803225</v>
      </c>
      <c r="S13" s="162">
        <v>846394</v>
      </c>
      <c r="T13" s="162">
        <v>797403</v>
      </c>
      <c r="U13" s="180">
        <f>IFERROR(T13/S13-1,"-")</f>
        <v>-5.7882026573912393E-2</v>
      </c>
      <c r="V13" s="161">
        <f t="shared" si="5"/>
        <v>-48991</v>
      </c>
      <c r="W13" s="163">
        <f t="shared" si="4"/>
        <v>0.92787848956751529</v>
      </c>
    </row>
    <row r="14" spans="1:23" s="57" customFormat="1" x14ac:dyDescent="0.25">
      <c r="B14" s="165" t="s">
        <v>112</v>
      </c>
      <c r="C14" s="166">
        <v>252485</v>
      </c>
      <c r="D14" s="166">
        <v>21857</v>
      </c>
      <c r="E14" s="166">
        <v>728704</v>
      </c>
      <c r="F14" s="166">
        <v>826359</v>
      </c>
      <c r="G14" s="166">
        <v>882815</v>
      </c>
      <c r="H14" s="166">
        <v>871588</v>
      </c>
      <c r="I14" s="181">
        <f t="shared" ref="I14:I21" si="6">IFERROR(H14/G14-1,"-")</f>
        <v>-1.2717273720994737E-2</v>
      </c>
      <c r="J14" s="165">
        <f t="shared" si="1"/>
        <v>-11227</v>
      </c>
      <c r="K14" s="167">
        <f t="shared" si="2"/>
        <v>0.35830263505699994</v>
      </c>
      <c r="N14" s="165" t="s">
        <v>112</v>
      </c>
      <c r="O14" s="166">
        <v>115594</v>
      </c>
      <c r="P14" s="166">
        <v>10707</v>
      </c>
      <c r="Q14" s="166">
        <v>372541</v>
      </c>
      <c r="R14" s="166">
        <v>402472</v>
      </c>
      <c r="S14" s="166">
        <v>425838</v>
      </c>
      <c r="T14" s="166">
        <v>405424</v>
      </c>
      <c r="U14" s="181">
        <f t="shared" ref="U14:U21" si="7">IFERROR(T14/S14-1,"-")</f>
        <v>-4.793841789600739E-2</v>
      </c>
      <c r="V14" s="165">
        <f t="shared" si="5"/>
        <v>-20414</v>
      </c>
      <c r="W14" s="167">
        <f t="shared" si="4"/>
        <v>0.47176171741819423</v>
      </c>
    </row>
    <row r="15" spans="1:23" x14ac:dyDescent="0.25">
      <c r="A15" s="1"/>
      <c r="B15" s="165" t="s">
        <v>115</v>
      </c>
      <c r="C15" s="166">
        <v>93070</v>
      </c>
      <c r="D15" s="166">
        <v>47079</v>
      </c>
      <c r="E15" s="166">
        <v>184566</v>
      </c>
      <c r="F15" s="166">
        <v>215544</v>
      </c>
      <c r="G15" s="166">
        <v>225329</v>
      </c>
      <c r="H15" s="166">
        <v>216339</v>
      </c>
      <c r="I15" s="181">
        <f t="shared" si="6"/>
        <v>-3.9897216958314274E-2</v>
      </c>
      <c r="J15" s="165">
        <f t="shared" si="1"/>
        <v>-8990</v>
      </c>
      <c r="K15" s="167">
        <f t="shared" si="2"/>
        <v>8.893517781979135E-2</v>
      </c>
      <c r="N15" s="165" t="s">
        <v>115</v>
      </c>
      <c r="O15" s="166">
        <v>34149</v>
      </c>
      <c r="P15" s="166">
        <v>23499</v>
      </c>
      <c r="Q15" s="166">
        <v>86025</v>
      </c>
      <c r="R15" s="166">
        <v>95050</v>
      </c>
      <c r="S15" s="166">
        <v>95777</v>
      </c>
      <c r="T15" s="166">
        <v>88086</v>
      </c>
      <c r="U15" s="181">
        <f t="shared" si="7"/>
        <v>-8.0301116134353756E-2</v>
      </c>
      <c r="V15" s="165">
        <f t="shared" si="5"/>
        <v>-7691</v>
      </c>
      <c r="W15" s="167">
        <f t="shared" si="4"/>
        <v>0.10249911855366001</v>
      </c>
    </row>
    <row r="16" spans="1:23" x14ac:dyDescent="0.25">
      <c r="A16" s="1"/>
      <c r="B16" s="165" t="s">
        <v>118</v>
      </c>
      <c r="C16" s="166">
        <v>33244</v>
      </c>
      <c r="D16" s="166">
        <v>44007</v>
      </c>
      <c r="E16" s="166">
        <v>92891</v>
      </c>
      <c r="F16" s="166">
        <v>104830</v>
      </c>
      <c r="G16" s="166">
        <v>112724</v>
      </c>
      <c r="H16" s="166">
        <v>106186</v>
      </c>
      <c r="I16" s="181">
        <f t="shared" si="6"/>
        <v>-5.8000070969802309E-2</v>
      </c>
      <c r="J16" s="165">
        <f t="shared" si="1"/>
        <v>-6538</v>
      </c>
      <c r="K16" s="167">
        <f t="shared" si="2"/>
        <v>4.3652188426369559E-2</v>
      </c>
      <c r="N16" s="165" t="s">
        <v>118</v>
      </c>
      <c r="O16" s="166">
        <v>11026</v>
      </c>
      <c r="P16" s="166">
        <v>16608</v>
      </c>
      <c r="Q16" s="166">
        <v>30711</v>
      </c>
      <c r="R16" s="166">
        <v>28639</v>
      </c>
      <c r="S16" s="166">
        <v>25839</v>
      </c>
      <c r="T16" s="166">
        <v>23987</v>
      </c>
      <c r="U16" s="181">
        <f t="shared" si="7"/>
        <v>-7.1674600410232547E-2</v>
      </c>
      <c r="V16" s="165">
        <f t="shared" si="5"/>
        <v>-1852</v>
      </c>
      <c r="W16" s="167">
        <f t="shared" si="4"/>
        <v>2.7911885620264771E-2</v>
      </c>
    </row>
    <row r="17" spans="1:23" x14ac:dyDescent="0.25">
      <c r="A17" s="1"/>
      <c r="B17" s="165" t="s">
        <v>125</v>
      </c>
      <c r="C17" s="166">
        <v>21193</v>
      </c>
      <c r="D17" s="166">
        <v>11933</v>
      </c>
      <c r="E17" s="166">
        <v>73751</v>
      </c>
      <c r="F17" s="166">
        <v>65136</v>
      </c>
      <c r="G17" s="166">
        <v>73540</v>
      </c>
      <c r="H17" s="166">
        <v>67765</v>
      </c>
      <c r="I17" s="181">
        <f t="shared" si="6"/>
        <v>-7.852869186837097E-2</v>
      </c>
      <c r="J17" s="165">
        <f t="shared" si="1"/>
        <v>-5775</v>
      </c>
      <c r="K17" s="167">
        <f t="shared" si="2"/>
        <v>2.7857632349960762E-2</v>
      </c>
      <c r="N17" s="165" t="s">
        <v>125</v>
      </c>
      <c r="O17" s="166">
        <v>10228</v>
      </c>
      <c r="P17" s="166">
        <v>6368</v>
      </c>
      <c r="Q17" s="166">
        <v>39966</v>
      </c>
      <c r="R17" s="166">
        <v>32831</v>
      </c>
      <c r="S17" s="166">
        <v>35787</v>
      </c>
      <c r="T17" s="166">
        <v>32500</v>
      </c>
      <c r="U17" s="181">
        <f t="shared" si="7"/>
        <v>-9.1848995445273474E-2</v>
      </c>
      <c r="V17" s="165">
        <f t="shared" si="5"/>
        <v>-3287</v>
      </c>
      <c r="W17" s="167">
        <f t="shared" si="4"/>
        <v>3.781782976856652E-2</v>
      </c>
    </row>
    <row r="18" spans="1:23" x14ac:dyDescent="0.25">
      <c r="A18" s="1"/>
      <c r="B18" s="165" t="s">
        <v>121</v>
      </c>
      <c r="C18" s="166">
        <v>29431</v>
      </c>
      <c r="D18" s="166">
        <v>18875</v>
      </c>
      <c r="E18" s="166">
        <v>76451</v>
      </c>
      <c r="F18" s="166">
        <v>76856</v>
      </c>
      <c r="G18" s="166">
        <v>81399</v>
      </c>
      <c r="H18" s="166">
        <v>74015</v>
      </c>
      <c r="I18" s="181">
        <f t="shared" si="6"/>
        <v>-9.0713645130775511E-2</v>
      </c>
      <c r="J18" s="165">
        <f t="shared" si="1"/>
        <v>-7384</v>
      </c>
      <c r="K18" s="167">
        <f t="shared" si="2"/>
        <v>3.0426955779271684E-2</v>
      </c>
      <c r="N18" s="165" t="s">
        <v>121</v>
      </c>
      <c r="O18" s="166">
        <v>14676</v>
      </c>
      <c r="P18" s="166">
        <v>11357</v>
      </c>
      <c r="Q18" s="166">
        <v>46524</v>
      </c>
      <c r="R18" s="166">
        <v>42822</v>
      </c>
      <c r="S18" s="166">
        <v>44261</v>
      </c>
      <c r="T18" s="166">
        <v>41897</v>
      </c>
      <c r="U18" s="181">
        <f t="shared" si="7"/>
        <v>-5.3410451639140599E-2</v>
      </c>
      <c r="V18" s="165">
        <f t="shared" si="5"/>
        <v>-2364</v>
      </c>
      <c r="W18" s="167">
        <f t="shared" si="4"/>
        <v>4.8752418886573272E-2</v>
      </c>
    </row>
    <row r="19" spans="1:23" x14ac:dyDescent="0.25">
      <c r="A19" s="164" t="s">
        <v>146</v>
      </c>
      <c r="B19" s="165" t="s">
        <v>130</v>
      </c>
      <c r="C19" s="166">
        <v>18029</v>
      </c>
      <c r="D19" s="166">
        <v>1064</v>
      </c>
      <c r="E19" s="166">
        <v>22861</v>
      </c>
      <c r="F19" s="166">
        <v>29099</v>
      </c>
      <c r="G19" s="166">
        <v>26307</v>
      </c>
      <c r="H19" s="166">
        <v>25170</v>
      </c>
      <c r="I19" s="181">
        <f t="shared" si="6"/>
        <v>-4.3220435625498932E-2</v>
      </c>
      <c r="J19" s="165">
        <f t="shared" si="1"/>
        <v>-1137</v>
      </c>
      <c r="K19" s="167">
        <f t="shared" si="2"/>
        <v>1.0347179314520952E-2</v>
      </c>
      <c r="N19" s="165" t="s">
        <v>130</v>
      </c>
      <c r="O19" s="166">
        <v>9525</v>
      </c>
      <c r="P19" s="166">
        <v>279</v>
      </c>
      <c r="Q19" s="166">
        <v>12058</v>
      </c>
      <c r="R19" s="166">
        <v>13318</v>
      </c>
      <c r="S19" s="166">
        <v>13054</v>
      </c>
      <c r="T19" s="166">
        <v>11520</v>
      </c>
      <c r="U19" s="181">
        <f t="shared" si="7"/>
        <v>-0.1175118737551708</v>
      </c>
      <c r="V19" s="165">
        <f t="shared" si="5"/>
        <v>-1534</v>
      </c>
      <c r="W19" s="167">
        <f t="shared" si="4"/>
        <v>1.3404966121042656E-2</v>
      </c>
    </row>
    <row r="20" spans="1:23" x14ac:dyDescent="0.25">
      <c r="A20" s="169" t="s">
        <v>147</v>
      </c>
      <c r="B20" s="165" t="s">
        <v>133</v>
      </c>
      <c r="C20" s="166">
        <v>24132</v>
      </c>
      <c r="D20" s="166">
        <v>1464</v>
      </c>
      <c r="E20" s="166">
        <v>16018</v>
      </c>
      <c r="F20" s="166">
        <v>25339</v>
      </c>
      <c r="G20" s="166">
        <v>24199</v>
      </c>
      <c r="H20" s="166">
        <v>20768</v>
      </c>
      <c r="I20" s="181">
        <f t="shared" si="6"/>
        <v>-0.14178271829414435</v>
      </c>
      <c r="J20" s="165">
        <f t="shared" si="1"/>
        <v>-3431</v>
      </c>
      <c r="K20" s="167">
        <f t="shared" si="2"/>
        <v>8.5375534367886832E-3</v>
      </c>
      <c r="N20" s="165" t="s">
        <v>133</v>
      </c>
      <c r="O20" s="166">
        <v>11099</v>
      </c>
      <c r="P20" s="166">
        <v>258</v>
      </c>
      <c r="Q20" s="166">
        <v>7316</v>
      </c>
      <c r="R20" s="166">
        <v>12088</v>
      </c>
      <c r="S20" s="166">
        <v>11397</v>
      </c>
      <c r="T20" s="166">
        <v>9762</v>
      </c>
      <c r="U20" s="181">
        <f t="shared" si="7"/>
        <v>-0.14345880494867069</v>
      </c>
      <c r="V20" s="165">
        <f t="shared" si="5"/>
        <v>-1635</v>
      </c>
      <c r="W20" s="167">
        <f t="shared" si="4"/>
        <v>1.1359312436946042E-2</v>
      </c>
    </row>
    <row r="21" spans="1:23" x14ac:dyDescent="0.25">
      <c r="B21" s="170" t="s">
        <v>147</v>
      </c>
      <c r="C21" s="171">
        <f t="shared" ref="C21" si="8">C13-SUM(C14:C20)</f>
        <v>165047</v>
      </c>
      <c r="D21" s="171">
        <f t="shared" ref="D21:H21" si="9">D13-SUM(D14:D20)</f>
        <v>122086</v>
      </c>
      <c r="E21" s="171">
        <f t="shared" si="9"/>
        <v>422375</v>
      </c>
      <c r="F21" s="171">
        <f t="shared" si="9"/>
        <v>489303</v>
      </c>
      <c r="G21" s="171">
        <f t="shared" si="9"/>
        <v>541210</v>
      </c>
      <c r="H21" s="171">
        <f t="shared" si="9"/>
        <v>544154</v>
      </c>
      <c r="I21" s="182">
        <f t="shared" si="6"/>
        <v>5.439662977402504E-3</v>
      </c>
      <c r="J21" s="170">
        <f t="shared" si="1"/>
        <v>2944</v>
      </c>
      <c r="K21" s="172">
        <f t="shared" si="2"/>
        <v>0.22369721941652104</v>
      </c>
      <c r="N21" s="170" t="s">
        <v>147</v>
      </c>
      <c r="O21" s="171">
        <f t="shared" ref="O21:T21" si="10">O13-SUM(O14:O20)</f>
        <v>56880</v>
      </c>
      <c r="P21" s="171">
        <f t="shared" si="10"/>
        <v>51331</v>
      </c>
      <c r="Q21" s="171">
        <f t="shared" si="10"/>
        <v>156168</v>
      </c>
      <c r="R21" s="171">
        <f t="shared" si="10"/>
        <v>176005</v>
      </c>
      <c r="S21" s="171">
        <f t="shared" si="10"/>
        <v>194441</v>
      </c>
      <c r="T21" s="171">
        <f t="shared" si="10"/>
        <v>184227</v>
      </c>
      <c r="U21" s="182">
        <f t="shared" si="7"/>
        <v>-5.2530073389871479E-2</v>
      </c>
      <c r="V21" s="170">
        <f>T21-S21</f>
        <v>-10214</v>
      </c>
      <c r="W21" s="172">
        <f t="shared" si="4"/>
        <v>0.21437124076226782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232111</v>
      </c>
      <c r="E23" s="178">
        <f t="shared" si="11"/>
        <v>852329</v>
      </c>
      <c r="F23" s="178">
        <f t="shared" si="11"/>
        <v>884801</v>
      </c>
      <c r="G23" s="178">
        <f t="shared" si="11"/>
        <v>915684</v>
      </c>
      <c r="H23" s="178">
        <f t="shared" si="11"/>
        <v>859383</v>
      </c>
      <c r="I23" s="179">
        <f>IFERROR(H23/G23-1,"-")</f>
        <v>-6.1485184845426977E-2</v>
      </c>
      <c r="J23" s="178">
        <f>H23-G23</f>
        <v>-56301</v>
      </c>
      <c r="K23" s="179">
        <f t="shared" ref="K23:K35" si="12">H23/H$9</f>
        <v>0.35328526026424156</v>
      </c>
    </row>
    <row r="24" spans="1:23" x14ac:dyDescent="0.25">
      <c r="B24" s="161" t="s">
        <v>99</v>
      </c>
      <c r="C24" s="162">
        <v>16647</v>
      </c>
      <c r="D24" s="162">
        <v>111704</v>
      </c>
      <c r="E24" s="162">
        <v>101020</v>
      </c>
      <c r="F24" s="162">
        <v>81576</v>
      </c>
      <c r="G24" s="162">
        <v>69290</v>
      </c>
      <c r="H24" s="162">
        <v>61980</v>
      </c>
      <c r="I24" s="180">
        <f>IFERROR(H24/G24-1,"-")</f>
        <v>-0.10549862895078654</v>
      </c>
      <c r="J24" s="161">
        <f t="shared" ref="J24:J34" si="13">H24-G24</f>
        <v>-7310</v>
      </c>
      <c r="K24" s="163">
        <f t="shared" si="12"/>
        <v>2.5479466583790571E-2</v>
      </c>
    </row>
    <row r="25" spans="1:23" x14ac:dyDescent="0.25">
      <c r="B25" s="165" t="s">
        <v>105</v>
      </c>
      <c r="C25" s="166">
        <v>6472</v>
      </c>
      <c r="D25" s="166">
        <v>60038</v>
      </c>
      <c r="E25" s="166">
        <v>42281</v>
      </c>
      <c r="F25" s="166">
        <v>32711</v>
      </c>
      <c r="G25" s="166">
        <v>24554</v>
      </c>
      <c r="H25" s="166">
        <v>27727</v>
      </c>
      <c r="I25" s="181">
        <f>IFERROR(H25/G25-1,"-")</f>
        <v>0.12922538079335344</v>
      </c>
      <c r="J25" s="165">
        <f t="shared" si="13"/>
        <v>3173</v>
      </c>
      <c r="K25" s="167">
        <f t="shared" si="12"/>
        <v>1.1398340915920638E-2</v>
      </c>
    </row>
    <row r="26" spans="1:23" x14ac:dyDescent="0.25">
      <c r="B26" s="165" t="s">
        <v>102</v>
      </c>
      <c r="C26" s="166">
        <v>10175</v>
      </c>
      <c r="D26" s="166">
        <v>51666</v>
      </c>
      <c r="E26" s="166">
        <v>58739</v>
      </c>
      <c r="F26" s="166">
        <v>48865</v>
      </c>
      <c r="G26" s="166">
        <v>44736</v>
      </c>
      <c r="H26" s="166">
        <v>34253</v>
      </c>
      <c r="I26" s="181">
        <f>IFERROR(H26/G26-1,"-")</f>
        <v>-0.23433029327610877</v>
      </c>
      <c r="J26" s="165">
        <f t="shared" si="13"/>
        <v>-10483</v>
      </c>
      <c r="K26" s="167">
        <f t="shared" si="12"/>
        <v>1.4081125667869933E-2</v>
      </c>
    </row>
    <row r="27" spans="1:23" x14ac:dyDescent="0.25">
      <c r="B27" s="161" t="s">
        <v>109</v>
      </c>
      <c r="C27" s="162">
        <v>263177</v>
      </c>
      <c r="D27" s="162">
        <v>120407</v>
      </c>
      <c r="E27" s="162">
        <v>751309</v>
      </c>
      <c r="F27" s="162">
        <v>803225</v>
      </c>
      <c r="G27" s="162">
        <v>846394</v>
      </c>
      <c r="H27" s="162">
        <v>797403</v>
      </c>
      <c r="I27" s="180">
        <f>IFERROR(H27/G27-1,"-")</f>
        <v>-5.7882026573912393E-2</v>
      </c>
      <c r="J27" s="161">
        <f t="shared" si="13"/>
        <v>-48991</v>
      </c>
      <c r="K27" s="163">
        <f t="shared" si="12"/>
        <v>0.32780579368045099</v>
      </c>
    </row>
    <row r="28" spans="1:23" x14ac:dyDescent="0.25">
      <c r="B28" s="165" t="s">
        <v>112</v>
      </c>
      <c r="C28" s="166">
        <v>115594</v>
      </c>
      <c r="D28" s="166">
        <v>10707</v>
      </c>
      <c r="E28" s="166">
        <v>372541</v>
      </c>
      <c r="F28" s="166">
        <v>402472</v>
      </c>
      <c r="G28" s="166">
        <v>425838</v>
      </c>
      <c r="H28" s="166">
        <v>405424</v>
      </c>
      <c r="I28" s="181">
        <f t="shared" ref="I28:I35" si="14">IFERROR(H28/G28-1,"-")</f>
        <v>-4.793841789600739E-2</v>
      </c>
      <c r="J28" s="165">
        <f t="shared" si="13"/>
        <v>-20414</v>
      </c>
      <c r="K28" s="167">
        <f t="shared" si="12"/>
        <v>0.16666646112079231</v>
      </c>
    </row>
    <row r="29" spans="1:23" x14ac:dyDescent="0.25">
      <c r="B29" s="165" t="s">
        <v>115</v>
      </c>
      <c r="C29" s="166">
        <v>34149</v>
      </c>
      <c r="D29" s="166">
        <v>23499</v>
      </c>
      <c r="E29" s="166">
        <v>86025</v>
      </c>
      <c r="F29" s="166">
        <v>95050</v>
      </c>
      <c r="G29" s="166">
        <v>95777</v>
      </c>
      <c r="H29" s="166">
        <v>88086</v>
      </c>
      <c r="I29" s="181">
        <f t="shared" si="14"/>
        <v>-8.0301116134353756E-2</v>
      </c>
      <c r="J29" s="165">
        <f t="shared" si="13"/>
        <v>-7691</v>
      </c>
      <c r="K29" s="167">
        <f t="shared" si="12"/>
        <v>3.6211427775085125E-2</v>
      </c>
    </row>
    <row r="30" spans="1:23" x14ac:dyDescent="0.25">
      <c r="B30" s="165" t="s">
        <v>118</v>
      </c>
      <c r="C30" s="166">
        <v>11026</v>
      </c>
      <c r="D30" s="166">
        <v>16608</v>
      </c>
      <c r="E30" s="166">
        <v>30711</v>
      </c>
      <c r="F30" s="166">
        <v>28639</v>
      </c>
      <c r="G30" s="166">
        <v>25839</v>
      </c>
      <c r="H30" s="166">
        <v>23987</v>
      </c>
      <c r="I30" s="181">
        <f t="shared" si="14"/>
        <v>-7.1674600410232547E-2</v>
      </c>
      <c r="J30" s="165">
        <f t="shared" si="13"/>
        <v>-1852</v>
      </c>
      <c r="K30" s="167">
        <f t="shared" si="12"/>
        <v>9.860857775820981E-3</v>
      </c>
    </row>
    <row r="31" spans="1:23" x14ac:dyDescent="0.25">
      <c r="B31" s="165" t="s">
        <v>125</v>
      </c>
      <c r="C31" s="166">
        <v>10228</v>
      </c>
      <c r="D31" s="166">
        <v>6368</v>
      </c>
      <c r="E31" s="166">
        <v>39966</v>
      </c>
      <c r="F31" s="166">
        <v>32831</v>
      </c>
      <c r="G31" s="166">
        <v>35787</v>
      </c>
      <c r="H31" s="166">
        <v>32500</v>
      </c>
      <c r="I31" s="181">
        <f t="shared" si="14"/>
        <v>-9.1848995445273474E-2</v>
      </c>
      <c r="J31" s="165">
        <f t="shared" si="13"/>
        <v>-3287</v>
      </c>
      <c r="K31" s="167">
        <f t="shared" si="12"/>
        <v>1.3360481832416804E-2</v>
      </c>
    </row>
    <row r="32" spans="1:23" x14ac:dyDescent="0.25">
      <c r="B32" s="165" t="s">
        <v>121</v>
      </c>
      <c r="C32" s="166">
        <v>14676</v>
      </c>
      <c r="D32" s="166">
        <v>11357</v>
      </c>
      <c r="E32" s="166">
        <v>46524</v>
      </c>
      <c r="F32" s="166">
        <v>42822</v>
      </c>
      <c r="G32" s="166">
        <v>44261</v>
      </c>
      <c r="H32" s="166">
        <v>41897</v>
      </c>
      <c r="I32" s="181">
        <f t="shared" si="14"/>
        <v>-5.3410451639140599E-2</v>
      </c>
      <c r="J32" s="165">
        <f t="shared" si="13"/>
        <v>-2364</v>
      </c>
      <c r="K32" s="167">
        <f t="shared" si="12"/>
        <v>1.7223510994854363E-2</v>
      </c>
    </row>
    <row r="33" spans="2:11" x14ac:dyDescent="0.25">
      <c r="B33" s="165" t="s">
        <v>130</v>
      </c>
      <c r="C33" s="166">
        <v>9525</v>
      </c>
      <c r="D33" s="166">
        <v>279</v>
      </c>
      <c r="E33" s="166">
        <v>12058</v>
      </c>
      <c r="F33" s="166">
        <v>13318</v>
      </c>
      <c r="G33" s="166">
        <v>13054</v>
      </c>
      <c r="H33" s="166">
        <v>11520</v>
      </c>
      <c r="I33" s="181">
        <f t="shared" si="14"/>
        <v>-0.1175118737551708</v>
      </c>
      <c r="J33" s="165">
        <f t="shared" si="13"/>
        <v>-1534</v>
      </c>
      <c r="K33" s="167">
        <f t="shared" si="12"/>
        <v>4.7357769449058945E-3</v>
      </c>
    </row>
    <row r="34" spans="2:11" x14ac:dyDescent="0.25">
      <c r="B34" s="165" t="s">
        <v>133</v>
      </c>
      <c r="C34" s="166">
        <v>11099</v>
      </c>
      <c r="D34" s="166">
        <v>258</v>
      </c>
      <c r="E34" s="166">
        <v>7316</v>
      </c>
      <c r="F34" s="166">
        <v>12088</v>
      </c>
      <c r="G34" s="166">
        <v>11397</v>
      </c>
      <c r="H34" s="166">
        <v>9762</v>
      </c>
      <c r="I34" s="181">
        <f t="shared" si="14"/>
        <v>-0.14345880494867069</v>
      </c>
      <c r="J34" s="165">
        <f t="shared" si="13"/>
        <v>-1635</v>
      </c>
      <c r="K34" s="167">
        <f t="shared" si="12"/>
        <v>4.0130776507093183E-3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51331</v>
      </c>
      <c r="E35" s="171">
        <f t="shared" si="16"/>
        <v>156168</v>
      </c>
      <c r="F35" s="171">
        <f t="shared" si="16"/>
        <v>176005</v>
      </c>
      <c r="G35" s="171">
        <f t="shared" si="16"/>
        <v>194441</v>
      </c>
      <c r="H35" s="171">
        <f t="shared" si="16"/>
        <v>184227</v>
      </c>
      <c r="I35" s="182">
        <f t="shared" si="14"/>
        <v>-5.2530073389871479E-2</v>
      </c>
      <c r="J35" s="170">
        <f>H35-G35</f>
        <v>-10214</v>
      </c>
      <c r="K35" s="172">
        <f t="shared" si="12"/>
        <v>7.5734199585866177E-2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42517</v>
      </c>
      <c r="E37" s="178">
        <f t="shared" si="17"/>
        <v>411014</v>
      </c>
      <c r="F37" s="178">
        <f t="shared" si="17"/>
        <v>461407</v>
      </c>
      <c r="G37" s="178">
        <f t="shared" si="17"/>
        <v>489154</v>
      </c>
      <c r="H37" s="178">
        <f t="shared" si="17"/>
        <v>506756</v>
      </c>
      <c r="I37" s="179">
        <f>IFERROR(H37/G37-1,"-")</f>
        <v>3.5984577454135191E-2</v>
      </c>
      <c r="J37" s="178">
        <f>H37-G37</f>
        <v>17602</v>
      </c>
      <c r="K37" s="179">
        <f t="shared" ref="K37:K49" si="18">H37/H$9</f>
        <v>0.20832321019902184</v>
      </c>
    </row>
    <row r="38" spans="2:11" x14ac:dyDescent="0.25">
      <c r="B38" s="161" t="s">
        <v>99</v>
      </c>
      <c r="C38" s="162">
        <v>9666</v>
      </c>
      <c r="D38" s="162">
        <v>13071</v>
      </c>
      <c r="E38" s="162">
        <v>45684</v>
      </c>
      <c r="F38" s="162">
        <v>44408</v>
      </c>
      <c r="G38" s="162">
        <v>43010</v>
      </c>
      <c r="H38" s="162">
        <v>43695</v>
      </c>
      <c r="I38" s="180">
        <f>IFERROR(H38/G38-1,"-")</f>
        <v>1.5926528714252486E-2</v>
      </c>
      <c r="J38" s="161">
        <f t="shared" ref="J38:J48" si="19">H38-G38</f>
        <v>685</v>
      </c>
      <c r="K38" s="163">
        <f t="shared" si="18"/>
        <v>1.7962653958998532E-2</v>
      </c>
    </row>
    <row r="39" spans="2:11" x14ac:dyDescent="0.25">
      <c r="B39" s="165" t="s">
        <v>105</v>
      </c>
      <c r="C39" s="166">
        <v>2065</v>
      </c>
      <c r="D39" s="166">
        <v>4340</v>
      </c>
      <c r="E39" s="166">
        <v>11126</v>
      </c>
      <c r="F39" s="166">
        <v>14836</v>
      </c>
      <c r="G39" s="166">
        <v>17196</v>
      </c>
      <c r="H39" s="166">
        <v>15973</v>
      </c>
      <c r="I39" s="181">
        <f>IFERROR(H39/G39-1,"-")</f>
        <v>-7.112119097464531E-2</v>
      </c>
      <c r="J39" s="165">
        <f t="shared" si="19"/>
        <v>-1223</v>
      </c>
      <c r="K39" s="167">
        <f t="shared" si="18"/>
        <v>6.5663685018213418E-3</v>
      </c>
    </row>
    <row r="40" spans="2:11" x14ac:dyDescent="0.25">
      <c r="B40" s="165" t="s">
        <v>102</v>
      </c>
      <c r="C40" s="166">
        <v>7601</v>
      </c>
      <c r="D40" s="166">
        <v>8731</v>
      </c>
      <c r="E40" s="166">
        <v>34558</v>
      </c>
      <c r="F40" s="166">
        <v>29572</v>
      </c>
      <c r="G40" s="166">
        <v>25814</v>
      </c>
      <c r="H40" s="166">
        <v>27722</v>
      </c>
      <c r="I40" s="181">
        <f>IFERROR(H40/G40-1,"-")</f>
        <v>7.3913380336251722E-2</v>
      </c>
      <c r="J40" s="165">
        <f t="shared" si="19"/>
        <v>1908</v>
      </c>
      <c r="K40" s="167">
        <f t="shared" si="18"/>
        <v>1.1396285457177189E-2</v>
      </c>
    </row>
    <row r="41" spans="2:11" x14ac:dyDescent="0.25">
      <c r="B41" s="161" t="s">
        <v>109</v>
      </c>
      <c r="C41" s="162">
        <v>137440</v>
      </c>
      <c r="D41" s="162">
        <v>29446</v>
      </c>
      <c r="E41" s="162">
        <v>365330</v>
      </c>
      <c r="F41" s="162">
        <v>416999</v>
      </c>
      <c r="G41" s="162">
        <v>446144</v>
      </c>
      <c r="H41" s="162">
        <v>463061</v>
      </c>
      <c r="I41" s="180">
        <f>IFERROR(H41/G41-1,"-")</f>
        <v>3.7918250609668691E-2</v>
      </c>
      <c r="J41" s="161">
        <f t="shared" si="19"/>
        <v>16917</v>
      </c>
      <c r="K41" s="163">
        <f t="shared" si="18"/>
        <v>0.19036055624002332</v>
      </c>
    </row>
    <row r="42" spans="2:11" x14ac:dyDescent="0.25">
      <c r="B42" s="165" t="s">
        <v>112</v>
      </c>
      <c r="C42" s="166">
        <v>66259</v>
      </c>
      <c r="D42" s="166">
        <v>2761</v>
      </c>
      <c r="E42" s="166">
        <v>187188</v>
      </c>
      <c r="F42" s="166">
        <v>212560</v>
      </c>
      <c r="G42" s="166">
        <v>234149</v>
      </c>
      <c r="H42" s="166">
        <v>238841</v>
      </c>
      <c r="I42" s="181">
        <f t="shared" ref="I42:I49" si="20">IFERROR(H42/G42-1,"-")</f>
        <v>2.0038522479276066E-2</v>
      </c>
      <c r="J42" s="165">
        <f t="shared" si="19"/>
        <v>4692</v>
      </c>
      <c r="K42" s="167">
        <f t="shared" si="18"/>
        <v>9.8185564348808055E-2</v>
      </c>
    </row>
    <row r="43" spans="2:11" x14ac:dyDescent="0.25">
      <c r="B43" s="165" t="s">
        <v>115</v>
      </c>
      <c r="C43" s="166">
        <v>8479</v>
      </c>
      <c r="D43" s="166">
        <v>2229</v>
      </c>
      <c r="E43" s="166">
        <v>14523</v>
      </c>
      <c r="F43" s="166">
        <v>19137</v>
      </c>
      <c r="G43" s="166">
        <v>17749</v>
      </c>
      <c r="H43" s="166">
        <v>18812</v>
      </c>
      <c r="I43" s="181">
        <f t="shared" si="20"/>
        <v>5.9890698067496695E-2</v>
      </c>
      <c r="J43" s="165">
        <f t="shared" si="19"/>
        <v>1063</v>
      </c>
      <c r="K43" s="167">
        <f t="shared" si="18"/>
        <v>7.7334579763515361E-3</v>
      </c>
    </row>
    <row r="44" spans="2:11" x14ac:dyDescent="0.25">
      <c r="B44" s="165" t="s">
        <v>118</v>
      </c>
      <c r="C44" s="166">
        <v>4192</v>
      </c>
      <c r="D44" s="166">
        <v>3259</v>
      </c>
      <c r="E44" s="166">
        <v>9594</v>
      </c>
      <c r="F44" s="166">
        <v>11611</v>
      </c>
      <c r="G44" s="166">
        <v>11210</v>
      </c>
      <c r="H44" s="166">
        <v>12126</v>
      </c>
      <c r="I44" s="181">
        <f t="shared" si="20"/>
        <v>8.1712756467439807E-2</v>
      </c>
      <c r="J44" s="165">
        <f t="shared" si="19"/>
        <v>916</v>
      </c>
      <c r="K44" s="167">
        <f t="shared" si="18"/>
        <v>4.9848985446118823E-3</v>
      </c>
    </row>
    <row r="45" spans="2:11" x14ac:dyDescent="0.25">
      <c r="B45" s="165" t="s">
        <v>125</v>
      </c>
      <c r="C45" s="166">
        <v>5403</v>
      </c>
      <c r="D45" s="166">
        <v>2107</v>
      </c>
      <c r="E45" s="166">
        <v>17649</v>
      </c>
      <c r="F45" s="166">
        <v>16224</v>
      </c>
      <c r="G45" s="166">
        <v>18165</v>
      </c>
      <c r="H45" s="166">
        <v>16215</v>
      </c>
      <c r="I45" s="181">
        <f t="shared" si="20"/>
        <v>-0.10734929810074323</v>
      </c>
      <c r="J45" s="165">
        <f t="shared" si="19"/>
        <v>-1950</v>
      </c>
      <c r="K45" s="167">
        <f t="shared" si="18"/>
        <v>6.6658527050042606E-3</v>
      </c>
    </row>
    <row r="46" spans="2:11" x14ac:dyDescent="0.25">
      <c r="B46" s="165" t="s">
        <v>121</v>
      </c>
      <c r="C46" s="166">
        <v>7570</v>
      </c>
      <c r="D46" s="166">
        <v>2768</v>
      </c>
      <c r="E46" s="166">
        <v>16989</v>
      </c>
      <c r="F46" s="166">
        <v>19979</v>
      </c>
      <c r="G46" s="166">
        <v>20959</v>
      </c>
      <c r="H46" s="166">
        <v>17268</v>
      </c>
      <c r="I46" s="181">
        <f t="shared" si="20"/>
        <v>-0.17610573023522114</v>
      </c>
      <c r="J46" s="165">
        <f t="shared" si="19"/>
        <v>-3691</v>
      </c>
      <c r="K46" s="167">
        <f t="shared" si="18"/>
        <v>7.0987323163745654E-3</v>
      </c>
    </row>
    <row r="47" spans="2:11" x14ac:dyDescent="0.25">
      <c r="B47" s="165" t="s">
        <v>130</v>
      </c>
      <c r="C47" s="166">
        <v>3315</v>
      </c>
      <c r="D47" s="166">
        <v>460</v>
      </c>
      <c r="E47" s="166">
        <v>4885</v>
      </c>
      <c r="F47" s="166">
        <v>6119</v>
      </c>
      <c r="G47" s="166">
        <v>5101</v>
      </c>
      <c r="H47" s="166">
        <v>6227</v>
      </c>
      <c r="I47" s="181">
        <f t="shared" si="20"/>
        <v>0.22074103117035881</v>
      </c>
      <c r="J47" s="165">
        <f t="shared" si="19"/>
        <v>1126</v>
      </c>
      <c r="K47" s="167">
        <f t="shared" si="18"/>
        <v>2.5598683190910599E-3</v>
      </c>
    </row>
    <row r="48" spans="2:11" x14ac:dyDescent="0.25">
      <c r="B48" s="165" t="s">
        <v>133</v>
      </c>
      <c r="C48" s="166">
        <v>4738</v>
      </c>
      <c r="D48" s="166">
        <v>632</v>
      </c>
      <c r="E48" s="166">
        <v>3867</v>
      </c>
      <c r="F48" s="166">
        <v>5813</v>
      </c>
      <c r="G48" s="166">
        <v>5357</v>
      </c>
      <c r="H48" s="166">
        <v>4646</v>
      </c>
      <c r="I48" s="181">
        <f t="shared" si="20"/>
        <v>-0.13272353929438119</v>
      </c>
      <c r="J48" s="165">
        <f t="shared" si="19"/>
        <v>-711</v>
      </c>
      <c r="K48" s="167">
        <f t="shared" si="18"/>
        <v>1.9099322644125685E-3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15230</v>
      </c>
      <c r="E49" s="171">
        <f t="shared" si="22"/>
        <v>110635</v>
      </c>
      <c r="F49" s="171">
        <f t="shared" si="22"/>
        <v>125556</v>
      </c>
      <c r="G49" s="171">
        <f t="shared" si="22"/>
        <v>133454</v>
      </c>
      <c r="H49" s="171">
        <f t="shared" si="22"/>
        <v>148926</v>
      </c>
      <c r="I49" s="182">
        <f t="shared" si="20"/>
        <v>0.11593507875372788</v>
      </c>
      <c r="J49" s="170">
        <f>H49-G49</f>
        <v>15472</v>
      </c>
      <c r="K49" s="172">
        <f t="shared" si="18"/>
        <v>6.1222249765369385E-2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6896</v>
      </c>
      <c r="E51" s="178">
        <f t="shared" si="23"/>
        <v>19165</v>
      </c>
      <c r="F51" s="178">
        <f t="shared" si="23"/>
        <v>29890</v>
      </c>
      <c r="G51" s="178">
        <f t="shared" si="23"/>
        <v>25396</v>
      </c>
      <c r="H51" s="178">
        <f t="shared" si="23"/>
        <v>24109</v>
      </c>
      <c r="I51" s="179">
        <f>IFERROR(H51/G51-1,"-")</f>
        <v>-5.0677272011340424E-2</v>
      </c>
      <c r="J51" s="178">
        <f>H51-G51</f>
        <v>-1287</v>
      </c>
      <c r="K51" s="179">
        <f t="shared" ref="K51:K63" si="24">H51/H$9</f>
        <v>9.9110109691611294E-3</v>
      </c>
    </row>
    <row r="52" spans="2:11" x14ac:dyDescent="0.25">
      <c r="B52" s="161" t="s">
        <v>99</v>
      </c>
      <c r="C52" s="162">
        <v>773</v>
      </c>
      <c r="D52" s="162">
        <v>2321</v>
      </c>
      <c r="E52" s="162">
        <v>2543</v>
      </c>
      <c r="F52" s="162">
        <v>13313</v>
      </c>
      <c r="G52" s="162">
        <v>7143</v>
      </c>
      <c r="H52" s="162">
        <v>4759</v>
      </c>
      <c r="I52" s="180">
        <f>IFERROR(H52/G52-1,"-")</f>
        <v>-0.33375332493350129</v>
      </c>
      <c r="J52" s="161">
        <f t="shared" ref="J52:J62" si="25">H52-G52</f>
        <v>-2384</v>
      </c>
      <c r="K52" s="163">
        <f t="shared" si="24"/>
        <v>1.9563856320145099E-3</v>
      </c>
    </row>
    <row r="53" spans="2:11" x14ac:dyDescent="0.25">
      <c r="B53" s="165" t="s">
        <v>105</v>
      </c>
      <c r="C53" s="166">
        <v>367</v>
      </c>
      <c r="D53" s="166">
        <v>1161</v>
      </c>
      <c r="E53" s="166">
        <v>1046</v>
      </c>
      <c r="F53" s="166">
        <v>9968</v>
      </c>
      <c r="G53" s="166">
        <v>4849</v>
      </c>
      <c r="H53" s="166">
        <v>2834</v>
      </c>
      <c r="I53" s="181">
        <f>IFERROR(H53/G53-1,"-")</f>
        <v>-0.41554959785522794</v>
      </c>
      <c r="J53" s="165">
        <f t="shared" si="25"/>
        <v>-2015</v>
      </c>
      <c r="K53" s="167">
        <f t="shared" si="24"/>
        <v>1.1650340157867453E-3</v>
      </c>
    </row>
    <row r="54" spans="2:11" x14ac:dyDescent="0.25">
      <c r="B54" s="165" t="s">
        <v>102</v>
      </c>
      <c r="C54" s="166">
        <v>406</v>
      </c>
      <c r="D54" s="166">
        <v>1160</v>
      </c>
      <c r="E54" s="166">
        <v>1497</v>
      </c>
      <c r="F54" s="166">
        <v>3345</v>
      </c>
      <c r="G54" s="166">
        <v>2294</v>
      </c>
      <c r="H54" s="166">
        <v>1925</v>
      </c>
      <c r="I54" s="181">
        <f>IFERROR(H54/G54-1,"-")</f>
        <v>-0.16085440278988661</v>
      </c>
      <c r="J54" s="165">
        <f t="shared" si="25"/>
        <v>-369</v>
      </c>
      <c r="K54" s="167">
        <f t="shared" si="24"/>
        <v>7.913516162277646E-4</v>
      </c>
    </row>
    <row r="55" spans="2:11" x14ac:dyDescent="0.25">
      <c r="B55" s="161" t="s">
        <v>109</v>
      </c>
      <c r="C55" s="162">
        <v>7419</v>
      </c>
      <c r="D55" s="162">
        <v>4575</v>
      </c>
      <c r="E55" s="162">
        <v>16622</v>
      </c>
      <c r="F55" s="162">
        <v>16577</v>
      </c>
      <c r="G55" s="162">
        <v>18253</v>
      </c>
      <c r="H55" s="162">
        <v>19350</v>
      </c>
      <c r="I55" s="180">
        <f>IFERROR(H55/G55-1,"-")</f>
        <v>6.0099709636772136E-2</v>
      </c>
      <c r="J55" s="161">
        <f t="shared" si="25"/>
        <v>1097</v>
      </c>
      <c r="K55" s="163">
        <f t="shared" si="24"/>
        <v>7.9546253371466195E-3</v>
      </c>
    </row>
    <row r="56" spans="2:11" x14ac:dyDescent="0.25">
      <c r="B56" s="165" t="s">
        <v>112</v>
      </c>
      <c r="C56" s="166">
        <v>2301</v>
      </c>
      <c r="D56" s="166">
        <v>148</v>
      </c>
      <c r="E56" s="166">
        <v>6041</v>
      </c>
      <c r="F56" s="166">
        <v>5224</v>
      </c>
      <c r="G56" s="166">
        <v>6355</v>
      </c>
      <c r="H56" s="166">
        <v>6935</v>
      </c>
      <c r="I56" s="181">
        <f t="shared" ref="I56:I63" si="26">IFERROR(H56/G56-1,"-")</f>
        <v>9.1266719118804129E-2</v>
      </c>
      <c r="J56" s="165">
        <f t="shared" si="25"/>
        <v>580</v>
      </c>
      <c r="K56" s="167">
        <f t="shared" si="24"/>
        <v>2.8509212771634014E-3</v>
      </c>
    </row>
    <row r="57" spans="2:11" x14ac:dyDescent="0.25">
      <c r="B57" s="165" t="s">
        <v>115</v>
      </c>
      <c r="C57" s="166">
        <v>2164</v>
      </c>
      <c r="D57" s="166">
        <v>1674</v>
      </c>
      <c r="E57" s="166">
        <v>3822</v>
      </c>
      <c r="F57" s="166">
        <v>2863</v>
      </c>
      <c r="G57" s="166">
        <v>3672</v>
      </c>
      <c r="H57" s="166">
        <v>3773</v>
      </c>
      <c r="I57" s="181">
        <f t="shared" si="26"/>
        <v>2.7505446623093732E-2</v>
      </c>
      <c r="J57" s="165">
        <f t="shared" si="25"/>
        <v>101</v>
      </c>
      <c r="K57" s="167">
        <f t="shared" si="24"/>
        <v>1.5510491678064186E-3</v>
      </c>
    </row>
    <row r="58" spans="2:11" x14ac:dyDescent="0.25">
      <c r="B58" s="165" t="s">
        <v>118</v>
      </c>
      <c r="C58" s="166">
        <v>393</v>
      </c>
      <c r="D58" s="166">
        <v>722</v>
      </c>
      <c r="E58" s="166">
        <v>1296</v>
      </c>
      <c r="F58" s="166">
        <v>1711</v>
      </c>
      <c r="G58" s="166">
        <v>1279</v>
      </c>
      <c r="H58" s="166">
        <v>1368</v>
      </c>
      <c r="I58" s="181">
        <f t="shared" si="26"/>
        <v>6.9585613760750675E-2</v>
      </c>
      <c r="J58" s="165">
        <f t="shared" si="25"/>
        <v>89</v>
      </c>
      <c r="K58" s="167">
        <f t="shared" si="24"/>
        <v>5.6237351220757498E-4</v>
      </c>
    </row>
    <row r="59" spans="2:11" x14ac:dyDescent="0.25">
      <c r="B59" s="165" t="s">
        <v>125</v>
      </c>
      <c r="C59" s="166">
        <v>205</v>
      </c>
      <c r="D59" s="166">
        <v>109</v>
      </c>
      <c r="E59" s="166">
        <v>491</v>
      </c>
      <c r="F59" s="166">
        <v>384</v>
      </c>
      <c r="G59" s="166">
        <v>576</v>
      </c>
      <c r="H59" s="166">
        <v>568</v>
      </c>
      <c r="I59" s="181">
        <f t="shared" si="26"/>
        <v>-1.388888888888884E-2</v>
      </c>
      <c r="J59" s="165">
        <f t="shared" si="25"/>
        <v>-8</v>
      </c>
      <c r="K59" s="167">
        <f t="shared" si="24"/>
        <v>2.3350011325577676E-4</v>
      </c>
    </row>
    <row r="60" spans="2:11" x14ac:dyDescent="0.25">
      <c r="B60" s="165" t="s">
        <v>121</v>
      </c>
      <c r="C60" s="166">
        <v>135</v>
      </c>
      <c r="D60" s="166">
        <v>164</v>
      </c>
      <c r="E60" s="166">
        <v>436</v>
      </c>
      <c r="F60" s="166">
        <v>372</v>
      </c>
      <c r="G60" s="166">
        <v>395</v>
      </c>
      <c r="H60" s="166">
        <v>535</v>
      </c>
      <c r="I60" s="181">
        <f t="shared" si="26"/>
        <v>0.35443037974683533</v>
      </c>
      <c r="J60" s="165">
        <f t="shared" si="25"/>
        <v>140</v>
      </c>
      <c r="K60" s="167">
        <f t="shared" si="24"/>
        <v>2.1993408554901508E-4</v>
      </c>
    </row>
    <row r="61" spans="2:11" x14ac:dyDescent="0.25">
      <c r="B61" s="165" t="s">
        <v>130</v>
      </c>
      <c r="C61" s="166">
        <v>76</v>
      </c>
      <c r="D61" s="166">
        <v>39</v>
      </c>
      <c r="E61" s="166">
        <v>57</v>
      </c>
      <c r="F61" s="166">
        <v>154</v>
      </c>
      <c r="G61" s="166">
        <v>84</v>
      </c>
      <c r="H61" s="166">
        <v>170</v>
      </c>
      <c r="I61" s="181">
        <f t="shared" si="26"/>
        <v>1.0238095238095237</v>
      </c>
      <c r="J61" s="165">
        <f t="shared" si="25"/>
        <v>86</v>
      </c>
      <c r="K61" s="167">
        <f t="shared" si="24"/>
        <v>6.9885597277257125E-5</v>
      </c>
    </row>
    <row r="62" spans="2:11" x14ac:dyDescent="0.25">
      <c r="B62" s="165" t="s">
        <v>133</v>
      </c>
      <c r="C62" s="166">
        <v>105</v>
      </c>
      <c r="D62" s="166">
        <v>17</v>
      </c>
      <c r="E62" s="166">
        <v>95</v>
      </c>
      <c r="F62" s="166">
        <v>138</v>
      </c>
      <c r="G62" s="166">
        <v>84</v>
      </c>
      <c r="H62" s="166">
        <v>415</v>
      </c>
      <c r="I62" s="181">
        <f t="shared" si="26"/>
        <v>3.9404761904761907</v>
      </c>
      <c r="J62" s="165">
        <f t="shared" si="25"/>
        <v>331</v>
      </c>
      <c r="K62" s="167">
        <f t="shared" si="24"/>
        <v>1.7060307570624536E-4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1702</v>
      </c>
      <c r="E63" s="171">
        <f t="shared" si="28"/>
        <v>4384</v>
      </c>
      <c r="F63" s="171">
        <f t="shared" si="28"/>
        <v>5731</v>
      </c>
      <c r="G63" s="171">
        <f t="shared" si="28"/>
        <v>5808</v>
      </c>
      <c r="H63" s="171">
        <f t="shared" si="28"/>
        <v>5586</v>
      </c>
      <c r="I63" s="182">
        <f t="shared" si="26"/>
        <v>-3.8223140495867725E-2</v>
      </c>
      <c r="J63" s="170">
        <f>H63-G63</f>
        <v>-222</v>
      </c>
      <c r="K63" s="172">
        <f t="shared" si="24"/>
        <v>2.2963585081809314E-3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18908</v>
      </c>
      <c r="E65" s="178">
        <f t="shared" si="29"/>
        <v>85891</v>
      </c>
      <c r="F65" s="178">
        <f t="shared" si="29"/>
        <v>104931</v>
      </c>
      <c r="G65" s="178">
        <f t="shared" si="29"/>
        <v>110305</v>
      </c>
      <c r="H65" s="178">
        <f t="shared" si="29"/>
        <v>89955</v>
      </c>
      <c r="I65" s="179">
        <f>IFERROR(H65/G65-1,"-")</f>
        <v>-0.18448846380490458</v>
      </c>
      <c r="J65" s="178">
        <f>H65-G65</f>
        <v>-20350</v>
      </c>
      <c r="K65" s="179">
        <f t="shared" ref="K65:K77" si="30">H65/H$9</f>
        <v>3.6979758253386265E-2</v>
      </c>
    </row>
    <row r="66" spans="2:11" x14ac:dyDescent="0.25">
      <c r="B66" s="161" t="s">
        <v>99</v>
      </c>
      <c r="C66" s="162">
        <v>5481</v>
      </c>
      <c r="D66" s="162">
        <v>10843</v>
      </c>
      <c r="E66" s="162">
        <v>26332</v>
      </c>
      <c r="F66" s="162">
        <v>26747</v>
      </c>
      <c r="G66" s="162">
        <v>31284</v>
      </c>
      <c r="H66" s="162">
        <v>24581</v>
      </c>
      <c r="I66" s="180">
        <f>IFERROR(H66/G66-1,"-")</f>
        <v>-0.21426288198440102</v>
      </c>
      <c r="J66" s="161">
        <f t="shared" ref="J66:J76" si="31">H66-G66</f>
        <v>-6703</v>
      </c>
      <c r="K66" s="163">
        <f t="shared" si="30"/>
        <v>1.0105046274542692E-2</v>
      </c>
    </row>
    <row r="67" spans="2:11" x14ac:dyDescent="0.25">
      <c r="B67" s="165" t="s">
        <v>105</v>
      </c>
      <c r="C67" s="166">
        <v>2199</v>
      </c>
      <c r="D67" s="166">
        <v>10492</v>
      </c>
      <c r="E67" s="166">
        <v>21697</v>
      </c>
      <c r="F67" s="166">
        <v>20684</v>
      </c>
      <c r="G67" s="166">
        <v>18174</v>
      </c>
      <c r="H67" s="166">
        <v>9049</v>
      </c>
      <c r="I67" s="181">
        <f>IFERROR(H67/G67-1,"-")</f>
        <v>-0.50209089908660731</v>
      </c>
      <c r="J67" s="165">
        <f t="shared" si="31"/>
        <v>-9125</v>
      </c>
      <c r="K67" s="167">
        <f t="shared" si="30"/>
        <v>3.7199692338935279E-3</v>
      </c>
    </row>
    <row r="68" spans="2:11" x14ac:dyDescent="0.25">
      <c r="B68" s="165" t="s">
        <v>102</v>
      </c>
      <c r="C68" s="166">
        <v>3282</v>
      </c>
      <c r="D68" s="166">
        <v>351</v>
      </c>
      <c r="E68" s="166">
        <v>4635</v>
      </c>
      <c r="F68" s="166">
        <v>6063</v>
      </c>
      <c r="G68" s="166">
        <v>13110</v>
      </c>
      <c r="H68" s="166">
        <v>15532</v>
      </c>
      <c r="I68" s="181">
        <f>IFERROR(H68/G68-1,"-")</f>
        <v>0.184744469870328</v>
      </c>
      <c r="J68" s="165">
        <f t="shared" si="31"/>
        <v>2422</v>
      </c>
      <c r="K68" s="167">
        <f t="shared" si="30"/>
        <v>6.3850770406491631E-3</v>
      </c>
    </row>
    <row r="69" spans="2:11" x14ac:dyDescent="0.25">
      <c r="B69" s="161" t="s">
        <v>109</v>
      </c>
      <c r="C69" s="162">
        <v>17854</v>
      </c>
      <c r="D69" s="162">
        <v>8065</v>
      </c>
      <c r="E69" s="162">
        <v>59559</v>
      </c>
      <c r="F69" s="162">
        <v>78184</v>
      </c>
      <c r="G69" s="162">
        <v>79021</v>
      </c>
      <c r="H69" s="162">
        <v>65374</v>
      </c>
      <c r="I69" s="180">
        <f>IFERROR(H69/G69-1,"-")</f>
        <v>-0.17270092760152367</v>
      </c>
      <c r="J69" s="161">
        <f t="shared" si="31"/>
        <v>-13647</v>
      </c>
      <c r="K69" s="163">
        <f t="shared" si="30"/>
        <v>2.6874711978843575E-2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26221</v>
      </c>
      <c r="F70" s="166">
        <v>28594</v>
      </c>
      <c r="G70" s="166">
        <v>26510</v>
      </c>
      <c r="H70" s="166">
        <v>27977</v>
      </c>
      <c r="I70" s="181">
        <f t="shared" ref="I70:I77" si="32">IFERROR(H70/G70-1,"-")</f>
        <v>5.5337608449641751E-2</v>
      </c>
      <c r="J70" s="165">
        <f t="shared" si="31"/>
        <v>1467</v>
      </c>
      <c r="K70" s="167">
        <f t="shared" si="30"/>
        <v>1.1501113853093076E-2</v>
      </c>
    </row>
    <row r="71" spans="2:11" x14ac:dyDescent="0.25">
      <c r="B71" s="165" t="s">
        <v>115</v>
      </c>
      <c r="C71" s="166">
        <v>2067</v>
      </c>
      <c r="D71" s="166">
        <v>1213</v>
      </c>
      <c r="E71" s="166">
        <v>5231</v>
      </c>
      <c r="F71" s="166">
        <v>5346</v>
      </c>
      <c r="G71" s="166">
        <v>5749</v>
      </c>
      <c r="H71" s="166">
        <v>6004</v>
      </c>
      <c r="I71" s="181">
        <f t="shared" si="32"/>
        <v>4.435554009392928E-2</v>
      </c>
      <c r="J71" s="165">
        <f t="shared" si="31"/>
        <v>255</v>
      </c>
      <c r="K71" s="167">
        <f t="shared" si="30"/>
        <v>2.4681948591332458E-3</v>
      </c>
    </row>
    <row r="72" spans="2:11" x14ac:dyDescent="0.25">
      <c r="B72" s="165" t="s">
        <v>118</v>
      </c>
      <c r="C72" s="166">
        <v>2431</v>
      </c>
      <c r="D72" s="166">
        <v>1335</v>
      </c>
      <c r="E72" s="166">
        <v>8134</v>
      </c>
      <c r="F72" s="166">
        <v>10063</v>
      </c>
      <c r="G72" s="166">
        <v>10964</v>
      </c>
      <c r="H72" s="166">
        <v>5823</v>
      </c>
      <c r="I72" s="181">
        <f t="shared" si="32"/>
        <v>-0.46889821233126594</v>
      </c>
      <c r="J72" s="165">
        <f t="shared" si="31"/>
        <v>-5141</v>
      </c>
      <c r="K72" s="167">
        <f t="shared" si="30"/>
        <v>2.3937872526204017E-3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982</v>
      </c>
      <c r="F73" s="166">
        <v>2041</v>
      </c>
      <c r="G73" s="166">
        <v>2589</v>
      </c>
      <c r="H73" s="166">
        <v>1590</v>
      </c>
      <c r="I73" s="181">
        <f t="shared" si="32"/>
        <v>-0.38586326767091539</v>
      </c>
      <c r="J73" s="165">
        <f t="shared" si="31"/>
        <v>-999</v>
      </c>
      <c r="K73" s="167">
        <f t="shared" si="30"/>
        <v>6.5363588041669903E-4</v>
      </c>
    </row>
    <row r="74" spans="2:11" x14ac:dyDescent="0.25">
      <c r="B74" s="165" t="s">
        <v>121</v>
      </c>
      <c r="C74" s="166">
        <v>442</v>
      </c>
      <c r="D74" s="166">
        <v>436</v>
      </c>
      <c r="E74" s="166">
        <v>1715</v>
      </c>
      <c r="F74" s="166">
        <v>1829</v>
      </c>
      <c r="G74" s="166">
        <v>2185</v>
      </c>
      <c r="H74" s="166">
        <v>1749</v>
      </c>
      <c r="I74" s="181">
        <f t="shared" si="32"/>
        <v>-0.19954233409610989</v>
      </c>
      <c r="J74" s="165">
        <f t="shared" si="31"/>
        <v>-436</v>
      </c>
      <c r="K74" s="167">
        <f t="shared" si="30"/>
        <v>7.18999468458369E-4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884</v>
      </c>
      <c r="F75" s="166">
        <v>3203</v>
      </c>
      <c r="G75" s="166">
        <v>1641</v>
      </c>
      <c r="H75" s="166">
        <v>823</v>
      </c>
      <c r="I75" s="181">
        <f t="shared" si="32"/>
        <v>-0.49847653869591713</v>
      </c>
      <c r="J75" s="165">
        <f t="shared" si="31"/>
        <v>-818</v>
      </c>
      <c r="K75" s="167">
        <f t="shared" si="30"/>
        <v>3.3832850917166245E-4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284</v>
      </c>
      <c r="F76" s="166">
        <v>929</v>
      </c>
      <c r="G76" s="166">
        <v>203</v>
      </c>
      <c r="H76" s="166">
        <v>523</v>
      </c>
      <c r="I76" s="181">
        <f t="shared" si="32"/>
        <v>1.5763546798029555</v>
      </c>
      <c r="J76" s="165">
        <f t="shared" si="31"/>
        <v>320</v>
      </c>
      <c r="K76" s="167">
        <f t="shared" si="30"/>
        <v>2.1500098456473811E-4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3797</v>
      </c>
      <c r="E77" s="171">
        <f t="shared" si="34"/>
        <v>16108</v>
      </c>
      <c r="F77" s="171">
        <f t="shared" si="34"/>
        <v>26179</v>
      </c>
      <c r="G77" s="171">
        <f t="shared" si="34"/>
        <v>29180</v>
      </c>
      <c r="H77" s="171">
        <f t="shared" si="34"/>
        <v>20885</v>
      </c>
      <c r="I77" s="182">
        <f t="shared" si="32"/>
        <v>-0.28427004797806721</v>
      </c>
      <c r="J77" s="170">
        <f>H77-G77</f>
        <v>-8295</v>
      </c>
      <c r="K77" s="172">
        <f t="shared" si="30"/>
        <v>8.585651171385383E-3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85300</v>
      </c>
      <c r="E79" s="178">
        <f t="shared" si="35"/>
        <v>319384</v>
      </c>
      <c r="F79" s="178">
        <f t="shared" si="35"/>
        <v>367814</v>
      </c>
      <c r="G79" s="178">
        <f t="shared" si="35"/>
        <v>425017</v>
      </c>
      <c r="H79" s="178">
        <f t="shared" si="35"/>
        <v>424894</v>
      </c>
      <c r="I79" s="179">
        <f>IFERROR(H79/G79-1,"-")</f>
        <v>-2.8940018869838546E-4</v>
      </c>
      <c r="J79" s="178">
        <f>H79-G79</f>
        <v>-123</v>
      </c>
      <c r="K79" s="179">
        <f t="shared" ref="K79:K91" si="36">H79/H$9</f>
        <v>0.17467041746778172</v>
      </c>
    </row>
    <row r="80" spans="2:11" x14ac:dyDescent="0.25">
      <c r="B80" s="161" t="s">
        <v>99</v>
      </c>
      <c r="C80" s="162">
        <v>40712</v>
      </c>
      <c r="D80" s="162">
        <v>51558</v>
      </c>
      <c r="E80" s="162">
        <v>160048</v>
      </c>
      <c r="F80" s="162">
        <v>167037</v>
      </c>
      <c r="G80" s="162">
        <v>174809</v>
      </c>
      <c r="H80" s="162">
        <v>179196</v>
      </c>
      <c r="I80" s="180">
        <f>IFERROR(H80/G80-1,"-")</f>
        <v>2.5095961878393025E-2</v>
      </c>
      <c r="J80" s="161">
        <f t="shared" ref="J80:J90" si="37">H80-G80</f>
        <v>4387</v>
      </c>
      <c r="K80" s="163">
        <f t="shared" si="36"/>
        <v>7.3665996998208055E-2</v>
      </c>
    </row>
    <row r="81" spans="2:11" x14ac:dyDescent="0.25">
      <c r="B81" s="165" t="s">
        <v>105</v>
      </c>
      <c r="C81" s="166">
        <v>6804</v>
      </c>
      <c r="D81" s="166">
        <v>19409</v>
      </c>
      <c r="E81" s="166">
        <v>39526</v>
      </c>
      <c r="F81" s="166">
        <v>35133</v>
      </c>
      <c r="G81" s="166">
        <v>44104</v>
      </c>
      <c r="H81" s="166">
        <v>38727</v>
      </c>
      <c r="I81" s="181">
        <f>IFERROR(H81/G81-1,"-")</f>
        <v>-0.12191637946671507</v>
      </c>
      <c r="J81" s="165">
        <f t="shared" si="37"/>
        <v>-5377</v>
      </c>
      <c r="K81" s="167">
        <f t="shared" si="36"/>
        <v>1.5920350151507865E-2</v>
      </c>
    </row>
    <row r="82" spans="2:11" x14ac:dyDescent="0.25">
      <c r="B82" s="165" t="s">
        <v>102</v>
      </c>
      <c r="C82" s="166">
        <v>33908</v>
      </c>
      <c r="D82" s="166">
        <v>32149</v>
      </c>
      <c r="E82" s="166">
        <v>120522</v>
      </c>
      <c r="F82" s="166">
        <v>131904</v>
      </c>
      <c r="G82" s="166">
        <v>130705</v>
      </c>
      <c r="H82" s="166">
        <v>140469</v>
      </c>
      <c r="I82" s="181">
        <f>IFERROR(H82/G82-1,"-")</f>
        <v>7.4702574499827756E-2</v>
      </c>
      <c r="J82" s="165">
        <f t="shared" si="37"/>
        <v>9764</v>
      </c>
      <c r="K82" s="167">
        <f t="shared" si="36"/>
        <v>5.7745646846700187E-2</v>
      </c>
    </row>
    <row r="83" spans="2:11" x14ac:dyDescent="0.25">
      <c r="B83" s="161" t="s">
        <v>109</v>
      </c>
      <c r="C83" s="162">
        <v>75507</v>
      </c>
      <c r="D83" s="162">
        <v>33742</v>
      </c>
      <c r="E83" s="162">
        <v>159336</v>
      </c>
      <c r="F83" s="162">
        <v>200777</v>
      </c>
      <c r="G83" s="162">
        <v>250208</v>
      </c>
      <c r="H83" s="162">
        <v>245698</v>
      </c>
      <c r="I83" s="180">
        <f>IFERROR(H83/G83-1,"-")</f>
        <v>-1.8025003197339795E-2</v>
      </c>
      <c r="J83" s="161">
        <f t="shared" si="37"/>
        <v>-4510</v>
      </c>
      <c r="K83" s="163">
        <f t="shared" si="36"/>
        <v>0.10100442046957366</v>
      </c>
    </row>
    <row r="84" spans="2:11" x14ac:dyDescent="0.25">
      <c r="B84" s="165" t="s">
        <v>112</v>
      </c>
      <c r="C84" s="166">
        <v>14988</v>
      </c>
      <c r="D84" s="166">
        <v>2518</v>
      </c>
      <c r="E84" s="166">
        <v>32465</v>
      </c>
      <c r="F84" s="166">
        <v>42613</v>
      </c>
      <c r="G84" s="166">
        <v>53396</v>
      </c>
      <c r="H84" s="166">
        <v>56193</v>
      </c>
      <c r="I84" s="181">
        <f t="shared" ref="I84:I91" si="38">IFERROR(H84/G84-1,"-")</f>
        <v>5.2382200913926091E-2</v>
      </c>
      <c r="J84" s="165">
        <f t="shared" si="37"/>
        <v>2797</v>
      </c>
      <c r="K84" s="167">
        <f t="shared" si="36"/>
        <v>2.3100478634122998E-2</v>
      </c>
    </row>
    <row r="85" spans="2:11" x14ac:dyDescent="0.25">
      <c r="B85" s="165" t="s">
        <v>115</v>
      </c>
      <c r="C85" s="166">
        <v>28410</v>
      </c>
      <c r="D85" s="166">
        <v>7487</v>
      </c>
      <c r="E85" s="166">
        <v>51981</v>
      </c>
      <c r="F85" s="166">
        <v>62476</v>
      </c>
      <c r="G85" s="166">
        <v>70967</v>
      </c>
      <c r="H85" s="166">
        <v>67629</v>
      </c>
      <c r="I85" s="181">
        <f t="shared" si="38"/>
        <v>-4.7035946284892938E-2</v>
      </c>
      <c r="J85" s="165">
        <f t="shared" si="37"/>
        <v>-3338</v>
      </c>
      <c r="K85" s="167">
        <f t="shared" si="36"/>
        <v>2.7801723872138955E-2</v>
      </c>
    </row>
    <row r="86" spans="2:11" x14ac:dyDescent="0.25">
      <c r="B86" s="165" t="s">
        <v>118</v>
      </c>
      <c r="C86" s="166">
        <v>5054</v>
      </c>
      <c r="D86" s="166">
        <v>6161</v>
      </c>
      <c r="E86" s="166">
        <v>14878</v>
      </c>
      <c r="F86" s="166">
        <v>19882</v>
      </c>
      <c r="G86" s="166">
        <v>31004</v>
      </c>
      <c r="H86" s="166">
        <v>27502</v>
      </c>
      <c r="I86" s="181">
        <f t="shared" si="38"/>
        <v>-0.11295316733324734</v>
      </c>
      <c r="J86" s="165">
        <f t="shared" si="37"/>
        <v>-3502</v>
      </c>
      <c r="K86" s="167">
        <f t="shared" si="36"/>
        <v>1.1305845272465444E-2</v>
      </c>
    </row>
    <row r="87" spans="2:11" x14ac:dyDescent="0.25">
      <c r="B87" s="165" t="s">
        <v>125</v>
      </c>
      <c r="C87" s="166">
        <v>1174</v>
      </c>
      <c r="D87" s="166">
        <v>702</v>
      </c>
      <c r="E87" s="166">
        <v>3235</v>
      </c>
      <c r="F87" s="166">
        <v>3449</v>
      </c>
      <c r="G87" s="166">
        <v>6719</v>
      </c>
      <c r="H87" s="166">
        <v>6866</v>
      </c>
      <c r="I87" s="181">
        <f t="shared" si="38"/>
        <v>2.1878255692811432E-2</v>
      </c>
      <c r="J87" s="165">
        <f t="shared" si="37"/>
        <v>147</v>
      </c>
      <c r="K87" s="167">
        <f t="shared" si="36"/>
        <v>2.8225559465038085E-3</v>
      </c>
    </row>
    <row r="88" spans="2:11" x14ac:dyDescent="0.25">
      <c r="B88" s="165" t="s">
        <v>121</v>
      </c>
      <c r="C88" s="166">
        <v>993</v>
      </c>
      <c r="D88" s="166">
        <v>940</v>
      </c>
      <c r="E88" s="166">
        <v>2928</v>
      </c>
      <c r="F88" s="166">
        <v>3211</v>
      </c>
      <c r="G88" s="166">
        <v>4342</v>
      </c>
      <c r="H88" s="166">
        <v>4247</v>
      </c>
      <c r="I88" s="181">
        <f t="shared" si="38"/>
        <v>-2.1879318286503913E-2</v>
      </c>
      <c r="J88" s="165">
        <f t="shared" si="37"/>
        <v>-95</v>
      </c>
      <c r="K88" s="167">
        <f t="shared" si="36"/>
        <v>1.7459066566853591E-3</v>
      </c>
    </row>
    <row r="89" spans="2:11" x14ac:dyDescent="0.25">
      <c r="B89" s="165" t="s">
        <v>130</v>
      </c>
      <c r="C89" s="166">
        <v>1688</v>
      </c>
      <c r="D89" s="166">
        <v>113</v>
      </c>
      <c r="E89" s="166">
        <v>1856</v>
      </c>
      <c r="F89" s="166">
        <v>2471</v>
      </c>
      <c r="G89" s="166">
        <v>2464</v>
      </c>
      <c r="H89" s="166">
        <v>2549</v>
      </c>
      <c r="I89" s="181">
        <f t="shared" si="38"/>
        <v>3.4496753246753276E-2</v>
      </c>
      <c r="J89" s="165">
        <f t="shared" si="37"/>
        <v>85</v>
      </c>
      <c r="K89" s="167">
        <f t="shared" si="36"/>
        <v>1.0478728674101672E-3</v>
      </c>
    </row>
    <row r="90" spans="2:11" x14ac:dyDescent="0.25">
      <c r="B90" s="165" t="s">
        <v>133</v>
      </c>
      <c r="C90" s="166">
        <v>2253</v>
      </c>
      <c r="D90" s="166">
        <v>219</v>
      </c>
      <c r="E90" s="166">
        <v>1540</v>
      </c>
      <c r="F90" s="166">
        <v>2515</v>
      </c>
      <c r="G90" s="166">
        <v>2950</v>
      </c>
      <c r="H90" s="166">
        <v>2101</v>
      </c>
      <c r="I90" s="181">
        <f t="shared" si="38"/>
        <v>-0.28779661016949154</v>
      </c>
      <c r="J90" s="165">
        <f t="shared" si="37"/>
        <v>-849</v>
      </c>
      <c r="K90" s="167">
        <f t="shared" si="36"/>
        <v>8.6370376399716019E-4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15602</v>
      </c>
      <c r="E91" s="171">
        <f t="shared" si="40"/>
        <v>50453</v>
      </c>
      <c r="F91" s="171">
        <f t="shared" si="40"/>
        <v>64160</v>
      </c>
      <c r="G91" s="171">
        <f t="shared" si="40"/>
        <v>78366</v>
      </c>
      <c r="H91" s="171">
        <f t="shared" si="40"/>
        <v>78611</v>
      </c>
      <c r="I91" s="182">
        <f t="shared" si="38"/>
        <v>3.1263558175740336E-3</v>
      </c>
      <c r="J91" s="170">
        <f>H91-G91</f>
        <v>245</v>
      </c>
      <c r="K91" s="172">
        <f t="shared" si="36"/>
        <v>3.2316333456249763E-2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14230</v>
      </c>
      <c r="E93" s="178">
        <f t="shared" si="41"/>
        <v>28946</v>
      </c>
      <c r="F93" s="178">
        <f t="shared" si="41"/>
        <v>35023</v>
      </c>
      <c r="G93" s="178">
        <f t="shared" si="41"/>
        <v>33791</v>
      </c>
      <c r="H93" s="178">
        <f t="shared" si="41"/>
        <v>31909</v>
      </c>
      <c r="I93" s="179">
        <f>IFERROR(H93/G93-1,"-")</f>
        <v>-5.5695303483175973E-2</v>
      </c>
      <c r="J93" s="178">
        <f>H93-G93</f>
        <v>-1882</v>
      </c>
      <c r="K93" s="179">
        <f t="shared" ref="K93:K105" si="42">H93/H$9</f>
        <v>1.3117526608941164E-2</v>
      </c>
    </row>
    <row r="94" spans="2:11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1">
        <f t="shared" ref="J94:J104" si="43">H94-G94</f>
        <v>-1253</v>
      </c>
      <c r="K94" s="163">
        <f t="shared" si="42"/>
        <v>7.8477414824872863E-3</v>
      </c>
    </row>
    <row r="95" spans="2:11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5">
        <f t="shared" si="43"/>
        <v>-68</v>
      </c>
      <c r="K95" s="167">
        <f t="shared" si="42"/>
        <v>2.5537019428607134E-3</v>
      </c>
    </row>
    <row r="96" spans="2:11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5">
        <f t="shared" si="43"/>
        <v>-1185</v>
      </c>
      <c r="K96" s="167">
        <f t="shared" si="42"/>
        <v>5.2940395396265721E-3</v>
      </c>
    </row>
    <row r="97" spans="2:11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1">
        <f t="shared" si="43"/>
        <v>-629</v>
      </c>
      <c r="K97" s="163">
        <f t="shared" si="42"/>
        <v>5.2697851264538777E-3</v>
      </c>
    </row>
    <row r="98" spans="2:11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44">IFERROR(H98/G98-1,"-")</f>
        <v>-0.15542228885557219</v>
      </c>
      <c r="J98" s="165">
        <f t="shared" si="43"/>
        <v>-311</v>
      </c>
      <c r="K98" s="167">
        <f t="shared" si="42"/>
        <v>6.947450552856738E-4</v>
      </c>
    </row>
    <row r="99" spans="2:11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44"/>
        <v>-0.12093379257558357</v>
      </c>
      <c r="J99" s="165">
        <f t="shared" si="43"/>
        <v>-316</v>
      </c>
      <c r="K99" s="167">
        <f t="shared" si="42"/>
        <v>9.4427774674035075E-4</v>
      </c>
    </row>
    <row r="100" spans="2:11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44"/>
        <v>-4.1041482789055617E-2</v>
      </c>
      <c r="J100" s="165">
        <f t="shared" si="43"/>
        <v>-93</v>
      </c>
      <c r="K100" s="167">
        <f t="shared" si="42"/>
        <v>8.9330236990282203E-4</v>
      </c>
    </row>
    <row r="101" spans="2:11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44"/>
        <v>-7.9744816586921896E-3</v>
      </c>
      <c r="J101" s="165">
        <f t="shared" si="43"/>
        <v>-5</v>
      </c>
      <c r="K101" s="167">
        <f t="shared" si="42"/>
        <v>2.5569906768502313E-4</v>
      </c>
    </row>
    <row r="102" spans="2:11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44"/>
        <v>-2.9684601113172504E-2</v>
      </c>
      <c r="J102" s="165">
        <f t="shared" si="43"/>
        <v>-16</v>
      </c>
      <c r="K102" s="167">
        <f t="shared" si="42"/>
        <v>2.1500098456473811E-4</v>
      </c>
    </row>
    <row r="103" spans="2:11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44"/>
        <v>-4.9689440993788803E-2</v>
      </c>
      <c r="J103" s="165">
        <f t="shared" si="43"/>
        <v>-8</v>
      </c>
      <c r="K103" s="167">
        <f t="shared" si="42"/>
        <v>6.2897037549531414E-5</v>
      </c>
    </row>
    <row r="104" spans="2:11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44"/>
        <v>-0.44194756554307113</v>
      </c>
      <c r="J104" s="165">
        <f t="shared" si="43"/>
        <v>-118</v>
      </c>
      <c r="K104" s="167">
        <f t="shared" si="42"/>
        <v>6.1252670554772423E-5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1792</v>
      </c>
      <c r="E105" s="171">
        <f t="shared" si="46"/>
        <v>3475</v>
      </c>
      <c r="F105" s="171">
        <f t="shared" si="46"/>
        <v>4596</v>
      </c>
      <c r="G105" s="171">
        <f t="shared" si="46"/>
        <v>4974</v>
      </c>
      <c r="H105" s="171">
        <f t="shared" si="46"/>
        <v>5212</v>
      </c>
      <c r="I105" s="182">
        <f t="shared" si="44"/>
        <v>4.7848813831925963E-2</v>
      </c>
      <c r="J105" s="170">
        <f>H105-G105</f>
        <v>238</v>
      </c>
      <c r="K105" s="172">
        <f t="shared" si="42"/>
        <v>2.1426101941709659E-3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40119</v>
      </c>
      <c r="E107" s="178">
        <f t="shared" si="47"/>
        <v>91892</v>
      </c>
      <c r="F107" s="178">
        <f t="shared" si="47"/>
        <v>130179</v>
      </c>
      <c r="G107" s="178">
        <f t="shared" si="47"/>
        <v>120964</v>
      </c>
      <c r="H107" s="178">
        <f t="shared" si="47"/>
        <v>134965</v>
      </c>
      <c r="I107" s="179">
        <f>IFERROR(H107/G107-1,"-")</f>
        <v>0.11574518038424664</v>
      </c>
      <c r="J107" s="178">
        <f>H107-G107</f>
        <v>14001</v>
      </c>
      <c r="K107" s="179">
        <f t="shared" ref="K107:K119" si="48">H107/H$9</f>
        <v>5.5482997861911812E-2</v>
      </c>
    </row>
    <row r="108" spans="2:11" x14ac:dyDescent="0.25">
      <c r="B108" s="161" t="s">
        <v>99</v>
      </c>
      <c r="C108" s="162">
        <v>5441</v>
      </c>
      <c r="D108" s="162">
        <v>23621</v>
      </c>
      <c r="E108" s="162">
        <v>20119</v>
      </c>
      <c r="F108" s="162">
        <v>27482</v>
      </c>
      <c r="G108" s="162">
        <v>25067</v>
      </c>
      <c r="H108" s="162">
        <v>29902</v>
      </c>
      <c r="I108" s="180">
        <f>IFERROR(H108/G108-1,"-")</f>
        <v>0.19288307336338617</v>
      </c>
      <c r="J108" s="161">
        <f t="shared" ref="J108:J118" si="49">H108-G108</f>
        <v>4835</v>
      </c>
      <c r="K108" s="163">
        <f t="shared" si="48"/>
        <v>1.229246546932084E-2</v>
      </c>
    </row>
    <row r="109" spans="2:11" x14ac:dyDescent="0.25">
      <c r="B109" s="165" t="s">
        <v>105</v>
      </c>
      <c r="C109" s="166">
        <v>273</v>
      </c>
      <c r="D109" s="166">
        <v>14663</v>
      </c>
      <c r="E109" s="166">
        <v>5588</v>
      </c>
      <c r="F109" s="166">
        <v>10100</v>
      </c>
      <c r="G109" s="166">
        <v>6918</v>
      </c>
      <c r="H109" s="166">
        <v>10796</v>
      </c>
      <c r="I109" s="181">
        <f>IFERROR(H109/G109-1,"-")</f>
        <v>0.560566637756577</v>
      </c>
      <c r="J109" s="165">
        <f t="shared" si="49"/>
        <v>3878</v>
      </c>
      <c r="K109" s="167">
        <f t="shared" si="48"/>
        <v>4.4381465188545171E-3</v>
      </c>
    </row>
    <row r="110" spans="2:11" x14ac:dyDescent="0.25">
      <c r="B110" s="165" t="s">
        <v>102</v>
      </c>
      <c r="C110" s="166">
        <v>5168</v>
      </c>
      <c r="D110" s="166">
        <v>8958</v>
      </c>
      <c r="E110" s="166">
        <v>14531</v>
      </c>
      <c r="F110" s="166">
        <v>17382</v>
      </c>
      <c r="G110" s="166">
        <v>18149</v>
      </c>
      <c r="H110" s="166">
        <v>19106</v>
      </c>
      <c r="I110" s="181">
        <f>IFERROR(H110/G110-1,"-")</f>
        <v>5.2730177971238135E-2</v>
      </c>
      <c r="J110" s="165">
        <f t="shared" si="49"/>
        <v>957</v>
      </c>
      <c r="K110" s="167">
        <f t="shared" si="48"/>
        <v>7.8543189504663227E-3</v>
      </c>
    </row>
    <row r="111" spans="2:11" x14ac:dyDescent="0.25">
      <c r="B111" s="161" t="s">
        <v>109</v>
      </c>
      <c r="C111" s="162">
        <v>17186</v>
      </c>
      <c r="D111" s="162">
        <v>16498</v>
      </c>
      <c r="E111" s="162">
        <v>71773</v>
      </c>
      <c r="F111" s="162">
        <v>102697</v>
      </c>
      <c r="G111" s="162">
        <v>95897</v>
      </c>
      <c r="H111" s="162">
        <v>105063</v>
      </c>
      <c r="I111" s="180">
        <f>IFERROR(H111/G111-1,"-")</f>
        <v>9.5581717884813955E-2</v>
      </c>
      <c r="J111" s="161">
        <f t="shared" si="49"/>
        <v>9166</v>
      </c>
      <c r="K111" s="163">
        <f t="shared" si="48"/>
        <v>4.3190532392590977E-2</v>
      </c>
    </row>
    <row r="112" spans="2:11" x14ac:dyDescent="0.25">
      <c r="B112" s="165" t="s">
        <v>112</v>
      </c>
      <c r="C112" s="166">
        <v>9701</v>
      </c>
      <c r="D112" s="166">
        <v>2558</v>
      </c>
      <c r="E112" s="166">
        <v>41536</v>
      </c>
      <c r="F112" s="166">
        <v>67050</v>
      </c>
      <c r="G112" s="166">
        <v>59434</v>
      </c>
      <c r="H112" s="166">
        <v>63312</v>
      </c>
      <c r="I112" s="181">
        <f t="shared" ref="I112:I119" si="50">IFERROR(H112/G112-1,"-")</f>
        <v>6.5248847461049309E-2</v>
      </c>
      <c r="J112" s="165">
        <f t="shared" si="49"/>
        <v>3878</v>
      </c>
      <c r="K112" s="167">
        <f t="shared" si="48"/>
        <v>2.6027040793045315E-2</v>
      </c>
    </row>
    <row r="113" spans="2:11" x14ac:dyDescent="0.25">
      <c r="B113" s="165" t="s">
        <v>115</v>
      </c>
      <c r="C113" s="166">
        <v>1353</v>
      </c>
      <c r="D113" s="166">
        <v>4023</v>
      </c>
      <c r="E113" s="166">
        <v>3443</v>
      </c>
      <c r="F113" s="166">
        <v>4626</v>
      </c>
      <c r="G113" s="166">
        <v>4236</v>
      </c>
      <c r="H113" s="166">
        <v>4808</v>
      </c>
      <c r="I113" s="181">
        <f t="shared" si="50"/>
        <v>0.13503305004721433</v>
      </c>
      <c r="J113" s="165">
        <f t="shared" si="49"/>
        <v>572</v>
      </c>
      <c r="K113" s="167">
        <f t="shared" si="48"/>
        <v>1.9765291277003077E-3</v>
      </c>
    </row>
    <row r="114" spans="2:11" x14ac:dyDescent="0.25">
      <c r="B114" s="165" t="s">
        <v>118</v>
      </c>
      <c r="C114" s="166">
        <v>895</v>
      </c>
      <c r="D114" s="166">
        <v>3021</v>
      </c>
      <c r="E114" s="166">
        <v>4452</v>
      </c>
      <c r="F114" s="166">
        <v>8384</v>
      </c>
      <c r="G114" s="166">
        <v>6677</v>
      </c>
      <c r="H114" s="166">
        <v>8316</v>
      </c>
      <c r="I114" s="181">
        <f t="shared" si="50"/>
        <v>0.2454695222405272</v>
      </c>
      <c r="J114" s="165">
        <f t="shared" si="49"/>
        <v>1639</v>
      </c>
      <c r="K114" s="167">
        <f t="shared" si="48"/>
        <v>3.4186389821039428E-3</v>
      </c>
    </row>
    <row r="115" spans="2:11" x14ac:dyDescent="0.25">
      <c r="B115" s="165" t="s">
        <v>125</v>
      </c>
      <c r="C115" s="166">
        <v>429</v>
      </c>
      <c r="D115" s="166">
        <v>1119</v>
      </c>
      <c r="E115" s="166">
        <v>3705</v>
      </c>
      <c r="F115" s="166">
        <v>3200</v>
      </c>
      <c r="G115" s="166">
        <v>3495</v>
      </c>
      <c r="H115" s="166">
        <v>4001</v>
      </c>
      <c r="I115" s="181">
        <f t="shared" si="50"/>
        <v>0.14477825464949934</v>
      </c>
      <c r="J115" s="165">
        <f t="shared" si="49"/>
        <v>506</v>
      </c>
      <c r="K115" s="167">
        <f t="shared" si="48"/>
        <v>1.644778086507681E-3</v>
      </c>
    </row>
    <row r="116" spans="2:11" x14ac:dyDescent="0.25">
      <c r="B116" s="165" t="s">
        <v>121</v>
      </c>
      <c r="C116" s="166">
        <v>623</v>
      </c>
      <c r="D116" s="166">
        <v>1529</v>
      </c>
      <c r="E116" s="166">
        <v>2714</v>
      </c>
      <c r="F116" s="166">
        <v>3093</v>
      </c>
      <c r="G116" s="166">
        <v>2720</v>
      </c>
      <c r="H116" s="166">
        <v>2740</v>
      </c>
      <c r="I116" s="181">
        <f t="shared" si="50"/>
        <v>7.3529411764705621E-3</v>
      </c>
      <c r="J116" s="165">
        <f t="shared" si="49"/>
        <v>20</v>
      </c>
      <c r="K116" s="167">
        <f t="shared" si="48"/>
        <v>1.1263913914099091E-3</v>
      </c>
    </row>
    <row r="117" spans="2:11" x14ac:dyDescent="0.25">
      <c r="B117" s="165" t="s">
        <v>130</v>
      </c>
      <c r="C117" s="166">
        <v>206</v>
      </c>
      <c r="D117" s="166">
        <v>31</v>
      </c>
      <c r="E117" s="166">
        <v>433</v>
      </c>
      <c r="F117" s="166">
        <v>739</v>
      </c>
      <c r="G117" s="166">
        <v>822</v>
      </c>
      <c r="H117" s="166">
        <v>810</v>
      </c>
      <c r="I117" s="181">
        <f t="shared" si="50"/>
        <v>-1.4598540145985384E-2</v>
      </c>
      <c r="J117" s="165">
        <f t="shared" si="49"/>
        <v>-12</v>
      </c>
      <c r="K117" s="167">
        <f t="shared" si="48"/>
        <v>3.3298431643869576E-4</v>
      </c>
    </row>
    <row r="118" spans="2:11" x14ac:dyDescent="0.25">
      <c r="B118" s="165" t="s">
        <v>133</v>
      </c>
      <c r="C118" s="166">
        <v>526</v>
      </c>
      <c r="D118" s="166">
        <v>17</v>
      </c>
      <c r="E118" s="166">
        <v>628</v>
      </c>
      <c r="F118" s="166">
        <v>383</v>
      </c>
      <c r="G118" s="166">
        <v>1041</v>
      </c>
      <c r="H118" s="166">
        <v>664</v>
      </c>
      <c r="I118" s="181">
        <f t="shared" si="50"/>
        <v>-0.3621517771373679</v>
      </c>
      <c r="J118" s="165">
        <f t="shared" si="49"/>
        <v>-377</v>
      </c>
      <c r="K118" s="167">
        <f t="shared" si="48"/>
        <v>2.7296492112999254E-4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4200</v>
      </c>
      <c r="E119" s="171">
        <f t="shared" si="52"/>
        <v>14862</v>
      </c>
      <c r="F119" s="171">
        <f t="shared" si="52"/>
        <v>15222</v>
      </c>
      <c r="G119" s="171">
        <f t="shared" si="52"/>
        <v>17472</v>
      </c>
      <c r="H119" s="171">
        <f t="shared" si="52"/>
        <v>20412</v>
      </c>
      <c r="I119" s="182">
        <f t="shared" si="50"/>
        <v>0.16826923076923084</v>
      </c>
      <c r="J119" s="170">
        <f>H119-G119</f>
        <v>2940</v>
      </c>
      <c r="K119" s="172">
        <f t="shared" si="48"/>
        <v>8.3912047742551333E-3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73201</v>
      </c>
      <c r="E121" s="178">
        <f t="shared" si="53"/>
        <v>122504</v>
      </c>
      <c r="F121" s="178">
        <f t="shared" si="53"/>
        <v>143386</v>
      </c>
      <c r="G121" s="178">
        <f t="shared" si="53"/>
        <v>147042</v>
      </c>
      <c r="H121" s="178">
        <f t="shared" si="53"/>
        <v>164634</v>
      </c>
      <c r="I121" s="179">
        <f>IFERROR(H121/G121-1,"-")</f>
        <v>0.11963928673440249</v>
      </c>
      <c r="J121" s="178">
        <f>H121-G121</f>
        <v>17592</v>
      </c>
      <c r="K121" s="179">
        <f t="shared" ref="K121:K133" si="54">H121/H$9</f>
        <v>6.7679678953787945E-2</v>
      </c>
    </row>
    <row r="122" spans="2:11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1">
        <f t="shared" ref="J122:J132" si="55">H122-G122</f>
        <v>13400</v>
      </c>
      <c r="K122" s="163">
        <f t="shared" si="54"/>
        <v>4.342526578109282E-2</v>
      </c>
    </row>
    <row r="123" spans="2:11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5">
        <f t="shared" si="55"/>
        <v>11239</v>
      </c>
      <c r="K123" s="167">
        <f t="shared" si="54"/>
        <v>2.2702952913140013E-2</v>
      </c>
    </row>
    <row r="124" spans="2:11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5">
        <f t="shared" si="55"/>
        <v>2161</v>
      </c>
      <c r="K124" s="167">
        <f t="shared" si="54"/>
        <v>2.072231286795281E-2</v>
      </c>
    </row>
    <row r="125" spans="2:11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1">
        <f t="shared" si="55"/>
        <v>4192</v>
      </c>
      <c r="K125" s="163">
        <f t="shared" si="54"/>
        <v>2.4254413172695121E-2</v>
      </c>
    </row>
    <row r="126" spans="2:11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56">IFERROR(H126/G126-1,"-")</f>
        <v>-8.0385368056600903E-2</v>
      </c>
      <c r="J126" s="165">
        <f t="shared" si="55"/>
        <v>-534</v>
      </c>
      <c r="K126" s="167">
        <f t="shared" si="54"/>
        <v>2.5113594927456693E-3</v>
      </c>
    </row>
    <row r="127" spans="2:11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56"/>
        <v>0.11367789089010705</v>
      </c>
      <c r="J127" s="165">
        <f t="shared" si="55"/>
        <v>871</v>
      </c>
      <c r="K127" s="167">
        <f t="shared" si="54"/>
        <v>3.5078458915696184E-3</v>
      </c>
    </row>
    <row r="128" spans="2:11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56"/>
        <v>9.7337407245744245E-2</v>
      </c>
      <c r="J128" s="165">
        <f t="shared" si="55"/>
        <v>446</v>
      </c>
      <c r="K128" s="167">
        <f t="shared" si="54"/>
        <v>2.0669693124120521E-3</v>
      </c>
    </row>
    <row r="129" spans="2:11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56"/>
        <v>7.8853046594982157E-2</v>
      </c>
      <c r="J129" s="165">
        <f t="shared" si="55"/>
        <v>110</v>
      </c>
      <c r="K129" s="167">
        <f t="shared" si="54"/>
        <v>6.1869308177807045E-4</v>
      </c>
    </row>
    <row r="130" spans="2:11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56"/>
        <v>0.15580985915492951</v>
      </c>
      <c r="J130" s="165">
        <f t="shared" si="55"/>
        <v>177</v>
      </c>
      <c r="K130" s="167">
        <f t="shared" si="54"/>
        <v>5.3976346602963889E-4</v>
      </c>
    </row>
    <row r="131" spans="2:11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56"/>
        <v>-0.21792035398230092</v>
      </c>
      <c r="J131" s="165">
        <f t="shared" si="55"/>
        <v>-197</v>
      </c>
      <c r="K131" s="167">
        <f t="shared" si="54"/>
        <v>2.9064186632365172E-4</v>
      </c>
    </row>
    <row r="132" spans="2:11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56"/>
        <v>3.8827838827838912E-2</v>
      </c>
      <c r="J132" s="165">
        <f t="shared" si="55"/>
        <v>53</v>
      </c>
      <c r="K132" s="167">
        <f t="shared" si="54"/>
        <v>5.8292809964206242E-4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16713</v>
      </c>
      <c r="E133" s="171">
        <f t="shared" si="58"/>
        <v>28740</v>
      </c>
      <c r="F133" s="171">
        <f t="shared" si="58"/>
        <v>30547</v>
      </c>
      <c r="G133" s="171">
        <f t="shared" si="58"/>
        <v>31121</v>
      </c>
      <c r="H133" s="171">
        <f t="shared" si="58"/>
        <v>34387</v>
      </c>
      <c r="I133" s="182">
        <f t="shared" si="56"/>
        <v>0.10494521384274291</v>
      </c>
      <c r="J133" s="170">
        <f>H133-G133</f>
        <v>3266</v>
      </c>
      <c r="K133" s="172">
        <f t="shared" si="54"/>
        <v>1.4136211962194358E-2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35882</v>
      </c>
      <c r="E135" s="178">
        <f t="shared" si="59"/>
        <v>119890</v>
      </c>
      <c r="F135" s="178">
        <f t="shared" si="59"/>
        <v>130450</v>
      </c>
      <c r="G135" s="178">
        <f t="shared" si="59"/>
        <v>138513</v>
      </c>
      <c r="H135" s="178">
        <f t="shared" si="59"/>
        <v>132273</v>
      </c>
      <c r="I135" s="179">
        <f>IFERROR(H135/G135-1,"-")</f>
        <v>-4.5049923111910029E-2</v>
      </c>
      <c r="J135" s="178">
        <f>H135-G135</f>
        <v>-6240</v>
      </c>
      <c r="K135" s="179">
        <f t="shared" ref="K135:K147" si="60">H135/H$9</f>
        <v>5.4376338874439011E-2</v>
      </c>
    </row>
    <row r="136" spans="2:11" x14ac:dyDescent="0.25">
      <c r="B136" s="161" t="s">
        <v>99</v>
      </c>
      <c r="C136" s="162">
        <v>1887</v>
      </c>
      <c r="D136" s="162">
        <v>19613</v>
      </c>
      <c r="E136" s="162">
        <v>11190</v>
      </c>
      <c r="F136" s="162">
        <v>13806</v>
      </c>
      <c r="G136" s="162">
        <v>11011</v>
      </c>
      <c r="H136" s="162">
        <v>10175</v>
      </c>
      <c r="I136" s="180">
        <f>IFERROR(H136/G136-1,"-")</f>
        <v>-7.5924075924075907E-2</v>
      </c>
      <c r="J136" s="161">
        <f t="shared" ref="J136:J146" si="61">H136-G136</f>
        <v>-836</v>
      </c>
      <c r="K136" s="163">
        <f t="shared" si="60"/>
        <v>4.1828585429181837E-3</v>
      </c>
    </row>
    <row r="137" spans="2:11" x14ac:dyDescent="0.25">
      <c r="B137" s="165" t="s">
        <v>105</v>
      </c>
      <c r="C137" s="166">
        <v>1146</v>
      </c>
      <c r="D137" s="166">
        <v>16017</v>
      </c>
      <c r="E137" s="166">
        <v>7520</v>
      </c>
      <c r="F137" s="166">
        <v>8919</v>
      </c>
      <c r="G137" s="166">
        <v>7092</v>
      </c>
      <c r="H137" s="166">
        <v>5739</v>
      </c>
      <c r="I137" s="181">
        <f>IFERROR(H137/G137-1,"-")</f>
        <v>-0.19077834179357023</v>
      </c>
      <c r="J137" s="165">
        <f t="shared" si="61"/>
        <v>-1353</v>
      </c>
      <c r="K137" s="167">
        <f t="shared" si="60"/>
        <v>2.3592555457304628E-3</v>
      </c>
    </row>
    <row r="138" spans="2:11" x14ac:dyDescent="0.25">
      <c r="B138" s="165" t="s">
        <v>102</v>
      </c>
      <c r="C138" s="166">
        <v>741</v>
      </c>
      <c r="D138" s="166">
        <v>3596</v>
      </c>
      <c r="E138" s="166">
        <v>3670</v>
      </c>
      <c r="F138" s="166">
        <v>4887</v>
      </c>
      <c r="G138" s="166">
        <v>3919</v>
      </c>
      <c r="H138" s="166">
        <v>4436</v>
      </c>
      <c r="I138" s="181">
        <f>IFERROR(H138/G138-1,"-")</f>
        <v>0.13192140852258238</v>
      </c>
      <c r="J138" s="165">
        <f t="shared" si="61"/>
        <v>517</v>
      </c>
      <c r="K138" s="167">
        <f t="shared" si="60"/>
        <v>1.8236029971877214E-3</v>
      </c>
    </row>
    <row r="139" spans="2:11" x14ac:dyDescent="0.25">
      <c r="B139" s="161" t="s">
        <v>109</v>
      </c>
      <c r="C139" s="162">
        <v>37400</v>
      </c>
      <c r="D139" s="162">
        <v>16269</v>
      </c>
      <c r="E139" s="162">
        <v>108700</v>
      </c>
      <c r="F139" s="162">
        <v>116644</v>
      </c>
      <c r="G139" s="162">
        <v>127502</v>
      </c>
      <c r="H139" s="162">
        <v>122098</v>
      </c>
      <c r="I139" s="180">
        <f>IFERROR(H139/G139-1,"-")</f>
        <v>-4.2383648883939085E-2</v>
      </c>
      <c r="J139" s="161">
        <f t="shared" si="61"/>
        <v>-5404</v>
      </c>
      <c r="K139" s="163">
        <f t="shared" si="60"/>
        <v>5.019348033152083E-2</v>
      </c>
    </row>
    <row r="140" spans="2:11" x14ac:dyDescent="0.25">
      <c r="B140" s="165" t="s">
        <v>112</v>
      </c>
      <c r="C140" s="166">
        <v>15636</v>
      </c>
      <c r="D140" s="166">
        <v>853</v>
      </c>
      <c r="E140" s="166">
        <v>46052</v>
      </c>
      <c r="F140" s="166">
        <v>48816</v>
      </c>
      <c r="G140" s="166">
        <v>56589</v>
      </c>
      <c r="H140" s="166">
        <v>54942</v>
      </c>
      <c r="I140" s="181">
        <f t="shared" ref="I140:I147" si="62">IFERROR(H140/G140-1,"-")</f>
        <v>-2.9104596299634244E-2</v>
      </c>
      <c r="J140" s="165">
        <f t="shared" si="61"/>
        <v>-1647</v>
      </c>
      <c r="K140" s="167">
        <f t="shared" si="60"/>
        <v>2.2586202856512125E-2</v>
      </c>
    </row>
    <row r="141" spans="2:11" x14ac:dyDescent="0.25">
      <c r="B141" s="165" t="s">
        <v>115</v>
      </c>
      <c r="C141" s="166">
        <v>2675</v>
      </c>
      <c r="D141" s="166">
        <v>1834</v>
      </c>
      <c r="E141" s="166">
        <v>6940</v>
      </c>
      <c r="F141" s="166">
        <v>10252</v>
      </c>
      <c r="G141" s="166">
        <v>11260</v>
      </c>
      <c r="H141" s="166">
        <v>10770</v>
      </c>
      <c r="I141" s="181">
        <f t="shared" si="62"/>
        <v>-4.3516873889875685E-2</v>
      </c>
      <c r="J141" s="165">
        <f t="shared" si="61"/>
        <v>-490</v>
      </c>
      <c r="K141" s="167">
        <f t="shared" si="60"/>
        <v>4.4274581333885845E-3</v>
      </c>
    </row>
    <row r="142" spans="2:11" x14ac:dyDescent="0.25">
      <c r="B142" s="165" t="s">
        <v>118</v>
      </c>
      <c r="C142" s="166">
        <v>3097</v>
      </c>
      <c r="D142" s="166">
        <v>4650</v>
      </c>
      <c r="E142" s="166">
        <v>14157</v>
      </c>
      <c r="F142" s="166">
        <v>12563</v>
      </c>
      <c r="G142" s="166">
        <v>12979</v>
      </c>
      <c r="H142" s="166">
        <v>11092</v>
      </c>
      <c r="I142" s="181">
        <f t="shared" si="62"/>
        <v>-0.14538870483088062</v>
      </c>
      <c r="J142" s="165">
        <f t="shared" si="61"/>
        <v>-1887</v>
      </c>
      <c r="K142" s="167">
        <f t="shared" si="60"/>
        <v>4.5598296764666826E-3</v>
      </c>
    </row>
    <row r="143" spans="2:11" x14ac:dyDescent="0.25">
      <c r="B143" s="165" t="s">
        <v>125</v>
      </c>
      <c r="C143" s="166">
        <v>406</v>
      </c>
      <c r="D143" s="166">
        <v>260</v>
      </c>
      <c r="E143" s="166">
        <v>4854</v>
      </c>
      <c r="F143" s="166">
        <v>4103</v>
      </c>
      <c r="G143" s="166">
        <v>3054</v>
      </c>
      <c r="H143" s="166">
        <v>2739</v>
      </c>
      <c r="I143" s="181">
        <f t="shared" si="62"/>
        <v>-0.10314341846758346</v>
      </c>
      <c r="J143" s="165">
        <f t="shared" si="61"/>
        <v>-315</v>
      </c>
      <c r="K143" s="167">
        <f t="shared" si="60"/>
        <v>1.1259802996612192E-3</v>
      </c>
    </row>
    <row r="144" spans="2:11" x14ac:dyDescent="0.25">
      <c r="B144" s="165" t="s">
        <v>121</v>
      </c>
      <c r="C144" s="166">
        <v>671</v>
      </c>
      <c r="D144" s="166">
        <v>583</v>
      </c>
      <c r="E144" s="166">
        <v>2150</v>
      </c>
      <c r="F144" s="166">
        <v>2651</v>
      </c>
      <c r="G144" s="166">
        <v>3118</v>
      </c>
      <c r="H144" s="166">
        <v>2311</v>
      </c>
      <c r="I144" s="181">
        <f t="shared" si="62"/>
        <v>-0.25881975625400899</v>
      </c>
      <c r="J144" s="165">
        <f t="shared" si="61"/>
        <v>-807</v>
      </c>
      <c r="K144" s="167">
        <f t="shared" si="60"/>
        <v>9.5003303122200727E-4</v>
      </c>
    </row>
    <row r="145" spans="2:11" x14ac:dyDescent="0.25">
      <c r="B145" s="165" t="s">
        <v>130</v>
      </c>
      <c r="C145" s="166">
        <v>1581</v>
      </c>
      <c r="D145" s="166">
        <v>34</v>
      </c>
      <c r="E145" s="166">
        <v>1640</v>
      </c>
      <c r="F145" s="166">
        <v>1951</v>
      </c>
      <c r="G145" s="166">
        <v>1813</v>
      </c>
      <c r="H145" s="166">
        <v>2011</v>
      </c>
      <c r="I145" s="181">
        <f t="shared" si="62"/>
        <v>0.10921125206839499</v>
      </c>
      <c r="J145" s="165">
        <f t="shared" si="61"/>
        <v>198</v>
      </c>
      <c r="K145" s="167">
        <f t="shared" si="60"/>
        <v>8.2670550661508285E-4</v>
      </c>
    </row>
    <row r="146" spans="2:11" x14ac:dyDescent="0.25">
      <c r="B146" s="165" t="s">
        <v>133</v>
      </c>
      <c r="C146" s="166">
        <v>3277</v>
      </c>
      <c r="D146" s="166">
        <v>43</v>
      </c>
      <c r="E146" s="166">
        <v>735</v>
      </c>
      <c r="F146" s="166">
        <v>1305</v>
      </c>
      <c r="G146" s="166">
        <v>1162</v>
      </c>
      <c r="H146" s="166">
        <v>814</v>
      </c>
      <c r="I146" s="181">
        <f t="shared" si="62"/>
        <v>-0.29948364888123924</v>
      </c>
      <c r="J146" s="165">
        <f t="shared" si="61"/>
        <v>-348</v>
      </c>
      <c r="K146" s="167">
        <f t="shared" si="60"/>
        <v>3.3462868343345475E-4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8012</v>
      </c>
      <c r="E147" s="171">
        <f t="shared" si="64"/>
        <v>32172</v>
      </c>
      <c r="F147" s="171">
        <f t="shared" si="64"/>
        <v>35003</v>
      </c>
      <c r="G147" s="171">
        <f t="shared" si="64"/>
        <v>37527</v>
      </c>
      <c r="H147" s="171">
        <f t="shared" si="64"/>
        <v>37419</v>
      </c>
      <c r="I147" s="182">
        <f t="shared" si="62"/>
        <v>-2.8779278919177642E-3</v>
      </c>
      <c r="J147" s="170">
        <f>H147-G147</f>
        <v>-108</v>
      </c>
      <c r="K147" s="172">
        <f t="shared" si="60"/>
        <v>1.5382642144221673E-2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27327</v>
      </c>
      <c r="E149" s="178">
        <f t="shared" si="65"/>
        <v>60084</v>
      </c>
      <c r="F149" s="178">
        <f t="shared" si="65"/>
        <v>63322</v>
      </c>
      <c r="G149" s="178">
        <f t="shared" si="65"/>
        <v>67211</v>
      </c>
      <c r="H149" s="178">
        <f t="shared" si="65"/>
        <v>63669</v>
      </c>
      <c r="I149" s="179">
        <f>IFERROR(H149/G149-1,"-")</f>
        <v>-5.2699706893216902E-2</v>
      </c>
      <c r="J149" s="178">
        <f>H149-G149</f>
        <v>-3542</v>
      </c>
      <c r="K149" s="179">
        <f t="shared" ref="K149:K161" si="66">H149/H$9</f>
        <v>2.6173800547327555E-2</v>
      </c>
    </row>
    <row r="150" spans="2:11" x14ac:dyDescent="0.25">
      <c r="B150" s="161" t="s">
        <v>99</v>
      </c>
      <c r="C150" s="162">
        <v>7858</v>
      </c>
      <c r="D150" s="162">
        <v>18704</v>
      </c>
      <c r="E150" s="162">
        <v>32362</v>
      </c>
      <c r="F150" s="162">
        <v>33070</v>
      </c>
      <c r="G150" s="162">
        <v>31363</v>
      </c>
      <c r="H150" s="162">
        <v>27550</v>
      </c>
      <c r="I150" s="180">
        <f>IFERROR(H150/G150-1,"-")</f>
        <v>-0.12157637981060487</v>
      </c>
      <c r="J150" s="161">
        <f t="shared" ref="J150:J160" si="67">H150-G150</f>
        <v>-3813</v>
      </c>
      <c r="K150" s="163">
        <f t="shared" si="66"/>
        <v>1.1325577676402552E-2</v>
      </c>
    </row>
    <row r="151" spans="2:11" x14ac:dyDescent="0.25">
      <c r="B151" s="165" t="s">
        <v>105</v>
      </c>
      <c r="C151" s="166">
        <v>3860</v>
      </c>
      <c r="D151" s="166">
        <v>15879</v>
      </c>
      <c r="E151" s="166">
        <v>23109</v>
      </c>
      <c r="F151" s="166">
        <v>23803</v>
      </c>
      <c r="G151" s="166">
        <v>22031</v>
      </c>
      <c r="H151" s="166">
        <v>17938</v>
      </c>
      <c r="I151" s="181">
        <f>IFERROR(H151/G151-1,"-")</f>
        <v>-0.18578366846715988</v>
      </c>
      <c r="J151" s="165">
        <f t="shared" si="67"/>
        <v>-4093</v>
      </c>
      <c r="K151" s="167">
        <f t="shared" si="66"/>
        <v>7.3741637879966961E-3</v>
      </c>
    </row>
    <row r="152" spans="2:11" x14ac:dyDescent="0.25">
      <c r="B152" s="165" t="s">
        <v>102</v>
      </c>
      <c r="C152" s="166">
        <v>3998</v>
      </c>
      <c r="D152" s="166">
        <v>2825</v>
      </c>
      <c r="E152" s="166">
        <v>9253</v>
      </c>
      <c r="F152" s="166">
        <v>9267</v>
      </c>
      <c r="G152" s="166">
        <v>9332</v>
      </c>
      <c r="H152" s="166">
        <v>9612</v>
      </c>
      <c r="I152" s="181">
        <f>IFERROR(H152/G152-1,"-")</f>
        <v>3.0004286326618113E-2</v>
      </c>
      <c r="J152" s="165">
        <f t="shared" si="67"/>
        <v>280</v>
      </c>
      <c r="K152" s="167">
        <f t="shared" si="66"/>
        <v>3.9514138884058558E-3</v>
      </c>
    </row>
    <row r="153" spans="2:11" x14ac:dyDescent="0.25">
      <c r="B153" s="161" t="s">
        <v>109</v>
      </c>
      <c r="C153" s="162">
        <v>14536</v>
      </c>
      <c r="D153" s="162">
        <v>8623</v>
      </c>
      <c r="E153" s="162">
        <v>27722</v>
      </c>
      <c r="F153" s="162">
        <v>30252</v>
      </c>
      <c r="G153" s="162">
        <v>35848</v>
      </c>
      <c r="H153" s="162">
        <v>36119</v>
      </c>
      <c r="I153" s="180">
        <f>IFERROR(H153/G153-1,"-")</f>
        <v>7.5596964963178248E-3</v>
      </c>
      <c r="J153" s="161">
        <f t="shared" si="67"/>
        <v>271</v>
      </c>
      <c r="K153" s="163">
        <f t="shared" si="66"/>
        <v>1.4848222870925002E-2</v>
      </c>
    </row>
    <row r="154" spans="2:11" x14ac:dyDescent="0.25">
      <c r="B154" s="165" t="s">
        <v>112</v>
      </c>
      <c r="C154" s="166">
        <v>4906</v>
      </c>
      <c r="D154" s="166">
        <v>388</v>
      </c>
      <c r="E154" s="166">
        <v>10475</v>
      </c>
      <c r="F154" s="166">
        <v>10614</v>
      </c>
      <c r="G154" s="166">
        <v>11900</v>
      </c>
      <c r="H154" s="166">
        <v>10165</v>
      </c>
      <c r="I154" s="181">
        <f t="shared" ref="I154:I161" si="68">IFERROR(H154/G154-1,"-")</f>
        <v>-0.14579831932773113</v>
      </c>
      <c r="J154" s="165">
        <f t="shared" si="67"/>
        <v>-1735</v>
      </c>
      <c r="K154" s="167">
        <f t="shared" si="66"/>
        <v>4.1787476254312866E-3</v>
      </c>
    </row>
    <row r="155" spans="2:11" x14ac:dyDescent="0.25">
      <c r="B155" s="165" t="s">
        <v>115</v>
      </c>
      <c r="C155" s="166">
        <v>3835</v>
      </c>
      <c r="D155" s="166">
        <v>1635</v>
      </c>
      <c r="E155" s="166">
        <v>5515</v>
      </c>
      <c r="F155" s="166">
        <v>5549</v>
      </c>
      <c r="G155" s="166">
        <v>5644</v>
      </c>
      <c r="H155" s="166">
        <v>5627</v>
      </c>
      <c r="I155" s="181">
        <f t="shared" si="68"/>
        <v>-3.0120481927711218E-3</v>
      </c>
      <c r="J155" s="165">
        <f t="shared" si="67"/>
        <v>-17</v>
      </c>
      <c r="K155" s="167">
        <f t="shared" si="66"/>
        <v>2.313213269877211E-3</v>
      </c>
    </row>
    <row r="156" spans="2:11" x14ac:dyDescent="0.25">
      <c r="B156" s="165" t="s">
        <v>118</v>
      </c>
      <c r="C156" s="166">
        <v>1701</v>
      </c>
      <c r="D156" s="166">
        <v>2414</v>
      </c>
      <c r="E156" s="166">
        <v>3249</v>
      </c>
      <c r="F156" s="166">
        <v>4719</v>
      </c>
      <c r="G156" s="166">
        <v>5924</v>
      </c>
      <c r="H156" s="166">
        <v>8771</v>
      </c>
      <c r="I156" s="181">
        <f t="shared" si="68"/>
        <v>0.48058744091829841</v>
      </c>
      <c r="J156" s="165">
        <f t="shared" si="67"/>
        <v>2847</v>
      </c>
      <c r="K156" s="167">
        <f t="shared" si="66"/>
        <v>3.6056857277577781E-3</v>
      </c>
    </row>
    <row r="157" spans="2:11" x14ac:dyDescent="0.25">
      <c r="B157" s="165" t="s">
        <v>125</v>
      </c>
      <c r="C157" s="166">
        <v>495</v>
      </c>
      <c r="D157" s="166">
        <v>274</v>
      </c>
      <c r="E157" s="166">
        <v>880</v>
      </c>
      <c r="F157" s="166">
        <v>819</v>
      </c>
      <c r="G157" s="166">
        <v>1133</v>
      </c>
      <c r="H157" s="166">
        <v>1159</v>
      </c>
      <c r="I157" s="181">
        <f t="shared" si="68"/>
        <v>2.2947925860547169E-2</v>
      </c>
      <c r="J157" s="165">
        <f t="shared" si="67"/>
        <v>26</v>
      </c>
      <c r="K157" s="167">
        <f t="shared" si="66"/>
        <v>4.7645533673141774E-4</v>
      </c>
    </row>
    <row r="158" spans="2:11" x14ac:dyDescent="0.25">
      <c r="B158" s="165" t="s">
        <v>121</v>
      </c>
      <c r="C158" s="166">
        <v>507</v>
      </c>
      <c r="D158" s="166">
        <v>488</v>
      </c>
      <c r="E158" s="166">
        <v>1575</v>
      </c>
      <c r="F158" s="166">
        <v>1488</v>
      </c>
      <c r="G158" s="166">
        <v>1744</v>
      </c>
      <c r="H158" s="166">
        <v>1432</v>
      </c>
      <c r="I158" s="181">
        <f t="shared" si="68"/>
        <v>-0.17889908256880738</v>
      </c>
      <c r="J158" s="165">
        <f t="shared" si="67"/>
        <v>-312</v>
      </c>
      <c r="K158" s="167">
        <f t="shared" si="66"/>
        <v>5.8868338412371884E-4</v>
      </c>
    </row>
    <row r="159" spans="2:11" x14ac:dyDescent="0.25">
      <c r="B159" s="165" t="s">
        <v>130</v>
      </c>
      <c r="C159" s="166">
        <v>209</v>
      </c>
      <c r="D159" s="166">
        <v>28</v>
      </c>
      <c r="E159" s="166">
        <v>256</v>
      </c>
      <c r="F159" s="166">
        <v>248</v>
      </c>
      <c r="G159" s="166">
        <v>263</v>
      </c>
      <c r="H159" s="166">
        <v>200</v>
      </c>
      <c r="I159" s="181">
        <f t="shared" si="68"/>
        <v>-0.23954372623574149</v>
      </c>
      <c r="J159" s="165">
        <f t="shared" si="67"/>
        <v>-63</v>
      </c>
      <c r="K159" s="167">
        <f t="shared" si="66"/>
        <v>8.221834973794957E-5</v>
      </c>
    </row>
    <row r="160" spans="2:11" x14ac:dyDescent="0.25">
      <c r="B160" s="165" t="s">
        <v>133</v>
      </c>
      <c r="C160" s="166">
        <v>277</v>
      </c>
      <c r="D160" s="166">
        <v>68</v>
      </c>
      <c r="E160" s="166">
        <v>394</v>
      </c>
      <c r="F160" s="166">
        <v>511</v>
      </c>
      <c r="G160" s="166">
        <v>373</v>
      </c>
      <c r="H160" s="166">
        <v>276</v>
      </c>
      <c r="I160" s="181">
        <f t="shared" si="68"/>
        <v>-0.26005361930294901</v>
      </c>
      <c r="J160" s="165">
        <f t="shared" si="67"/>
        <v>-97</v>
      </c>
      <c r="K160" s="167">
        <f t="shared" si="66"/>
        <v>1.134613226383704E-4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3328</v>
      </c>
      <c r="E161" s="171">
        <f t="shared" si="70"/>
        <v>5378</v>
      </c>
      <c r="F161" s="171">
        <f t="shared" si="70"/>
        <v>6304</v>
      </c>
      <c r="G161" s="171">
        <f t="shared" si="70"/>
        <v>8867</v>
      </c>
      <c r="H161" s="171">
        <f t="shared" si="70"/>
        <v>8489</v>
      </c>
      <c r="I161" s="182">
        <f t="shared" si="68"/>
        <v>-4.2629976316679863E-2</v>
      </c>
      <c r="J161" s="170">
        <f>H161-G161</f>
        <v>-378</v>
      </c>
      <c r="K161" s="172">
        <f t="shared" si="66"/>
        <v>3.4897578546272691E-3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6886F-45E6-4A5D-8EC4-C5898E68ACB2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272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46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248528</v>
      </c>
      <c r="D9" s="178">
        <f t="shared" si="0"/>
        <v>167334</v>
      </c>
      <c r="E9" s="178">
        <f t="shared" si="0"/>
        <v>547719</v>
      </c>
      <c r="F9" s="178">
        <f t="shared" si="0"/>
        <v>626079</v>
      </c>
      <c r="G9" s="178">
        <f t="shared" si="0"/>
        <v>693340</v>
      </c>
      <c r="H9" s="178">
        <f t="shared" si="0"/>
        <v>721476</v>
      </c>
      <c r="I9" s="179">
        <f>IFERROR(H9/G9-1,"-")</f>
        <v>4.0580379034816927E-2</v>
      </c>
      <c r="J9" s="178">
        <f t="shared" ref="J9:J21" si="1">H9-G9</f>
        <v>28136</v>
      </c>
      <c r="K9" s="179">
        <f t="shared" ref="K9:K21" si="2">H9/H$9</f>
        <v>1</v>
      </c>
      <c r="N9" s="158" t="s">
        <v>70</v>
      </c>
      <c r="O9" s="178">
        <f t="shared" ref="O9:T9" si="3">O10+O13</f>
        <v>64346</v>
      </c>
      <c r="P9" s="178">
        <f t="shared" si="3"/>
        <v>49886</v>
      </c>
      <c r="Q9" s="178">
        <f t="shared" si="3"/>
        <v>140724</v>
      </c>
      <c r="R9" s="178">
        <f t="shared" si="3"/>
        <v>195215</v>
      </c>
      <c r="S9" s="178">
        <f t="shared" si="3"/>
        <v>210028</v>
      </c>
      <c r="T9" s="178">
        <f t="shared" si="3"/>
        <v>213012</v>
      </c>
      <c r="U9" s="179">
        <f>IFERROR(T9/S9-1,"-")</f>
        <v>1.4207629458929283E-2</v>
      </c>
      <c r="V9" s="178">
        <f>T9-S9</f>
        <v>2984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27988</v>
      </c>
      <c r="D10" s="162">
        <v>74494</v>
      </c>
      <c r="E10" s="162">
        <v>89179</v>
      </c>
      <c r="F10" s="162">
        <v>91893</v>
      </c>
      <c r="G10" s="162">
        <v>97193</v>
      </c>
      <c r="H10" s="162">
        <v>103752</v>
      </c>
      <c r="I10" s="180">
        <f>IFERROR(H10/G10-1,"-")</f>
        <v>6.7484283847602189E-2</v>
      </c>
      <c r="J10" s="161">
        <f t="shared" si="1"/>
        <v>6559</v>
      </c>
      <c r="K10" s="163">
        <f t="shared" si="2"/>
        <v>0.14380519934135022</v>
      </c>
      <c r="N10" s="161" t="s">
        <v>99</v>
      </c>
      <c r="O10" s="162">
        <v>3630</v>
      </c>
      <c r="P10" s="162">
        <v>25712</v>
      </c>
      <c r="Q10" s="162">
        <v>17849</v>
      </c>
      <c r="R10" s="162">
        <v>22297</v>
      </c>
      <c r="S10" s="162">
        <v>19552</v>
      </c>
      <c r="T10" s="162">
        <v>18619</v>
      </c>
      <c r="U10" s="180">
        <f>IFERROR(T10/S10-1,"-")</f>
        <v>-4.7718903436988591E-2</v>
      </c>
      <c r="V10" s="161">
        <f t="shared" ref="V10:V20" si="5">T10-S10</f>
        <v>-933</v>
      </c>
      <c r="W10" s="163">
        <f t="shared" si="4"/>
        <v>8.7408221133081707E-2</v>
      </c>
    </row>
    <row r="11" spans="1:23" x14ac:dyDescent="0.25">
      <c r="A11" s="164" t="s">
        <v>102</v>
      </c>
      <c r="B11" s="165" t="s">
        <v>105</v>
      </c>
      <c r="C11" s="166">
        <v>18245</v>
      </c>
      <c r="D11" s="166">
        <v>56135</v>
      </c>
      <c r="E11" s="166">
        <v>53235</v>
      </c>
      <c r="F11" s="166">
        <v>51624</v>
      </c>
      <c r="G11" s="166">
        <v>47732</v>
      </c>
      <c r="H11" s="166">
        <v>41913</v>
      </c>
      <c r="I11" s="181">
        <f>IFERROR(H11/G11-1,"-")</f>
        <v>-0.12190982988351629</v>
      </c>
      <c r="J11" s="165">
        <f t="shared" si="1"/>
        <v>-5819</v>
      </c>
      <c r="K11" s="167">
        <f t="shared" si="2"/>
        <v>5.8093408512549273E-2</v>
      </c>
      <c r="N11" s="165" t="s">
        <v>105</v>
      </c>
      <c r="O11" s="166">
        <v>2906</v>
      </c>
      <c r="P11" s="166">
        <v>19878</v>
      </c>
      <c r="Q11" s="166">
        <v>10152</v>
      </c>
      <c r="R11" s="166">
        <v>11519</v>
      </c>
      <c r="S11" s="166">
        <v>9751</v>
      </c>
      <c r="T11" s="166">
        <v>7987</v>
      </c>
      <c r="U11" s="181">
        <f>IFERROR(T11/S11-1,"-")</f>
        <v>-0.18090452261306533</v>
      </c>
      <c r="V11" s="165">
        <f t="shared" si="5"/>
        <v>-1764</v>
      </c>
      <c r="W11" s="167">
        <f>T11/T$9</f>
        <v>3.7495540157362027E-2</v>
      </c>
    </row>
    <row r="12" spans="1:23" x14ac:dyDescent="0.25">
      <c r="A12" s="1"/>
      <c r="B12" s="165" t="s">
        <v>102</v>
      </c>
      <c r="C12" s="166">
        <v>9743</v>
      </c>
      <c r="D12" s="166">
        <v>18359</v>
      </c>
      <c r="E12" s="166">
        <v>35944</v>
      </c>
      <c r="F12" s="166">
        <v>40269</v>
      </c>
      <c r="G12" s="166">
        <v>49461</v>
      </c>
      <c r="H12" s="166">
        <v>61839</v>
      </c>
      <c r="I12" s="181">
        <f>IFERROR(H12/G12-1,"-")</f>
        <v>0.25025777885606848</v>
      </c>
      <c r="J12" s="165">
        <f t="shared" si="1"/>
        <v>12378</v>
      </c>
      <c r="K12" s="167">
        <f t="shared" si="2"/>
        <v>8.5711790828800954E-2</v>
      </c>
      <c r="N12" s="165" t="s">
        <v>102</v>
      </c>
      <c r="O12" s="166">
        <v>724</v>
      </c>
      <c r="P12" s="166">
        <v>5834</v>
      </c>
      <c r="Q12" s="166">
        <v>7697</v>
      </c>
      <c r="R12" s="166">
        <v>10778</v>
      </c>
      <c r="S12" s="166">
        <v>9801</v>
      </c>
      <c r="T12" s="166">
        <v>10632</v>
      </c>
      <c r="U12" s="181">
        <f>IFERROR(T12/S12-1,"-")</f>
        <v>8.478726660544833E-2</v>
      </c>
      <c r="V12" s="165">
        <f t="shared" si="5"/>
        <v>831</v>
      </c>
      <c r="W12" s="167">
        <f t="shared" si="4"/>
        <v>4.991268097571968E-2</v>
      </c>
    </row>
    <row r="13" spans="1:23" s="57" customFormat="1" x14ac:dyDescent="0.25">
      <c r="B13" s="161" t="s">
        <v>109</v>
      </c>
      <c r="C13" s="162">
        <v>220540</v>
      </c>
      <c r="D13" s="162">
        <v>92840</v>
      </c>
      <c r="E13" s="162">
        <v>458540</v>
      </c>
      <c r="F13" s="162">
        <v>534186</v>
      </c>
      <c r="G13" s="162">
        <v>596147</v>
      </c>
      <c r="H13" s="162">
        <v>617724</v>
      </c>
      <c r="I13" s="180">
        <f>IFERROR(H13/G13-1,"-")</f>
        <v>3.6194093067649424E-2</v>
      </c>
      <c r="J13" s="161">
        <f t="shared" si="1"/>
        <v>21577</v>
      </c>
      <c r="K13" s="163">
        <f t="shared" si="2"/>
        <v>0.85619480065864972</v>
      </c>
      <c r="N13" s="161" t="s">
        <v>109</v>
      </c>
      <c r="O13" s="162">
        <v>60716</v>
      </c>
      <c r="P13" s="162">
        <v>24174</v>
      </c>
      <c r="Q13" s="162">
        <v>122875</v>
      </c>
      <c r="R13" s="162">
        <v>172918</v>
      </c>
      <c r="S13" s="162">
        <v>190476</v>
      </c>
      <c r="T13" s="162">
        <v>194393</v>
      </c>
      <c r="U13" s="180">
        <f>IFERROR(T13/S13-1,"-")</f>
        <v>2.056427056427057E-2</v>
      </c>
      <c r="V13" s="161">
        <f t="shared" si="5"/>
        <v>3917</v>
      </c>
      <c r="W13" s="163">
        <f t="shared" si="4"/>
        <v>0.91259177886691834</v>
      </c>
    </row>
    <row r="14" spans="1:23" s="57" customFormat="1" x14ac:dyDescent="0.25">
      <c r="B14" s="165" t="s">
        <v>112</v>
      </c>
      <c r="C14" s="166">
        <v>94398</v>
      </c>
      <c r="D14" s="166">
        <v>9673</v>
      </c>
      <c r="E14" s="166">
        <v>214283</v>
      </c>
      <c r="F14" s="166">
        <v>267481</v>
      </c>
      <c r="G14" s="166">
        <v>314197</v>
      </c>
      <c r="H14" s="166">
        <v>325418</v>
      </c>
      <c r="I14" s="181">
        <f t="shared" ref="I14:I21" si="6">IFERROR(H14/G14-1,"-")</f>
        <v>3.5713262698243486E-2</v>
      </c>
      <c r="J14" s="165">
        <f t="shared" si="1"/>
        <v>11221</v>
      </c>
      <c r="K14" s="167">
        <f t="shared" si="2"/>
        <v>0.45104480259911628</v>
      </c>
      <c r="N14" s="165" t="s">
        <v>112</v>
      </c>
      <c r="O14" s="166">
        <v>32787</v>
      </c>
      <c r="P14" s="166">
        <v>4154</v>
      </c>
      <c r="Q14" s="166">
        <v>61983</v>
      </c>
      <c r="R14" s="166">
        <v>95863</v>
      </c>
      <c r="S14" s="166">
        <v>111835</v>
      </c>
      <c r="T14" s="166">
        <v>117241</v>
      </c>
      <c r="U14" s="181">
        <f t="shared" ref="U14:U21" si="7">IFERROR(T14/S14-1,"-")</f>
        <v>4.8339070952742924E-2</v>
      </c>
      <c r="V14" s="165">
        <f t="shared" si="5"/>
        <v>5406</v>
      </c>
      <c r="W14" s="167">
        <f t="shared" si="4"/>
        <v>0.55039622180909997</v>
      </c>
    </row>
    <row r="15" spans="1:23" x14ac:dyDescent="0.25">
      <c r="A15" s="1"/>
      <c r="B15" s="165" t="s">
        <v>115</v>
      </c>
      <c r="C15" s="166">
        <v>16513</v>
      </c>
      <c r="D15" s="166">
        <v>8763</v>
      </c>
      <c r="E15" s="166">
        <v>26316</v>
      </c>
      <c r="F15" s="166">
        <v>28035</v>
      </c>
      <c r="G15" s="166">
        <v>31614</v>
      </c>
      <c r="H15" s="166">
        <v>33381</v>
      </c>
      <c r="I15" s="181">
        <f t="shared" si="6"/>
        <v>5.5892958815714655E-2</v>
      </c>
      <c r="J15" s="165">
        <f t="shared" si="1"/>
        <v>1767</v>
      </c>
      <c r="K15" s="167">
        <f t="shared" si="2"/>
        <v>4.6267651314804648E-2</v>
      </c>
      <c r="N15" s="165" t="s">
        <v>115</v>
      </c>
      <c r="O15" s="166">
        <v>5288</v>
      </c>
      <c r="P15" s="166">
        <v>2705</v>
      </c>
      <c r="Q15" s="166">
        <v>7674</v>
      </c>
      <c r="R15" s="166">
        <v>8713</v>
      </c>
      <c r="S15" s="166">
        <v>9531</v>
      </c>
      <c r="T15" s="166">
        <v>8647</v>
      </c>
      <c r="U15" s="181">
        <f t="shared" si="7"/>
        <v>-9.2749973769803762E-2</v>
      </c>
      <c r="V15" s="165">
        <f t="shared" si="5"/>
        <v>-884</v>
      </c>
      <c r="W15" s="167">
        <f t="shared" si="4"/>
        <v>4.0593957147954107E-2</v>
      </c>
    </row>
    <row r="16" spans="1:23" x14ac:dyDescent="0.25">
      <c r="A16" s="1"/>
      <c r="B16" s="165" t="s">
        <v>118</v>
      </c>
      <c r="C16" s="166">
        <v>5757</v>
      </c>
      <c r="D16" s="166">
        <v>11730</v>
      </c>
      <c r="E16" s="166">
        <v>17536</v>
      </c>
      <c r="F16" s="166">
        <v>21487</v>
      </c>
      <c r="G16" s="166">
        <v>23055</v>
      </c>
      <c r="H16" s="166">
        <v>23899</v>
      </c>
      <c r="I16" s="181">
        <f t="shared" si="6"/>
        <v>3.6608111038820113E-2</v>
      </c>
      <c r="J16" s="165">
        <f t="shared" si="1"/>
        <v>844</v>
      </c>
      <c r="K16" s="167">
        <f t="shared" si="2"/>
        <v>3.3125149000105339E-2</v>
      </c>
      <c r="N16" s="165" t="s">
        <v>118</v>
      </c>
      <c r="O16" s="166">
        <v>1832</v>
      </c>
      <c r="P16" s="166">
        <v>3210</v>
      </c>
      <c r="Q16" s="166">
        <v>5912</v>
      </c>
      <c r="R16" s="166">
        <v>9315</v>
      </c>
      <c r="S16" s="166">
        <v>10298</v>
      </c>
      <c r="T16" s="166">
        <v>6727</v>
      </c>
      <c r="U16" s="181">
        <f t="shared" si="7"/>
        <v>-0.3467663624004661</v>
      </c>
      <c r="V16" s="165">
        <f t="shared" si="5"/>
        <v>-3571</v>
      </c>
      <c r="W16" s="167">
        <f t="shared" si="4"/>
        <v>3.1580380448049873E-2</v>
      </c>
    </row>
    <row r="17" spans="1:23" x14ac:dyDescent="0.25">
      <c r="A17" s="1"/>
      <c r="B17" s="165" t="s">
        <v>125</v>
      </c>
      <c r="C17" s="166">
        <v>9418</v>
      </c>
      <c r="D17" s="166">
        <v>5592</v>
      </c>
      <c r="E17" s="166">
        <v>28778</v>
      </c>
      <c r="F17" s="166">
        <v>25724</v>
      </c>
      <c r="G17" s="166">
        <v>26908</v>
      </c>
      <c r="H17" s="166">
        <v>24719</v>
      </c>
      <c r="I17" s="181">
        <f t="shared" si="6"/>
        <v>-8.1351270997472858E-2</v>
      </c>
      <c r="J17" s="165">
        <f t="shared" si="1"/>
        <v>-2189</v>
      </c>
      <c r="K17" s="167">
        <f t="shared" si="2"/>
        <v>3.4261707943160961E-2</v>
      </c>
      <c r="N17" s="165" t="s">
        <v>125</v>
      </c>
      <c r="O17" s="166">
        <v>2275</v>
      </c>
      <c r="P17" s="166">
        <v>1234</v>
      </c>
      <c r="Q17" s="166">
        <v>7086</v>
      </c>
      <c r="R17" s="166">
        <v>7810</v>
      </c>
      <c r="S17" s="166">
        <v>6314</v>
      </c>
      <c r="T17" s="166">
        <v>5795</v>
      </c>
      <c r="U17" s="181">
        <f t="shared" si="7"/>
        <v>-8.2198289515362677E-2</v>
      </c>
      <c r="V17" s="165">
        <f t="shared" si="5"/>
        <v>-519</v>
      </c>
      <c r="W17" s="167">
        <f t="shared" si="4"/>
        <v>2.720504009163803E-2</v>
      </c>
    </row>
    <row r="18" spans="1:23" x14ac:dyDescent="0.25">
      <c r="A18" s="1"/>
      <c r="B18" s="165" t="s">
        <v>121</v>
      </c>
      <c r="C18" s="166">
        <v>3867</v>
      </c>
      <c r="D18" s="166">
        <v>3332</v>
      </c>
      <c r="E18" s="166">
        <v>8863</v>
      </c>
      <c r="F18" s="166">
        <v>9003</v>
      </c>
      <c r="G18" s="166">
        <v>10114</v>
      </c>
      <c r="H18" s="166">
        <v>9079</v>
      </c>
      <c r="I18" s="181">
        <f t="shared" si="6"/>
        <v>-0.10233339924856633</v>
      </c>
      <c r="J18" s="165">
        <f t="shared" si="1"/>
        <v>-1035</v>
      </c>
      <c r="K18" s="167">
        <f t="shared" si="2"/>
        <v>1.2583925175612217E-2</v>
      </c>
      <c r="N18" s="165" t="s">
        <v>121</v>
      </c>
      <c r="O18" s="166">
        <v>1200</v>
      </c>
      <c r="P18" s="166">
        <v>1310</v>
      </c>
      <c r="Q18" s="166">
        <v>3026</v>
      </c>
      <c r="R18" s="166">
        <v>3180</v>
      </c>
      <c r="S18" s="166">
        <v>3167</v>
      </c>
      <c r="T18" s="166">
        <v>2763</v>
      </c>
      <c r="U18" s="181">
        <f t="shared" si="7"/>
        <v>-0.12756551941900851</v>
      </c>
      <c r="V18" s="165">
        <f t="shared" si="5"/>
        <v>-404</v>
      </c>
      <c r="W18" s="167">
        <f t="shared" si="4"/>
        <v>1.2971100219705932E-2</v>
      </c>
    </row>
    <row r="19" spans="1:23" x14ac:dyDescent="0.25">
      <c r="A19" s="164" t="s">
        <v>146</v>
      </c>
      <c r="B19" s="165" t="s">
        <v>130</v>
      </c>
      <c r="C19" s="166">
        <v>10387</v>
      </c>
      <c r="D19" s="166">
        <v>1010</v>
      </c>
      <c r="E19" s="166">
        <v>12195</v>
      </c>
      <c r="F19" s="166">
        <v>14737</v>
      </c>
      <c r="G19" s="166">
        <v>13310</v>
      </c>
      <c r="H19" s="166">
        <v>13477</v>
      </c>
      <c r="I19" s="181">
        <f t="shared" si="6"/>
        <v>1.2546957175056273E-2</v>
      </c>
      <c r="J19" s="165">
        <f t="shared" si="1"/>
        <v>167</v>
      </c>
      <c r="K19" s="167">
        <f t="shared" si="2"/>
        <v>1.8679762043366653E-2</v>
      </c>
      <c r="N19" s="165" t="s">
        <v>130</v>
      </c>
      <c r="O19" s="166">
        <v>1994</v>
      </c>
      <c r="P19" s="166">
        <v>86</v>
      </c>
      <c r="Q19" s="166">
        <v>1563</v>
      </c>
      <c r="R19" s="166">
        <v>2431</v>
      </c>
      <c r="S19" s="166">
        <v>1870</v>
      </c>
      <c r="T19" s="166">
        <v>2213</v>
      </c>
      <c r="U19" s="181">
        <f t="shared" si="7"/>
        <v>0.18342245989304806</v>
      </c>
      <c r="V19" s="165">
        <f t="shared" si="5"/>
        <v>343</v>
      </c>
      <c r="W19" s="167">
        <f t="shared" si="4"/>
        <v>1.03890860608792E-2</v>
      </c>
    </row>
    <row r="20" spans="1:23" x14ac:dyDescent="0.25">
      <c r="A20" s="169" t="s">
        <v>147</v>
      </c>
      <c r="B20" s="165" t="s">
        <v>133</v>
      </c>
      <c r="C20" s="166">
        <v>16011</v>
      </c>
      <c r="D20" s="166">
        <v>1347</v>
      </c>
      <c r="E20" s="166">
        <v>10703</v>
      </c>
      <c r="F20" s="166">
        <v>14289</v>
      </c>
      <c r="G20" s="166">
        <v>16752</v>
      </c>
      <c r="H20" s="166">
        <v>12005</v>
      </c>
      <c r="I20" s="181">
        <f t="shared" si="6"/>
        <v>-0.28336914995224449</v>
      </c>
      <c r="J20" s="165">
        <f t="shared" si="1"/>
        <v>-4747</v>
      </c>
      <c r="K20" s="167">
        <f t="shared" si="2"/>
        <v>1.6639500135832656E-2</v>
      </c>
      <c r="N20" s="165" t="s">
        <v>133</v>
      </c>
      <c r="O20" s="166">
        <v>1701</v>
      </c>
      <c r="P20" s="166">
        <v>157</v>
      </c>
      <c r="Q20" s="166">
        <v>871</v>
      </c>
      <c r="R20" s="166">
        <v>1965</v>
      </c>
      <c r="S20" s="166">
        <v>2200</v>
      </c>
      <c r="T20" s="166">
        <v>1238</v>
      </c>
      <c r="U20" s="181">
        <f t="shared" si="7"/>
        <v>-0.43727272727272726</v>
      </c>
      <c r="V20" s="165">
        <f t="shared" si="5"/>
        <v>-962</v>
      </c>
      <c r="W20" s="167">
        <f t="shared" si="4"/>
        <v>5.8118791429590819E-3</v>
      </c>
    </row>
    <row r="21" spans="1:23" x14ac:dyDescent="0.25">
      <c r="B21" s="170" t="s">
        <v>147</v>
      </c>
      <c r="C21" s="171">
        <f t="shared" ref="C21" si="8">C13-SUM(C14:C20)</f>
        <v>64189</v>
      </c>
      <c r="D21" s="171">
        <f t="shared" ref="D21:H21" si="9">D13-SUM(D14:D20)</f>
        <v>51393</v>
      </c>
      <c r="E21" s="171">
        <f t="shared" si="9"/>
        <v>139866</v>
      </c>
      <c r="F21" s="171">
        <f t="shared" si="9"/>
        <v>153430</v>
      </c>
      <c r="G21" s="171">
        <f t="shared" si="9"/>
        <v>160197</v>
      </c>
      <c r="H21" s="171">
        <f t="shared" si="9"/>
        <v>175746</v>
      </c>
      <c r="I21" s="182">
        <f t="shared" si="6"/>
        <v>9.70617427292646E-2</v>
      </c>
      <c r="J21" s="170">
        <f t="shared" si="1"/>
        <v>15549</v>
      </c>
      <c r="K21" s="172">
        <f t="shared" si="2"/>
        <v>0.24359230244665103</v>
      </c>
      <c r="N21" s="170" t="s">
        <v>147</v>
      </c>
      <c r="O21" s="171">
        <f t="shared" ref="O21:T21" si="10">O13-SUM(O14:O20)</f>
        <v>13639</v>
      </c>
      <c r="P21" s="171">
        <f t="shared" si="10"/>
        <v>11318</v>
      </c>
      <c r="Q21" s="171">
        <f t="shared" si="10"/>
        <v>34760</v>
      </c>
      <c r="R21" s="171">
        <f t="shared" si="10"/>
        <v>43641</v>
      </c>
      <c r="S21" s="171">
        <f t="shared" si="10"/>
        <v>45261</v>
      </c>
      <c r="T21" s="171">
        <f t="shared" si="10"/>
        <v>49769</v>
      </c>
      <c r="U21" s="182">
        <f t="shared" si="7"/>
        <v>9.9600097213937033E-2</v>
      </c>
      <c r="V21" s="170">
        <f>T21-S21</f>
        <v>4508</v>
      </c>
      <c r="W21" s="172">
        <f t="shared" si="4"/>
        <v>0.23364411394663212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49886</v>
      </c>
      <c r="E23" s="178">
        <f t="shared" si="11"/>
        <v>140724</v>
      </c>
      <c r="F23" s="178">
        <f t="shared" si="11"/>
        <v>195215</v>
      </c>
      <c r="G23" s="178">
        <f t="shared" si="11"/>
        <v>210028</v>
      </c>
      <c r="H23" s="178">
        <f t="shared" si="11"/>
        <v>213012</v>
      </c>
      <c r="I23" s="179">
        <f>IFERROR(H23/G23-1,"-")</f>
        <v>1.4207629458929283E-2</v>
      </c>
      <c r="J23" s="178">
        <f>H23-G23</f>
        <v>2984</v>
      </c>
      <c r="K23" s="179">
        <f t="shared" ref="K23:K35" si="12">H23/H$9</f>
        <v>0.29524474826605457</v>
      </c>
    </row>
    <row r="24" spans="1:23" x14ac:dyDescent="0.25">
      <c r="B24" s="161" t="s">
        <v>99</v>
      </c>
      <c r="C24" s="162">
        <v>3630</v>
      </c>
      <c r="D24" s="162">
        <v>25712</v>
      </c>
      <c r="E24" s="162">
        <v>17849</v>
      </c>
      <c r="F24" s="162">
        <v>22297</v>
      </c>
      <c r="G24" s="162">
        <v>19552</v>
      </c>
      <c r="H24" s="162">
        <v>18619</v>
      </c>
      <c r="I24" s="180">
        <f>IFERROR(H24/G24-1,"-")</f>
        <v>-4.7718903436988591E-2</v>
      </c>
      <c r="J24" s="161">
        <f t="shared" ref="J24:J34" si="13">H24-G24</f>
        <v>-933</v>
      </c>
      <c r="K24" s="163">
        <f t="shared" si="12"/>
        <v>2.580681824482034E-2</v>
      </c>
    </row>
    <row r="25" spans="1:23" x14ac:dyDescent="0.25">
      <c r="B25" s="165" t="s">
        <v>105</v>
      </c>
      <c r="C25" s="166">
        <v>2906</v>
      </c>
      <c r="D25" s="166">
        <v>19878</v>
      </c>
      <c r="E25" s="166">
        <v>10152</v>
      </c>
      <c r="F25" s="166">
        <v>11519</v>
      </c>
      <c r="G25" s="166">
        <v>9751</v>
      </c>
      <c r="H25" s="166">
        <v>7987</v>
      </c>
      <c r="I25" s="181">
        <f>IFERROR(H25/G25-1,"-")</f>
        <v>-0.18090452261306533</v>
      </c>
      <c r="J25" s="165">
        <f t="shared" si="13"/>
        <v>-1764</v>
      </c>
      <c r="K25" s="167">
        <f t="shared" si="12"/>
        <v>1.1070361314860092E-2</v>
      </c>
    </row>
    <row r="26" spans="1:23" x14ac:dyDescent="0.25">
      <c r="B26" s="165" t="s">
        <v>102</v>
      </c>
      <c r="C26" s="166">
        <v>724</v>
      </c>
      <c r="D26" s="166">
        <v>5834</v>
      </c>
      <c r="E26" s="166">
        <v>7697</v>
      </c>
      <c r="F26" s="166">
        <v>10778</v>
      </c>
      <c r="G26" s="166">
        <v>9801</v>
      </c>
      <c r="H26" s="166">
        <v>10632</v>
      </c>
      <c r="I26" s="181">
        <f>IFERROR(H26/G26-1,"-")</f>
        <v>8.478726660544833E-2</v>
      </c>
      <c r="J26" s="165">
        <f t="shared" si="13"/>
        <v>831</v>
      </c>
      <c r="K26" s="167">
        <f t="shared" si="12"/>
        <v>1.4736456929960248E-2</v>
      </c>
    </row>
    <row r="27" spans="1:23" x14ac:dyDescent="0.25">
      <c r="B27" s="161" t="s">
        <v>109</v>
      </c>
      <c r="C27" s="162">
        <v>60716</v>
      </c>
      <c r="D27" s="162">
        <v>24174</v>
      </c>
      <c r="E27" s="162">
        <v>122875</v>
      </c>
      <c r="F27" s="162">
        <v>172918</v>
      </c>
      <c r="G27" s="162">
        <v>190476</v>
      </c>
      <c r="H27" s="162">
        <v>194393</v>
      </c>
      <c r="I27" s="180">
        <f>IFERROR(H27/G27-1,"-")</f>
        <v>2.056427056427057E-2</v>
      </c>
      <c r="J27" s="161">
        <f t="shared" si="13"/>
        <v>3917</v>
      </c>
      <c r="K27" s="163">
        <f t="shared" si="12"/>
        <v>0.26943793002123423</v>
      </c>
    </row>
    <row r="28" spans="1:23" x14ac:dyDescent="0.25">
      <c r="B28" s="165" t="s">
        <v>112</v>
      </c>
      <c r="C28" s="166">
        <v>32787</v>
      </c>
      <c r="D28" s="166">
        <v>4154</v>
      </c>
      <c r="E28" s="166">
        <v>61983</v>
      </c>
      <c r="F28" s="166">
        <v>95863</v>
      </c>
      <c r="G28" s="166">
        <v>111835</v>
      </c>
      <c r="H28" s="166">
        <v>117241</v>
      </c>
      <c r="I28" s="181">
        <f t="shared" ref="I28:I35" si="14">IFERROR(H28/G28-1,"-")</f>
        <v>4.8339070952742924E-2</v>
      </c>
      <c r="J28" s="165">
        <f t="shared" si="13"/>
        <v>5406</v>
      </c>
      <c r="K28" s="167">
        <f t="shared" si="12"/>
        <v>0.16250159395461525</v>
      </c>
    </row>
    <row r="29" spans="1:23" x14ac:dyDescent="0.25">
      <c r="B29" s="165" t="s">
        <v>115</v>
      </c>
      <c r="C29" s="166">
        <v>5288</v>
      </c>
      <c r="D29" s="166">
        <v>2705</v>
      </c>
      <c r="E29" s="166">
        <v>7674</v>
      </c>
      <c r="F29" s="166">
        <v>8713</v>
      </c>
      <c r="G29" s="166">
        <v>9531</v>
      </c>
      <c r="H29" s="166">
        <v>8647</v>
      </c>
      <c r="I29" s="181">
        <f t="shared" si="14"/>
        <v>-9.2749973769803762E-2</v>
      </c>
      <c r="J29" s="165">
        <f t="shared" si="13"/>
        <v>-884</v>
      </c>
      <c r="K29" s="167">
        <f t="shared" si="12"/>
        <v>1.1985152659270717E-2</v>
      </c>
    </row>
    <row r="30" spans="1:23" x14ac:dyDescent="0.25">
      <c r="B30" s="165" t="s">
        <v>118</v>
      </c>
      <c r="C30" s="166">
        <v>1832</v>
      </c>
      <c r="D30" s="166">
        <v>3210</v>
      </c>
      <c r="E30" s="166">
        <v>5912</v>
      </c>
      <c r="F30" s="166">
        <v>9315</v>
      </c>
      <c r="G30" s="166">
        <v>10298</v>
      </c>
      <c r="H30" s="166">
        <v>6727</v>
      </c>
      <c r="I30" s="181">
        <f t="shared" si="14"/>
        <v>-0.3467663624004661</v>
      </c>
      <c r="J30" s="165">
        <f t="shared" si="13"/>
        <v>-3571</v>
      </c>
      <c r="K30" s="167">
        <f t="shared" si="12"/>
        <v>9.3239414755307178E-3</v>
      </c>
    </row>
    <row r="31" spans="1:23" x14ac:dyDescent="0.25">
      <c r="B31" s="165" t="s">
        <v>125</v>
      </c>
      <c r="C31" s="166">
        <v>2275</v>
      </c>
      <c r="D31" s="166">
        <v>1234</v>
      </c>
      <c r="E31" s="166">
        <v>7086</v>
      </c>
      <c r="F31" s="166">
        <v>7810</v>
      </c>
      <c r="G31" s="166">
        <v>6314</v>
      </c>
      <c r="H31" s="166">
        <v>5795</v>
      </c>
      <c r="I31" s="181">
        <f t="shared" si="14"/>
        <v>-8.2198289515362677E-2</v>
      </c>
      <c r="J31" s="165">
        <f t="shared" si="13"/>
        <v>-519</v>
      </c>
      <c r="K31" s="167">
        <f t="shared" si="12"/>
        <v>8.0321452134235923E-3</v>
      </c>
    </row>
    <row r="32" spans="1:23" x14ac:dyDescent="0.25">
      <c r="B32" s="165" t="s">
        <v>121</v>
      </c>
      <c r="C32" s="166">
        <v>1200</v>
      </c>
      <c r="D32" s="166">
        <v>1310</v>
      </c>
      <c r="E32" s="166">
        <v>3026</v>
      </c>
      <c r="F32" s="166">
        <v>3180</v>
      </c>
      <c r="G32" s="166">
        <v>3167</v>
      </c>
      <c r="H32" s="166">
        <v>2763</v>
      </c>
      <c r="I32" s="181">
        <f t="shared" si="14"/>
        <v>-0.12756551941900851</v>
      </c>
      <c r="J32" s="165">
        <f t="shared" si="13"/>
        <v>-404</v>
      </c>
      <c r="K32" s="167">
        <f t="shared" si="12"/>
        <v>3.8296492191008434E-3</v>
      </c>
    </row>
    <row r="33" spans="2:11" x14ac:dyDescent="0.25">
      <c r="B33" s="165" t="s">
        <v>130</v>
      </c>
      <c r="C33" s="166">
        <v>1994</v>
      </c>
      <c r="D33" s="166">
        <v>86</v>
      </c>
      <c r="E33" s="166">
        <v>1563</v>
      </c>
      <c r="F33" s="166">
        <v>2431</v>
      </c>
      <c r="G33" s="166">
        <v>1870</v>
      </c>
      <c r="H33" s="166">
        <v>2213</v>
      </c>
      <c r="I33" s="181">
        <f t="shared" si="14"/>
        <v>0.18342245989304806</v>
      </c>
      <c r="J33" s="165">
        <f t="shared" si="13"/>
        <v>343</v>
      </c>
      <c r="K33" s="167">
        <f t="shared" si="12"/>
        <v>3.067323098758656E-3</v>
      </c>
    </row>
    <row r="34" spans="2:11" x14ac:dyDescent="0.25">
      <c r="B34" s="165" t="s">
        <v>133</v>
      </c>
      <c r="C34" s="166">
        <v>1701</v>
      </c>
      <c r="D34" s="166">
        <v>157</v>
      </c>
      <c r="E34" s="166">
        <v>871</v>
      </c>
      <c r="F34" s="166">
        <v>1965</v>
      </c>
      <c r="G34" s="166">
        <v>2200</v>
      </c>
      <c r="H34" s="166">
        <v>1238</v>
      </c>
      <c r="I34" s="181">
        <f t="shared" si="14"/>
        <v>-0.43727272727272726</v>
      </c>
      <c r="J34" s="165">
        <f t="shared" si="13"/>
        <v>-962</v>
      </c>
      <c r="K34" s="167">
        <f t="shared" si="12"/>
        <v>1.7159267945156872E-3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11318</v>
      </c>
      <c r="E35" s="171">
        <f t="shared" si="16"/>
        <v>34760</v>
      </c>
      <c r="F35" s="171">
        <f t="shared" si="16"/>
        <v>43641</v>
      </c>
      <c r="G35" s="171">
        <f t="shared" si="16"/>
        <v>45261</v>
      </c>
      <c r="H35" s="171">
        <f t="shared" si="16"/>
        <v>49769</v>
      </c>
      <c r="I35" s="182">
        <f t="shared" si="14"/>
        <v>9.9600097213937033E-2</v>
      </c>
      <c r="J35" s="170">
        <f>H35-G35</f>
        <v>4508</v>
      </c>
      <c r="K35" s="172">
        <f t="shared" si="12"/>
        <v>6.8982197606018772E-2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80916</v>
      </c>
      <c r="E37" s="178">
        <f t="shared" si="17"/>
        <v>281837</v>
      </c>
      <c r="F37" s="178">
        <f t="shared" si="17"/>
        <v>289323</v>
      </c>
      <c r="G37" s="178">
        <f t="shared" si="17"/>
        <v>306892</v>
      </c>
      <c r="H37" s="178">
        <f t="shared" si="17"/>
        <v>317040</v>
      </c>
      <c r="I37" s="179">
        <f>IFERROR(H37/G37-1,"-")</f>
        <v>3.3067007285950689E-2</v>
      </c>
      <c r="J37" s="178">
        <f>H37-G37</f>
        <v>10148</v>
      </c>
      <c r="K37" s="179">
        <f t="shared" ref="K37:K49" si="18">H37/H$9</f>
        <v>0.43943249671506746</v>
      </c>
    </row>
    <row r="38" spans="2:11" x14ac:dyDescent="0.25">
      <c r="B38" s="161" t="s">
        <v>99</v>
      </c>
      <c r="C38" s="162">
        <v>4287</v>
      </c>
      <c r="D38" s="162">
        <v>28063</v>
      </c>
      <c r="E38" s="162">
        <v>24222</v>
      </c>
      <c r="F38" s="162">
        <v>19294</v>
      </c>
      <c r="G38" s="162">
        <v>18141</v>
      </c>
      <c r="H38" s="162">
        <v>20151</v>
      </c>
      <c r="I38" s="180">
        <f>IFERROR(H38/G38-1,"-")</f>
        <v>0.11079874317843563</v>
      </c>
      <c r="J38" s="161">
        <f t="shared" ref="J38:J48" si="19">H38-G38</f>
        <v>2010</v>
      </c>
      <c r="K38" s="163">
        <f t="shared" si="18"/>
        <v>2.7930243001846215E-2</v>
      </c>
    </row>
    <row r="39" spans="2:11" x14ac:dyDescent="0.25">
      <c r="B39" s="165" t="s">
        <v>105</v>
      </c>
      <c r="C39" s="166">
        <v>3014</v>
      </c>
      <c r="D39" s="166">
        <v>24429</v>
      </c>
      <c r="E39" s="166">
        <v>17998</v>
      </c>
      <c r="F39" s="166">
        <v>12087</v>
      </c>
      <c r="G39" s="166">
        <v>9826</v>
      </c>
      <c r="H39" s="166">
        <v>10596</v>
      </c>
      <c r="I39" s="181">
        <f>IFERROR(H39/G39-1,"-")</f>
        <v>7.8363525340932272E-2</v>
      </c>
      <c r="J39" s="165">
        <f t="shared" si="19"/>
        <v>770</v>
      </c>
      <c r="K39" s="167">
        <f t="shared" si="18"/>
        <v>1.4686559220265124E-2</v>
      </c>
    </row>
    <row r="40" spans="2:11" x14ac:dyDescent="0.25">
      <c r="B40" s="165" t="s">
        <v>102</v>
      </c>
      <c r="C40" s="166">
        <v>1273</v>
      </c>
      <c r="D40" s="166">
        <v>3634</v>
      </c>
      <c r="E40" s="166">
        <v>6224</v>
      </c>
      <c r="F40" s="166">
        <v>7207</v>
      </c>
      <c r="G40" s="166">
        <v>8315</v>
      </c>
      <c r="H40" s="166">
        <v>9555</v>
      </c>
      <c r="I40" s="181">
        <f>IFERROR(H40/G40-1,"-")</f>
        <v>0.14912808177991588</v>
      </c>
      <c r="J40" s="165">
        <f t="shared" si="19"/>
        <v>1240</v>
      </c>
      <c r="K40" s="167">
        <f t="shared" si="18"/>
        <v>1.3243683781581092E-2</v>
      </c>
    </row>
    <row r="41" spans="2:11" x14ac:dyDescent="0.25">
      <c r="B41" s="161" t="s">
        <v>109</v>
      </c>
      <c r="C41" s="162">
        <v>97884</v>
      </c>
      <c r="D41" s="162">
        <v>52853</v>
      </c>
      <c r="E41" s="162">
        <v>257615</v>
      </c>
      <c r="F41" s="162">
        <v>270029</v>
      </c>
      <c r="G41" s="162">
        <v>288751</v>
      </c>
      <c r="H41" s="162">
        <v>296889</v>
      </c>
      <c r="I41" s="180">
        <f>IFERROR(H41/G41-1,"-")</f>
        <v>2.8183452178520696E-2</v>
      </c>
      <c r="J41" s="161">
        <f t="shared" si="19"/>
        <v>8138</v>
      </c>
      <c r="K41" s="163">
        <f t="shared" si="18"/>
        <v>0.41150225371322124</v>
      </c>
    </row>
    <row r="42" spans="2:11" x14ac:dyDescent="0.25">
      <c r="B42" s="165" t="s">
        <v>112</v>
      </c>
      <c r="C42" s="166">
        <v>40531</v>
      </c>
      <c r="D42" s="166">
        <v>4699</v>
      </c>
      <c r="E42" s="166">
        <v>130042</v>
      </c>
      <c r="F42" s="166">
        <v>146540</v>
      </c>
      <c r="G42" s="166">
        <v>159176</v>
      </c>
      <c r="H42" s="166">
        <v>164054</v>
      </c>
      <c r="I42" s="181">
        <f t="shared" ref="I42:I49" si="20">IFERROR(H42/G42-1,"-")</f>
        <v>3.0645323415590342E-2</v>
      </c>
      <c r="J42" s="165">
        <f t="shared" si="19"/>
        <v>4878</v>
      </c>
      <c r="K42" s="167">
        <f t="shared" si="18"/>
        <v>0.22738663517566765</v>
      </c>
    </row>
    <row r="43" spans="2:11" x14ac:dyDescent="0.25">
      <c r="B43" s="165" t="s">
        <v>115</v>
      </c>
      <c r="C43" s="166">
        <v>3224</v>
      </c>
      <c r="D43" s="166">
        <v>3112</v>
      </c>
      <c r="E43" s="166">
        <v>6637</v>
      </c>
      <c r="F43" s="166">
        <v>6184</v>
      </c>
      <c r="G43" s="166">
        <v>7088</v>
      </c>
      <c r="H43" s="166">
        <v>8399</v>
      </c>
      <c r="I43" s="181">
        <f t="shared" si="20"/>
        <v>0.1849604966139955</v>
      </c>
      <c r="J43" s="165">
        <f t="shared" si="19"/>
        <v>1311</v>
      </c>
      <c r="K43" s="167">
        <f t="shared" si="18"/>
        <v>1.1641412881370968E-2</v>
      </c>
    </row>
    <row r="44" spans="2:11" x14ac:dyDescent="0.25">
      <c r="B44" s="165" t="s">
        <v>118</v>
      </c>
      <c r="C44" s="166">
        <v>1607</v>
      </c>
      <c r="D44" s="166">
        <v>5649</v>
      </c>
      <c r="E44" s="166">
        <v>5542</v>
      </c>
      <c r="F44" s="166">
        <v>5329</v>
      </c>
      <c r="G44" s="166">
        <v>5706</v>
      </c>
      <c r="H44" s="166">
        <v>6041</v>
      </c>
      <c r="I44" s="181">
        <f t="shared" si="20"/>
        <v>5.8710129688047674E-2</v>
      </c>
      <c r="J44" s="165">
        <f t="shared" si="19"/>
        <v>335</v>
      </c>
      <c r="K44" s="167">
        <f t="shared" si="18"/>
        <v>8.37311289634028E-3</v>
      </c>
    </row>
    <row r="45" spans="2:11" x14ac:dyDescent="0.25">
      <c r="B45" s="165" t="s">
        <v>125</v>
      </c>
      <c r="C45" s="166">
        <v>5044</v>
      </c>
      <c r="D45" s="166">
        <v>3828</v>
      </c>
      <c r="E45" s="166">
        <v>16942</v>
      </c>
      <c r="F45" s="166">
        <v>13856</v>
      </c>
      <c r="G45" s="166">
        <v>14990</v>
      </c>
      <c r="H45" s="166">
        <v>13952</v>
      </c>
      <c r="I45" s="181">
        <f t="shared" si="20"/>
        <v>-6.9246164109406316E-2</v>
      </c>
      <c r="J45" s="165">
        <f t="shared" si="19"/>
        <v>-1038</v>
      </c>
      <c r="K45" s="167">
        <f t="shared" si="18"/>
        <v>1.9338134601843998E-2</v>
      </c>
    </row>
    <row r="46" spans="2:11" x14ac:dyDescent="0.25">
      <c r="B46" s="165" t="s">
        <v>121</v>
      </c>
      <c r="C46" s="166">
        <v>1457</v>
      </c>
      <c r="D46" s="166">
        <v>1735</v>
      </c>
      <c r="E46" s="166">
        <v>4362</v>
      </c>
      <c r="F46" s="166">
        <v>4336</v>
      </c>
      <c r="G46" s="166">
        <v>5322</v>
      </c>
      <c r="H46" s="166">
        <v>4903</v>
      </c>
      <c r="I46" s="181">
        <f t="shared" si="20"/>
        <v>-7.8729800826756846E-2</v>
      </c>
      <c r="J46" s="165">
        <f t="shared" si="19"/>
        <v>-419</v>
      </c>
      <c r="K46" s="167">
        <f t="shared" si="18"/>
        <v>6.7957908509777183E-3</v>
      </c>
    </row>
    <row r="47" spans="2:11" x14ac:dyDescent="0.25">
      <c r="B47" s="165" t="s">
        <v>130</v>
      </c>
      <c r="C47" s="166">
        <v>6272</v>
      </c>
      <c r="D47" s="166">
        <v>747</v>
      </c>
      <c r="E47" s="166">
        <v>8244</v>
      </c>
      <c r="F47" s="166">
        <v>8819</v>
      </c>
      <c r="G47" s="166">
        <v>8511</v>
      </c>
      <c r="H47" s="166">
        <v>7792</v>
      </c>
      <c r="I47" s="181">
        <f t="shared" si="20"/>
        <v>-8.4478909646340083E-2</v>
      </c>
      <c r="J47" s="165">
        <f t="shared" si="19"/>
        <v>-719</v>
      </c>
      <c r="K47" s="167">
        <f t="shared" si="18"/>
        <v>1.0800082054011499E-2</v>
      </c>
    </row>
    <row r="48" spans="2:11" x14ac:dyDescent="0.25">
      <c r="B48" s="165" t="s">
        <v>133</v>
      </c>
      <c r="C48" s="166">
        <v>10629</v>
      </c>
      <c r="D48" s="166">
        <v>950</v>
      </c>
      <c r="E48" s="166">
        <v>7661</v>
      </c>
      <c r="F48" s="166">
        <v>8640</v>
      </c>
      <c r="G48" s="166">
        <v>9534</v>
      </c>
      <c r="H48" s="166">
        <v>6987</v>
      </c>
      <c r="I48" s="181">
        <f t="shared" si="20"/>
        <v>-0.26714915040906229</v>
      </c>
      <c r="J48" s="165">
        <f t="shared" si="19"/>
        <v>-2547</v>
      </c>
      <c r="K48" s="167">
        <f t="shared" si="18"/>
        <v>9.6843138233288426E-3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32133</v>
      </c>
      <c r="E49" s="171">
        <f t="shared" si="22"/>
        <v>78185</v>
      </c>
      <c r="F49" s="171">
        <f t="shared" si="22"/>
        <v>76325</v>
      </c>
      <c r="G49" s="171">
        <f t="shared" si="22"/>
        <v>78424</v>
      </c>
      <c r="H49" s="171">
        <f t="shared" si="22"/>
        <v>84761</v>
      </c>
      <c r="I49" s="182">
        <f t="shared" si="20"/>
        <v>8.080434560848726E-2</v>
      </c>
      <c r="J49" s="170">
        <f>H49-G49</f>
        <v>6337</v>
      </c>
      <c r="K49" s="172">
        <f t="shared" si="18"/>
        <v>0.11748277142968026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321</v>
      </c>
      <c r="D66" s="162" t="s">
        <v>321</v>
      </c>
      <c r="E66" s="162" t="s">
        <v>321</v>
      </c>
      <c r="F66" s="162" t="s">
        <v>321</v>
      </c>
      <c r="G66" s="162" t="s">
        <v>321</v>
      </c>
      <c r="H66" s="162" t="s">
        <v>321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321</v>
      </c>
      <c r="D67" s="166" t="s">
        <v>321</v>
      </c>
      <c r="E67" s="166" t="s">
        <v>321</v>
      </c>
      <c r="F67" s="166" t="s">
        <v>321</v>
      </c>
      <c r="G67" s="166" t="s">
        <v>321</v>
      </c>
      <c r="H67" s="166" t="s">
        <v>321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321</v>
      </c>
      <c r="D68" s="166" t="s">
        <v>321</v>
      </c>
      <c r="E68" s="166" t="s">
        <v>321</v>
      </c>
      <c r="F68" s="166" t="s">
        <v>321</v>
      </c>
      <c r="G68" s="166" t="s">
        <v>321</v>
      </c>
      <c r="H68" s="166" t="s">
        <v>321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321</v>
      </c>
      <c r="D69" s="162" t="s">
        <v>321</v>
      </c>
      <c r="E69" s="162" t="s">
        <v>321</v>
      </c>
      <c r="F69" s="162" t="s">
        <v>321</v>
      </c>
      <c r="G69" s="162" t="s">
        <v>321</v>
      </c>
      <c r="H69" s="162" t="s">
        <v>321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321</v>
      </c>
      <c r="D70" s="166" t="s">
        <v>321</v>
      </c>
      <c r="E70" s="166" t="s">
        <v>321</v>
      </c>
      <c r="F70" s="166" t="s">
        <v>321</v>
      </c>
      <c r="G70" s="166" t="s">
        <v>321</v>
      </c>
      <c r="H70" s="166" t="s">
        <v>321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321</v>
      </c>
      <c r="D71" s="166" t="s">
        <v>321</v>
      </c>
      <c r="E71" s="166" t="s">
        <v>321</v>
      </c>
      <c r="F71" s="166" t="s">
        <v>321</v>
      </c>
      <c r="G71" s="166" t="s">
        <v>321</v>
      </c>
      <c r="H71" s="166" t="s">
        <v>321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321</v>
      </c>
      <c r="D72" s="166" t="s">
        <v>321</v>
      </c>
      <c r="E72" s="166" t="s">
        <v>321</v>
      </c>
      <c r="F72" s="166" t="s">
        <v>321</v>
      </c>
      <c r="G72" s="166" t="s">
        <v>321</v>
      </c>
      <c r="H72" s="166" t="s">
        <v>321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321</v>
      </c>
      <c r="D73" s="166" t="s">
        <v>321</v>
      </c>
      <c r="E73" s="166" t="s">
        <v>321</v>
      </c>
      <c r="F73" s="166" t="s">
        <v>321</v>
      </c>
      <c r="G73" s="166" t="s">
        <v>321</v>
      </c>
      <c r="H73" s="166" t="s">
        <v>321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321</v>
      </c>
      <c r="D74" s="166" t="s">
        <v>321</v>
      </c>
      <c r="E74" s="166" t="s">
        <v>321</v>
      </c>
      <c r="F74" s="166" t="s">
        <v>321</v>
      </c>
      <c r="G74" s="166" t="s">
        <v>321</v>
      </c>
      <c r="H74" s="166" t="s">
        <v>321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321</v>
      </c>
      <c r="D75" s="166" t="s">
        <v>321</v>
      </c>
      <c r="E75" s="166" t="s">
        <v>321</v>
      </c>
      <c r="F75" s="166" t="s">
        <v>321</v>
      </c>
      <c r="G75" s="166" t="s">
        <v>321</v>
      </c>
      <c r="H75" s="166" t="s">
        <v>321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321</v>
      </c>
      <c r="D76" s="166" t="s">
        <v>321</v>
      </c>
      <c r="E76" s="166" t="s">
        <v>321</v>
      </c>
      <c r="F76" s="166" t="s">
        <v>321</v>
      </c>
      <c r="G76" s="166" t="s">
        <v>321</v>
      </c>
      <c r="H76" s="166" t="s">
        <v>321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26357</v>
      </c>
      <c r="E79" s="178">
        <f t="shared" si="33"/>
        <v>75897</v>
      </c>
      <c r="F79" s="178">
        <f t="shared" si="33"/>
        <v>85480</v>
      </c>
      <c r="G79" s="178">
        <f t="shared" si="33"/>
        <v>99662</v>
      </c>
      <c r="H79" s="178">
        <f t="shared" si="33"/>
        <v>112305</v>
      </c>
      <c r="I79" s="179">
        <f>IFERROR(H79/G79-1,"-")</f>
        <v>0.12685878268547701</v>
      </c>
      <c r="J79" s="178">
        <f>IFERROR(H79-G79,"-")</f>
        <v>12643</v>
      </c>
      <c r="K79" s="179">
        <f>IFERROR(H79/H$9,"-")</f>
        <v>0.15566006353641701</v>
      </c>
    </row>
    <row r="80" spans="2:11" x14ac:dyDescent="0.25">
      <c r="B80" s="161" t="s">
        <v>99</v>
      </c>
      <c r="C80" s="162">
        <v>6348</v>
      </c>
      <c r="D80" s="162">
        <v>15318</v>
      </c>
      <c r="E80" s="162">
        <v>37020</v>
      </c>
      <c r="F80" s="162">
        <v>38724</v>
      </c>
      <c r="G80" s="162">
        <v>48784</v>
      </c>
      <c r="H80" s="162">
        <v>53287</v>
      </c>
      <c r="I80" s="180">
        <f>IFERROR(H80/G80-1,"-")</f>
        <v>9.2304854050508256E-2</v>
      </c>
      <c r="J80" s="183">
        <f t="shared" ref="J80:J91" si="34">IFERROR(H80-G80,"-")</f>
        <v>4503</v>
      </c>
      <c r="K80" s="163">
        <f t="shared" ref="K80:K91" si="35">IFERROR(H80/H$9,"-")</f>
        <v>7.385831268122571E-2</v>
      </c>
    </row>
    <row r="81" spans="2:11" x14ac:dyDescent="0.25">
      <c r="B81" s="165" t="s">
        <v>105</v>
      </c>
      <c r="C81" s="166">
        <v>1948</v>
      </c>
      <c r="D81" s="166">
        <v>8262</v>
      </c>
      <c r="E81" s="166">
        <v>18325</v>
      </c>
      <c r="F81" s="166">
        <v>20720</v>
      </c>
      <c r="G81" s="166">
        <v>21206</v>
      </c>
      <c r="H81" s="166">
        <v>16438</v>
      </c>
      <c r="I81" s="181">
        <f>IFERROR(H81/G81-1,"-")</f>
        <v>-0.22484202584174295</v>
      </c>
      <c r="J81" s="184">
        <f t="shared" si="34"/>
        <v>-4768</v>
      </c>
      <c r="K81" s="167">
        <f t="shared" si="35"/>
        <v>2.2783848665790685E-2</v>
      </c>
    </row>
    <row r="82" spans="2:11" x14ac:dyDescent="0.25">
      <c r="B82" s="165" t="s">
        <v>102</v>
      </c>
      <c r="C82" s="166">
        <v>4400</v>
      </c>
      <c r="D82" s="166">
        <v>7056</v>
      </c>
      <c r="E82" s="166">
        <v>18695</v>
      </c>
      <c r="F82" s="166">
        <v>18004</v>
      </c>
      <c r="G82" s="166">
        <v>27578</v>
      </c>
      <c r="H82" s="166">
        <v>36849</v>
      </c>
      <c r="I82" s="181">
        <f>IFERROR(H82/G82-1,"-")</f>
        <v>0.33617376169410407</v>
      </c>
      <c r="J82" s="184">
        <f t="shared" si="34"/>
        <v>9271</v>
      </c>
      <c r="K82" s="167">
        <f t="shared" si="35"/>
        <v>5.1074464015435028E-2</v>
      </c>
    </row>
    <row r="83" spans="2:11" x14ac:dyDescent="0.25">
      <c r="B83" s="161" t="s">
        <v>109</v>
      </c>
      <c r="C83" s="162">
        <v>19675</v>
      </c>
      <c r="D83" s="162">
        <v>11039</v>
      </c>
      <c r="E83" s="162">
        <v>38877</v>
      </c>
      <c r="F83" s="162">
        <v>46756</v>
      </c>
      <c r="G83" s="162">
        <v>50878</v>
      </c>
      <c r="H83" s="162">
        <v>59018</v>
      </c>
      <c r="I83" s="180">
        <f>IFERROR(H83/G83-1,"-")</f>
        <v>0.15999056566688941</v>
      </c>
      <c r="J83" s="183">
        <f t="shared" si="34"/>
        <v>8140</v>
      </c>
      <c r="K83" s="163">
        <f t="shared" si="35"/>
        <v>8.1801750855191299E-2</v>
      </c>
    </row>
    <row r="84" spans="2:11" x14ac:dyDescent="0.25">
      <c r="B84" s="165" t="s">
        <v>112</v>
      </c>
      <c r="C84" s="166">
        <v>1812</v>
      </c>
      <c r="D84" s="166">
        <v>443</v>
      </c>
      <c r="E84" s="166">
        <v>5286</v>
      </c>
      <c r="F84" s="166">
        <v>6342</v>
      </c>
      <c r="G84" s="166">
        <v>7933</v>
      </c>
      <c r="H84" s="166">
        <v>7684</v>
      </c>
      <c r="I84" s="181">
        <f t="shared" ref="I84:I91" si="36">IFERROR(H84/G84-1,"-")</f>
        <v>-3.1387873440060554E-2</v>
      </c>
      <c r="J84" s="184">
        <f t="shared" si="34"/>
        <v>-249</v>
      </c>
      <c r="K84" s="167">
        <f t="shared" si="35"/>
        <v>1.0650388924926124E-2</v>
      </c>
    </row>
    <row r="85" spans="2:11" x14ac:dyDescent="0.25">
      <c r="B85" s="165" t="s">
        <v>115</v>
      </c>
      <c r="C85" s="166">
        <v>4471</v>
      </c>
      <c r="D85" s="166">
        <v>2445</v>
      </c>
      <c r="E85" s="166">
        <v>8622</v>
      </c>
      <c r="F85" s="166">
        <v>9175</v>
      </c>
      <c r="G85" s="166">
        <v>10395</v>
      </c>
      <c r="H85" s="166">
        <v>12072</v>
      </c>
      <c r="I85" s="181">
        <f t="shared" si="36"/>
        <v>0.16132756132756132</v>
      </c>
      <c r="J85" s="184">
        <f t="shared" si="34"/>
        <v>1677</v>
      </c>
      <c r="K85" s="167">
        <f t="shared" si="35"/>
        <v>1.6732365317765247E-2</v>
      </c>
    </row>
    <row r="86" spans="2:11" x14ac:dyDescent="0.25">
      <c r="B86" s="165" t="s">
        <v>118</v>
      </c>
      <c r="C86" s="166">
        <v>798</v>
      </c>
      <c r="D86" s="166">
        <v>1787</v>
      </c>
      <c r="E86" s="166">
        <v>2912</v>
      </c>
      <c r="F86" s="166">
        <v>2859</v>
      </c>
      <c r="G86" s="166">
        <v>3249</v>
      </c>
      <c r="H86" s="166">
        <v>6864</v>
      </c>
      <c r="I86" s="181">
        <f t="shared" si="36"/>
        <v>1.1126500461680515</v>
      </c>
      <c r="J86" s="184">
        <f t="shared" si="34"/>
        <v>3615</v>
      </c>
      <c r="K86" s="167">
        <f t="shared" si="35"/>
        <v>9.5138299818704995E-3</v>
      </c>
    </row>
    <row r="87" spans="2:11" x14ac:dyDescent="0.25">
      <c r="B87" s="165" t="s">
        <v>125</v>
      </c>
      <c r="C87" s="166">
        <v>290</v>
      </c>
      <c r="D87" s="166">
        <v>415</v>
      </c>
      <c r="E87" s="166">
        <v>2579</v>
      </c>
      <c r="F87" s="166">
        <v>2372</v>
      </c>
      <c r="G87" s="166">
        <v>2998</v>
      </c>
      <c r="H87" s="166">
        <v>1854</v>
      </c>
      <c r="I87" s="181">
        <f t="shared" si="36"/>
        <v>-0.38158772515010009</v>
      </c>
      <c r="J87" s="184">
        <f t="shared" si="34"/>
        <v>-1144</v>
      </c>
      <c r="K87" s="167">
        <f t="shared" si="35"/>
        <v>2.5697320492989372E-3</v>
      </c>
    </row>
    <row r="88" spans="2:11" x14ac:dyDescent="0.25">
      <c r="B88" s="165" t="s">
        <v>121</v>
      </c>
      <c r="C88" s="166">
        <v>94</v>
      </c>
      <c r="D88" s="166">
        <v>181</v>
      </c>
      <c r="E88" s="166">
        <v>476</v>
      </c>
      <c r="F88" s="166">
        <v>362</v>
      </c>
      <c r="G88" s="166">
        <v>514</v>
      </c>
      <c r="H88" s="166">
        <v>537</v>
      </c>
      <c r="I88" s="181">
        <f t="shared" si="36"/>
        <v>4.474708171206232E-2</v>
      </c>
      <c r="J88" s="184">
        <f t="shared" si="34"/>
        <v>23</v>
      </c>
      <c r="K88" s="167">
        <f t="shared" si="35"/>
        <v>7.4430750295228121E-4</v>
      </c>
    </row>
    <row r="89" spans="2:11" x14ac:dyDescent="0.25">
      <c r="B89" s="165" t="s">
        <v>130</v>
      </c>
      <c r="C89" s="166">
        <v>1314</v>
      </c>
      <c r="D89" s="166">
        <v>137</v>
      </c>
      <c r="E89" s="166">
        <v>1917</v>
      </c>
      <c r="F89" s="166">
        <v>2893</v>
      </c>
      <c r="G89" s="166">
        <v>2073</v>
      </c>
      <c r="H89" s="166">
        <v>2315</v>
      </c>
      <c r="I89" s="181">
        <f t="shared" si="36"/>
        <v>0.11673902556681148</v>
      </c>
      <c r="J89" s="184">
        <f t="shared" si="34"/>
        <v>242</v>
      </c>
      <c r="K89" s="167">
        <f t="shared" si="35"/>
        <v>3.2086999428948436E-3</v>
      </c>
    </row>
    <row r="90" spans="2:11" x14ac:dyDescent="0.25">
      <c r="B90" s="165" t="s">
        <v>133</v>
      </c>
      <c r="C90" s="166">
        <v>2383</v>
      </c>
      <c r="D90" s="166">
        <v>226</v>
      </c>
      <c r="E90" s="166">
        <v>1764</v>
      </c>
      <c r="F90" s="166">
        <v>3260</v>
      </c>
      <c r="G90" s="166">
        <v>3058</v>
      </c>
      <c r="H90" s="166">
        <v>1964</v>
      </c>
      <c r="I90" s="181">
        <f t="shared" si="36"/>
        <v>-0.35775016350555922</v>
      </c>
      <c r="J90" s="184">
        <f t="shared" si="34"/>
        <v>-1094</v>
      </c>
      <c r="K90" s="167">
        <f t="shared" si="35"/>
        <v>2.7221972733673747E-3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5405</v>
      </c>
      <c r="E91" s="171">
        <f t="shared" si="37"/>
        <v>15321</v>
      </c>
      <c r="F91" s="171">
        <f t="shared" si="37"/>
        <v>19493</v>
      </c>
      <c r="G91" s="171">
        <f t="shared" si="37"/>
        <v>20658</v>
      </c>
      <c r="H91" s="171">
        <f t="shared" si="37"/>
        <v>25728</v>
      </c>
      <c r="I91" s="182">
        <f t="shared" si="36"/>
        <v>0.24542550101655536</v>
      </c>
      <c r="J91" s="185">
        <f t="shared" si="34"/>
        <v>5070</v>
      </c>
      <c r="K91" s="172">
        <f t="shared" si="35"/>
        <v>3.5660229862115998E-2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321</v>
      </c>
      <c r="D94" s="162" t="s">
        <v>321</v>
      </c>
      <c r="E94" s="162" t="s">
        <v>321</v>
      </c>
      <c r="F94" s="162" t="s">
        <v>321</v>
      </c>
      <c r="G94" s="162" t="s">
        <v>321</v>
      </c>
      <c r="H94" s="162" t="s">
        <v>321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321</v>
      </c>
      <c r="D95" s="166" t="s">
        <v>321</v>
      </c>
      <c r="E95" s="166" t="s">
        <v>321</v>
      </c>
      <c r="F95" s="166" t="s">
        <v>321</v>
      </c>
      <c r="G95" s="166" t="s">
        <v>321</v>
      </c>
      <c r="H95" s="166" t="s">
        <v>321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321</v>
      </c>
      <c r="D96" s="166" t="s">
        <v>321</v>
      </c>
      <c r="E96" s="166" t="s">
        <v>321</v>
      </c>
      <c r="F96" s="166" t="s">
        <v>321</v>
      </c>
      <c r="G96" s="166" t="s">
        <v>321</v>
      </c>
      <c r="H96" s="166" t="s">
        <v>321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321</v>
      </c>
      <c r="D97" s="162" t="s">
        <v>321</v>
      </c>
      <c r="E97" s="162" t="s">
        <v>321</v>
      </c>
      <c r="F97" s="162" t="s">
        <v>321</v>
      </c>
      <c r="G97" s="162" t="s">
        <v>321</v>
      </c>
      <c r="H97" s="162" t="s">
        <v>321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321</v>
      </c>
      <c r="D98" s="166" t="s">
        <v>321</v>
      </c>
      <c r="E98" s="166" t="s">
        <v>321</v>
      </c>
      <c r="F98" s="166" t="s">
        <v>321</v>
      </c>
      <c r="G98" s="166" t="s">
        <v>321</v>
      </c>
      <c r="H98" s="166" t="s">
        <v>321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321</v>
      </c>
      <c r="D99" s="166" t="s">
        <v>321</v>
      </c>
      <c r="E99" s="166" t="s">
        <v>321</v>
      </c>
      <c r="F99" s="166" t="s">
        <v>321</v>
      </c>
      <c r="G99" s="166" t="s">
        <v>321</v>
      </c>
      <c r="H99" s="166" t="s">
        <v>321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321</v>
      </c>
      <c r="D100" s="166" t="s">
        <v>321</v>
      </c>
      <c r="E100" s="166" t="s">
        <v>321</v>
      </c>
      <c r="F100" s="166" t="s">
        <v>321</v>
      </c>
      <c r="G100" s="166" t="s">
        <v>321</v>
      </c>
      <c r="H100" s="166" t="s">
        <v>321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321</v>
      </c>
      <c r="D101" s="166" t="s">
        <v>321</v>
      </c>
      <c r="E101" s="166" t="s">
        <v>321</v>
      </c>
      <c r="F101" s="166" t="s">
        <v>321</v>
      </c>
      <c r="G101" s="166" t="s">
        <v>321</v>
      </c>
      <c r="H101" s="166" t="s">
        <v>321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321</v>
      </c>
      <c r="D102" s="166" t="s">
        <v>321</v>
      </c>
      <c r="E102" s="166" t="s">
        <v>321</v>
      </c>
      <c r="F102" s="166" t="s">
        <v>321</v>
      </c>
      <c r="G102" s="166" t="s">
        <v>321</v>
      </c>
      <c r="H102" s="166" t="s">
        <v>321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321</v>
      </c>
      <c r="D103" s="166" t="s">
        <v>321</v>
      </c>
      <c r="E103" s="166" t="s">
        <v>321</v>
      </c>
      <c r="F103" s="166" t="s">
        <v>321</v>
      </c>
      <c r="G103" s="166" t="s">
        <v>321</v>
      </c>
      <c r="H103" s="166" t="s">
        <v>321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321</v>
      </c>
      <c r="D104" s="166" t="s">
        <v>321</v>
      </c>
      <c r="E104" s="166" t="s">
        <v>321</v>
      </c>
      <c r="F104" s="166" t="s">
        <v>321</v>
      </c>
      <c r="G104" s="166" t="s">
        <v>321</v>
      </c>
      <c r="H104" s="166" t="s">
        <v>321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1292</v>
      </c>
      <c r="E107" s="178">
        <f t="shared" si="43"/>
        <v>15703</v>
      </c>
      <c r="F107" s="178">
        <f t="shared" si="43"/>
        <v>18325</v>
      </c>
      <c r="G107" s="178">
        <f t="shared" si="43"/>
        <v>17901</v>
      </c>
      <c r="H107" s="178">
        <f t="shared" si="43"/>
        <v>19287</v>
      </c>
      <c r="I107" s="179">
        <f>IFERROR(H107/G107-1,"-")</f>
        <v>7.7425842131724432E-2</v>
      </c>
      <c r="J107" s="178">
        <f>IFERROR(H107-G107,"-")</f>
        <v>1386</v>
      </c>
      <c r="K107" s="179">
        <f>IFERROR(H107/H$9,"-")</f>
        <v>2.6732697969163215E-2</v>
      </c>
    </row>
    <row r="108" spans="2:11" x14ac:dyDescent="0.25">
      <c r="B108" s="161" t="s">
        <v>99</v>
      </c>
      <c r="C108" s="162">
        <v>1767</v>
      </c>
      <c r="D108" s="162">
        <v>931</v>
      </c>
      <c r="E108" s="162">
        <v>4339</v>
      </c>
      <c r="F108" s="162">
        <v>4018</v>
      </c>
      <c r="G108" s="162">
        <v>3129</v>
      </c>
      <c r="H108" s="162">
        <v>3725</v>
      </c>
      <c r="I108" s="180">
        <f>IFERROR(H108/G108-1,"-")</f>
        <v>0.19047619047619047</v>
      </c>
      <c r="J108" s="183">
        <f t="shared" ref="J108:J119" si="44">IFERROR(H108-G108,"-")</f>
        <v>596</v>
      </c>
      <c r="K108" s="163">
        <f t="shared" ref="K108:K119" si="45">IFERROR(H108/H$9,"-")</f>
        <v>5.1630269059539059E-3</v>
      </c>
    </row>
    <row r="109" spans="2:11" x14ac:dyDescent="0.25">
      <c r="B109" s="165" t="s">
        <v>105</v>
      </c>
      <c r="C109" s="166">
        <v>1178</v>
      </c>
      <c r="D109" s="166">
        <v>718</v>
      </c>
      <c r="E109" s="166">
        <v>3252</v>
      </c>
      <c r="F109" s="166">
        <v>2845</v>
      </c>
      <c r="G109" s="166">
        <v>1788</v>
      </c>
      <c r="H109" s="166">
        <v>2177</v>
      </c>
      <c r="I109" s="181">
        <f>IFERROR(H109/G109-1,"-")</f>
        <v>0.21756152125279637</v>
      </c>
      <c r="J109" s="184">
        <f t="shared" si="44"/>
        <v>389</v>
      </c>
      <c r="K109" s="167">
        <f t="shared" si="45"/>
        <v>3.0174253890635308E-3</v>
      </c>
    </row>
    <row r="110" spans="2:11" x14ac:dyDescent="0.25">
      <c r="B110" s="165" t="s">
        <v>102</v>
      </c>
      <c r="C110" s="166">
        <v>589</v>
      </c>
      <c r="D110" s="166">
        <v>213</v>
      </c>
      <c r="E110" s="166">
        <v>1087</v>
      </c>
      <c r="F110" s="166">
        <v>1173</v>
      </c>
      <c r="G110" s="166">
        <v>1341</v>
      </c>
      <c r="H110" s="166">
        <v>1548</v>
      </c>
      <c r="I110" s="181">
        <f>IFERROR(H110/G110-1,"-")</f>
        <v>0.15436241610738266</v>
      </c>
      <c r="J110" s="184">
        <f t="shared" si="44"/>
        <v>207</v>
      </c>
      <c r="K110" s="167">
        <f t="shared" si="45"/>
        <v>2.1456015168903747E-3</v>
      </c>
    </row>
    <row r="111" spans="2:11" x14ac:dyDescent="0.25">
      <c r="B111" s="161" t="s">
        <v>109</v>
      </c>
      <c r="C111" s="162">
        <v>11615</v>
      </c>
      <c r="D111" s="162">
        <v>361</v>
      </c>
      <c r="E111" s="162">
        <v>11364</v>
      </c>
      <c r="F111" s="162">
        <v>14307</v>
      </c>
      <c r="G111" s="162">
        <v>14772</v>
      </c>
      <c r="H111" s="162">
        <v>15562</v>
      </c>
      <c r="I111" s="180">
        <f>IFERROR(H111/G111-1,"-")</f>
        <v>5.3479555916599031E-2</v>
      </c>
      <c r="J111" s="183">
        <f t="shared" si="44"/>
        <v>790</v>
      </c>
      <c r="K111" s="163">
        <f t="shared" si="45"/>
        <v>2.1569671063209311E-2</v>
      </c>
    </row>
    <row r="112" spans="2:11" x14ac:dyDescent="0.25">
      <c r="B112" s="165" t="s">
        <v>112</v>
      </c>
      <c r="C112" s="166">
        <v>6038</v>
      </c>
      <c r="D112" s="166">
        <v>105</v>
      </c>
      <c r="E112" s="166">
        <v>6928</v>
      </c>
      <c r="F112" s="166">
        <v>8513</v>
      </c>
      <c r="G112" s="166">
        <v>8358</v>
      </c>
      <c r="H112" s="166">
        <v>8711</v>
      </c>
      <c r="I112" s="181">
        <f t="shared" ref="I112:I119" si="46">IFERROR(H112/G112-1,"-")</f>
        <v>4.2234984446039681E-2</v>
      </c>
      <c r="J112" s="184">
        <f t="shared" si="44"/>
        <v>353</v>
      </c>
      <c r="K112" s="167">
        <f t="shared" si="45"/>
        <v>1.2073859698728717E-2</v>
      </c>
    </row>
    <row r="113" spans="2:11" x14ac:dyDescent="0.25">
      <c r="B113" s="165" t="s">
        <v>115</v>
      </c>
      <c r="C113" s="166">
        <v>474</v>
      </c>
      <c r="D113" s="166">
        <v>30</v>
      </c>
      <c r="E113" s="166">
        <v>425</v>
      </c>
      <c r="F113" s="166">
        <v>737</v>
      </c>
      <c r="G113" s="166">
        <v>718</v>
      </c>
      <c r="H113" s="166">
        <v>871</v>
      </c>
      <c r="I113" s="181">
        <f t="shared" si="46"/>
        <v>0.21309192200557092</v>
      </c>
      <c r="J113" s="184">
        <f t="shared" si="44"/>
        <v>153</v>
      </c>
      <c r="K113" s="167">
        <f t="shared" si="45"/>
        <v>1.2072473651237186E-3</v>
      </c>
    </row>
    <row r="114" spans="2:11" x14ac:dyDescent="0.25">
      <c r="B114" s="165" t="s">
        <v>118</v>
      </c>
      <c r="C114" s="166">
        <v>623</v>
      </c>
      <c r="D114" s="166">
        <v>63</v>
      </c>
      <c r="E114" s="166">
        <v>577</v>
      </c>
      <c r="F114" s="166">
        <v>819</v>
      </c>
      <c r="G114" s="166">
        <v>834</v>
      </c>
      <c r="H114" s="166">
        <v>907</v>
      </c>
      <c r="I114" s="181">
        <f t="shared" si="46"/>
        <v>8.7529976019184552E-2</v>
      </c>
      <c r="J114" s="184">
        <f t="shared" si="44"/>
        <v>73</v>
      </c>
      <c r="K114" s="167">
        <f t="shared" si="45"/>
        <v>1.2571450748188435E-3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226</v>
      </c>
      <c r="F115" s="166">
        <v>295</v>
      </c>
      <c r="G115" s="166">
        <v>316</v>
      </c>
      <c r="H115" s="166">
        <v>356</v>
      </c>
      <c r="I115" s="181">
        <f t="shared" si="46"/>
        <v>0.12658227848101267</v>
      </c>
      <c r="J115" s="184">
        <f t="shared" si="44"/>
        <v>40</v>
      </c>
      <c r="K115" s="167">
        <f t="shared" si="45"/>
        <v>4.9343290698512495E-4</v>
      </c>
    </row>
    <row r="116" spans="2:11" x14ac:dyDescent="0.25">
      <c r="B116" s="165" t="s">
        <v>121</v>
      </c>
      <c r="C116" s="166">
        <v>252</v>
      </c>
      <c r="D116" s="166">
        <v>11</v>
      </c>
      <c r="E116" s="166">
        <v>234</v>
      </c>
      <c r="F116" s="166">
        <v>293</v>
      </c>
      <c r="G116" s="166">
        <v>249</v>
      </c>
      <c r="H116" s="166">
        <v>297</v>
      </c>
      <c r="I116" s="181">
        <f t="shared" si="46"/>
        <v>0.19277108433734935</v>
      </c>
      <c r="J116" s="184">
        <f t="shared" si="44"/>
        <v>48</v>
      </c>
      <c r="K116" s="167">
        <f t="shared" si="45"/>
        <v>4.1165610498478122E-4</v>
      </c>
    </row>
    <row r="117" spans="2:11" x14ac:dyDescent="0.25">
      <c r="B117" s="165" t="s">
        <v>130</v>
      </c>
      <c r="C117" s="166">
        <v>180</v>
      </c>
      <c r="D117" s="166">
        <v>9</v>
      </c>
      <c r="E117" s="166">
        <v>62</v>
      </c>
      <c r="F117" s="166">
        <v>114</v>
      </c>
      <c r="G117" s="166">
        <v>72</v>
      </c>
      <c r="H117" s="166">
        <v>66</v>
      </c>
      <c r="I117" s="181">
        <f t="shared" si="46"/>
        <v>-8.333333333333337E-2</v>
      </c>
      <c r="J117" s="184">
        <f t="shared" si="44"/>
        <v>-6</v>
      </c>
      <c r="K117" s="167">
        <f t="shared" si="45"/>
        <v>9.1479134441062486E-5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80</v>
      </c>
      <c r="F118" s="166">
        <v>72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9.4251229424124991E-5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138</v>
      </c>
      <c r="E119" s="171">
        <f t="shared" si="47"/>
        <v>2832</v>
      </c>
      <c r="F119" s="171">
        <f t="shared" si="47"/>
        <v>3464</v>
      </c>
      <c r="G119" s="171">
        <f t="shared" si="47"/>
        <v>4135</v>
      </c>
      <c r="H119" s="171">
        <f t="shared" si="47"/>
        <v>4286</v>
      </c>
      <c r="I119" s="182">
        <f t="shared" si="46"/>
        <v>3.651753325272078E-2</v>
      </c>
      <c r="J119" s="185">
        <f t="shared" si="44"/>
        <v>151</v>
      </c>
      <c r="K119" s="172">
        <f t="shared" si="45"/>
        <v>5.9405995487029368E-3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321</v>
      </c>
      <c r="D122" s="162" t="s">
        <v>321</v>
      </c>
      <c r="E122" s="162" t="s">
        <v>321</v>
      </c>
      <c r="F122" s="162" t="s">
        <v>321</v>
      </c>
      <c r="G122" s="162" t="s">
        <v>321</v>
      </c>
      <c r="H122" s="162" t="s">
        <v>321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321</v>
      </c>
      <c r="D123" s="166" t="s">
        <v>321</v>
      </c>
      <c r="E123" s="166" t="s">
        <v>321</v>
      </c>
      <c r="F123" s="166" t="s">
        <v>321</v>
      </c>
      <c r="G123" s="166" t="s">
        <v>321</v>
      </c>
      <c r="H123" s="166" t="s">
        <v>321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321</v>
      </c>
      <c r="D124" s="166" t="s">
        <v>321</v>
      </c>
      <c r="E124" s="166" t="s">
        <v>321</v>
      </c>
      <c r="F124" s="166" t="s">
        <v>321</v>
      </c>
      <c r="G124" s="166" t="s">
        <v>321</v>
      </c>
      <c r="H124" s="166" t="s">
        <v>321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321</v>
      </c>
      <c r="D125" s="162" t="s">
        <v>321</v>
      </c>
      <c r="E125" s="162" t="s">
        <v>321</v>
      </c>
      <c r="F125" s="162" t="s">
        <v>321</v>
      </c>
      <c r="G125" s="162" t="s">
        <v>321</v>
      </c>
      <c r="H125" s="162" t="s">
        <v>321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321</v>
      </c>
      <c r="D126" s="166" t="s">
        <v>321</v>
      </c>
      <c r="E126" s="166" t="s">
        <v>321</v>
      </c>
      <c r="F126" s="166" t="s">
        <v>321</v>
      </c>
      <c r="G126" s="166" t="s">
        <v>321</v>
      </c>
      <c r="H126" s="166" t="s">
        <v>321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321</v>
      </c>
      <c r="D127" s="166" t="s">
        <v>321</v>
      </c>
      <c r="E127" s="166" t="s">
        <v>321</v>
      </c>
      <c r="F127" s="166" t="s">
        <v>321</v>
      </c>
      <c r="G127" s="166" t="s">
        <v>321</v>
      </c>
      <c r="H127" s="166" t="s">
        <v>321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321</v>
      </c>
      <c r="D128" s="166" t="s">
        <v>321</v>
      </c>
      <c r="E128" s="166" t="s">
        <v>321</v>
      </c>
      <c r="F128" s="166" t="s">
        <v>321</v>
      </c>
      <c r="G128" s="166" t="s">
        <v>321</v>
      </c>
      <c r="H128" s="166" t="s">
        <v>321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321</v>
      </c>
      <c r="D129" s="166" t="s">
        <v>321</v>
      </c>
      <c r="E129" s="166" t="s">
        <v>321</v>
      </c>
      <c r="F129" s="166" t="s">
        <v>321</v>
      </c>
      <c r="G129" s="166" t="s">
        <v>321</v>
      </c>
      <c r="H129" s="166" t="s">
        <v>321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321</v>
      </c>
      <c r="D130" s="166" t="s">
        <v>321</v>
      </c>
      <c r="E130" s="166" t="s">
        <v>321</v>
      </c>
      <c r="F130" s="166" t="s">
        <v>321</v>
      </c>
      <c r="G130" s="166" t="s">
        <v>321</v>
      </c>
      <c r="H130" s="166" t="s">
        <v>321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321</v>
      </c>
      <c r="D131" s="166" t="s">
        <v>321</v>
      </c>
      <c r="E131" s="166" t="s">
        <v>321</v>
      </c>
      <c r="F131" s="166" t="s">
        <v>321</v>
      </c>
      <c r="G131" s="166" t="s">
        <v>321</v>
      </c>
      <c r="H131" s="166" t="s">
        <v>321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321</v>
      </c>
      <c r="D132" s="166" t="s">
        <v>321</v>
      </c>
      <c r="E132" s="166" t="s">
        <v>321</v>
      </c>
      <c r="F132" s="166" t="s">
        <v>321</v>
      </c>
      <c r="G132" s="166" t="s">
        <v>321</v>
      </c>
      <c r="H132" s="166" t="s">
        <v>321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8196</v>
      </c>
      <c r="E135" s="178">
        <f t="shared" si="53"/>
        <v>25747</v>
      </c>
      <c r="F135" s="178">
        <f t="shared" si="53"/>
        <v>27187</v>
      </c>
      <c r="G135" s="178">
        <f t="shared" si="53"/>
        <v>28802</v>
      </c>
      <c r="H135" s="178">
        <f t="shared" si="53"/>
        <v>30661</v>
      </c>
      <c r="I135" s="179">
        <f>IFERROR(H135/G135-1,"-")</f>
        <v>6.4544128879938878E-2</v>
      </c>
      <c r="J135" s="178">
        <f>IFERROR(H135-G135,"-")</f>
        <v>1859</v>
      </c>
      <c r="K135" s="179">
        <f>IFERROR(H135/H$9,"-")</f>
        <v>4.2497602137839652E-2</v>
      </c>
    </row>
    <row r="136" spans="2:11" x14ac:dyDescent="0.25">
      <c r="B136" s="161" t="s">
        <v>99</v>
      </c>
      <c r="C136" s="162">
        <v>742</v>
      </c>
      <c r="D136" s="162">
        <v>4201</v>
      </c>
      <c r="E136" s="162">
        <v>4344</v>
      </c>
      <c r="F136" s="162">
        <v>5028</v>
      </c>
      <c r="G136" s="162">
        <v>4139</v>
      </c>
      <c r="H136" s="162">
        <v>4480</v>
      </c>
      <c r="I136" s="180">
        <f>IFERROR(H136/G136-1,"-")</f>
        <v>8.2387050012080243E-2</v>
      </c>
      <c r="J136" s="183">
        <f t="shared" ref="J136:J147" si="54">IFERROR(H136-G136,"-")</f>
        <v>341</v>
      </c>
      <c r="K136" s="163">
        <f t="shared" ref="K136:K147" si="55">IFERROR(H136/H$9,"-")</f>
        <v>6.2094927620599989E-3</v>
      </c>
    </row>
    <row r="137" spans="2:11" x14ac:dyDescent="0.25">
      <c r="B137" s="165" t="s">
        <v>105</v>
      </c>
      <c r="C137" s="166">
        <v>617</v>
      </c>
      <c r="D137" s="166">
        <v>2763</v>
      </c>
      <c r="E137" s="166">
        <v>3031</v>
      </c>
      <c r="F137" s="166">
        <v>3466</v>
      </c>
      <c r="G137" s="166">
        <v>2932</v>
      </c>
      <c r="H137" s="166">
        <v>2829</v>
      </c>
      <c r="I137" s="181">
        <f>IFERROR(H137/G137-1,"-")</f>
        <v>-3.5129604365620737E-2</v>
      </c>
      <c r="J137" s="184">
        <f t="shared" si="54"/>
        <v>-103</v>
      </c>
      <c r="K137" s="167">
        <f t="shared" si="55"/>
        <v>3.9211283535419061E-3</v>
      </c>
    </row>
    <row r="138" spans="2:11" x14ac:dyDescent="0.25">
      <c r="B138" s="165" t="s">
        <v>102</v>
      </c>
      <c r="C138" s="166">
        <v>125</v>
      </c>
      <c r="D138" s="166">
        <v>1438</v>
      </c>
      <c r="E138" s="166">
        <v>1313</v>
      </c>
      <c r="F138" s="166">
        <v>1562</v>
      </c>
      <c r="G138" s="166">
        <v>1207</v>
      </c>
      <c r="H138" s="166">
        <v>1651</v>
      </c>
      <c r="I138" s="181">
        <f>IFERROR(H138/G138-1,"-")</f>
        <v>0.3678541839270919</v>
      </c>
      <c r="J138" s="184">
        <f t="shared" si="54"/>
        <v>444</v>
      </c>
      <c r="K138" s="167">
        <f t="shared" si="55"/>
        <v>2.2883644085180932E-3</v>
      </c>
    </row>
    <row r="139" spans="2:11" x14ac:dyDescent="0.25">
      <c r="B139" s="161" t="s">
        <v>109</v>
      </c>
      <c r="C139" s="162">
        <v>12270</v>
      </c>
      <c r="D139" s="162">
        <v>3995</v>
      </c>
      <c r="E139" s="162">
        <v>21403</v>
      </c>
      <c r="F139" s="162">
        <v>22159</v>
      </c>
      <c r="G139" s="162">
        <v>24663</v>
      </c>
      <c r="H139" s="162">
        <v>26181</v>
      </c>
      <c r="I139" s="180">
        <f>IFERROR(H139/G139-1,"-")</f>
        <v>6.1549689818756859E-2</v>
      </c>
      <c r="J139" s="183">
        <f t="shared" si="54"/>
        <v>1518</v>
      </c>
      <c r="K139" s="163">
        <f t="shared" si="55"/>
        <v>3.6288109375779649E-2</v>
      </c>
    </row>
    <row r="140" spans="2:11" x14ac:dyDescent="0.25">
      <c r="B140" s="165" t="s">
        <v>112</v>
      </c>
      <c r="C140" s="166">
        <v>6096</v>
      </c>
      <c r="D140" s="166">
        <v>264</v>
      </c>
      <c r="E140" s="166">
        <v>7784</v>
      </c>
      <c r="F140" s="166">
        <v>8638</v>
      </c>
      <c r="G140" s="166">
        <v>10525</v>
      </c>
      <c r="H140" s="166">
        <v>11641</v>
      </c>
      <c r="I140" s="181">
        <f t="shared" ref="I140:I147" si="56">IFERROR(H140/G140-1,"-")</f>
        <v>0.10603325415676967</v>
      </c>
      <c r="J140" s="184">
        <f t="shared" si="54"/>
        <v>1116</v>
      </c>
      <c r="K140" s="167">
        <f t="shared" si="55"/>
        <v>1.613497884891528E-2</v>
      </c>
    </row>
    <row r="141" spans="2:11" x14ac:dyDescent="0.25">
      <c r="B141" s="165" t="s">
        <v>115</v>
      </c>
      <c r="C141" s="166">
        <v>664</v>
      </c>
      <c r="D141" s="166">
        <v>350</v>
      </c>
      <c r="E141" s="166">
        <v>1817</v>
      </c>
      <c r="F141" s="166">
        <v>1432</v>
      </c>
      <c r="G141" s="166">
        <v>1629</v>
      </c>
      <c r="H141" s="166">
        <v>1605</v>
      </c>
      <c r="I141" s="181">
        <f t="shared" si="56"/>
        <v>-1.4732965009208066E-2</v>
      </c>
      <c r="J141" s="184">
        <f t="shared" si="54"/>
        <v>-24</v>
      </c>
      <c r="K141" s="167">
        <f t="shared" si="55"/>
        <v>2.2246062239076559E-3</v>
      </c>
    </row>
    <row r="142" spans="2:11" x14ac:dyDescent="0.25">
      <c r="B142" s="165" t="s">
        <v>118</v>
      </c>
      <c r="C142" s="166">
        <v>466</v>
      </c>
      <c r="D142" s="166">
        <v>950</v>
      </c>
      <c r="E142" s="166">
        <v>2321</v>
      </c>
      <c r="F142" s="166">
        <v>2327</v>
      </c>
      <c r="G142" s="166">
        <v>2257</v>
      </c>
      <c r="H142" s="166">
        <v>2538</v>
      </c>
      <c r="I142" s="181">
        <f t="shared" si="56"/>
        <v>0.12450155073105895</v>
      </c>
      <c r="J142" s="184">
        <f t="shared" si="54"/>
        <v>281</v>
      </c>
      <c r="K142" s="167">
        <f t="shared" si="55"/>
        <v>3.517788533506312E-3</v>
      </c>
    </row>
    <row r="143" spans="2:11" x14ac:dyDescent="0.25">
      <c r="B143" s="165" t="s">
        <v>125</v>
      </c>
      <c r="C143" s="166">
        <v>359</v>
      </c>
      <c r="D143" s="166">
        <v>104</v>
      </c>
      <c r="E143" s="166">
        <v>1111</v>
      </c>
      <c r="F143" s="166">
        <v>847</v>
      </c>
      <c r="G143" s="166">
        <v>722</v>
      </c>
      <c r="H143" s="166">
        <v>835</v>
      </c>
      <c r="I143" s="181">
        <f t="shared" si="56"/>
        <v>0.15650969529085867</v>
      </c>
      <c r="J143" s="184">
        <f t="shared" si="54"/>
        <v>113</v>
      </c>
      <c r="K143" s="167">
        <f t="shared" si="55"/>
        <v>1.1573496554285936E-3</v>
      </c>
    </row>
    <row r="144" spans="2:11" x14ac:dyDescent="0.25">
      <c r="B144" s="165" t="s">
        <v>121</v>
      </c>
      <c r="C144" s="166">
        <v>190</v>
      </c>
      <c r="D144" s="166">
        <v>71</v>
      </c>
      <c r="E144" s="166">
        <v>557</v>
      </c>
      <c r="F144" s="166">
        <v>406</v>
      </c>
      <c r="G144" s="166">
        <v>471</v>
      </c>
      <c r="H144" s="166">
        <v>494</v>
      </c>
      <c r="I144" s="181">
        <f t="shared" si="56"/>
        <v>4.8832271762208057E-2</v>
      </c>
      <c r="J144" s="184">
        <f t="shared" si="54"/>
        <v>23</v>
      </c>
      <c r="K144" s="167">
        <f t="shared" si="55"/>
        <v>6.8470746081643742E-4</v>
      </c>
    </row>
    <row r="145" spans="2:11" x14ac:dyDescent="0.25">
      <c r="B145" s="165" t="s">
        <v>130</v>
      </c>
      <c r="C145" s="166">
        <v>380</v>
      </c>
      <c r="D145" s="166">
        <v>30</v>
      </c>
      <c r="E145" s="166">
        <v>230</v>
      </c>
      <c r="F145" s="166">
        <v>294</v>
      </c>
      <c r="G145" s="166">
        <v>188</v>
      </c>
      <c r="H145" s="166">
        <v>283</v>
      </c>
      <c r="I145" s="181">
        <f t="shared" si="56"/>
        <v>0.50531914893617014</v>
      </c>
      <c r="J145" s="184">
        <f t="shared" si="54"/>
        <v>95</v>
      </c>
      <c r="K145" s="167">
        <f t="shared" si="55"/>
        <v>3.9225144010334372E-4</v>
      </c>
    </row>
    <row r="146" spans="2:11" x14ac:dyDescent="0.25">
      <c r="B146" s="165" t="s">
        <v>133</v>
      </c>
      <c r="C146" s="166">
        <v>656</v>
      </c>
      <c r="D146" s="166">
        <v>10</v>
      </c>
      <c r="E146" s="166">
        <v>182</v>
      </c>
      <c r="F146" s="166">
        <v>293</v>
      </c>
      <c r="G146" s="166">
        <v>322</v>
      </c>
      <c r="H146" s="166">
        <v>295</v>
      </c>
      <c r="I146" s="181">
        <f t="shared" si="56"/>
        <v>-8.3850931677018625E-2</v>
      </c>
      <c r="J146" s="184">
        <f t="shared" si="54"/>
        <v>-27</v>
      </c>
      <c r="K146" s="167">
        <f t="shared" si="55"/>
        <v>4.0888401000171868E-4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2216</v>
      </c>
      <c r="E147" s="171">
        <f t="shared" si="57"/>
        <v>7401</v>
      </c>
      <c r="F147" s="171">
        <f t="shared" si="57"/>
        <v>7922</v>
      </c>
      <c r="G147" s="171">
        <f t="shared" si="57"/>
        <v>8549</v>
      </c>
      <c r="H147" s="171">
        <f t="shared" si="57"/>
        <v>8490</v>
      </c>
      <c r="I147" s="182">
        <f t="shared" si="56"/>
        <v>-6.9013919756696351E-3</v>
      </c>
      <c r="J147" s="185">
        <f t="shared" si="54"/>
        <v>-59</v>
      </c>
      <c r="K147" s="172">
        <f t="shared" si="55"/>
        <v>1.1767543203100311E-2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687</v>
      </c>
      <c r="E149" s="178">
        <f t="shared" si="58"/>
        <v>7811</v>
      </c>
      <c r="F149" s="178">
        <f t="shared" si="58"/>
        <v>10193</v>
      </c>
      <c r="G149" s="178">
        <f t="shared" si="58"/>
        <v>29712</v>
      </c>
      <c r="H149" s="178">
        <f t="shared" si="58"/>
        <v>28810</v>
      </c>
      <c r="I149" s="179">
        <f>IFERROR(H149/G149-1,"-")</f>
        <v>-3.0358104469574543E-2</v>
      </c>
      <c r="J149" s="178">
        <f>IFERROR(H149-G149,"-")</f>
        <v>-902</v>
      </c>
      <c r="K149" s="179">
        <f>IFERROR(H149/H$9,"-")</f>
        <v>3.9932028231015305E-2</v>
      </c>
    </row>
    <row r="150" spans="2:11" x14ac:dyDescent="0.25">
      <c r="B150" s="161" t="s">
        <v>99</v>
      </c>
      <c r="C150" s="162">
        <v>287</v>
      </c>
      <c r="D150" s="162">
        <v>269</v>
      </c>
      <c r="E150" s="162">
        <v>1405</v>
      </c>
      <c r="F150" s="162">
        <v>2448</v>
      </c>
      <c r="G150" s="162">
        <v>3381</v>
      </c>
      <c r="H150" s="162">
        <v>3416</v>
      </c>
      <c r="I150" s="180">
        <f>IFERROR(H150/G150-1,"-")</f>
        <v>1.0351966873705987E-2</v>
      </c>
      <c r="J150" s="183">
        <f t="shared" ref="J150:J161" si="59">IFERROR(H150-G150,"-")</f>
        <v>35</v>
      </c>
      <c r="K150" s="163">
        <f t="shared" ref="K150:K161" si="60">IFERROR(H150/H$9,"-")</f>
        <v>4.7347382310707498E-3</v>
      </c>
    </row>
    <row r="151" spans="2:11" x14ac:dyDescent="0.25">
      <c r="B151" s="165" t="s">
        <v>105</v>
      </c>
      <c r="C151" s="166">
        <v>245</v>
      </c>
      <c r="D151" s="166">
        <v>85</v>
      </c>
      <c r="E151" s="166">
        <v>477</v>
      </c>
      <c r="F151" s="166">
        <v>947</v>
      </c>
      <c r="G151" s="166">
        <v>2198</v>
      </c>
      <c r="H151" s="166">
        <v>1835</v>
      </c>
      <c r="I151" s="181">
        <f>IFERROR(H151/G151-1,"-")</f>
        <v>-0.16515013648771615</v>
      </c>
      <c r="J151" s="184">
        <f t="shared" si="59"/>
        <v>-363</v>
      </c>
      <c r="K151" s="167">
        <f t="shared" si="60"/>
        <v>2.5433971469598434E-3</v>
      </c>
    </row>
    <row r="152" spans="2:11" x14ac:dyDescent="0.25">
      <c r="B152" s="165" t="s">
        <v>102</v>
      </c>
      <c r="C152" s="166">
        <v>42</v>
      </c>
      <c r="D152" s="166">
        <v>184</v>
      </c>
      <c r="E152" s="166">
        <v>928</v>
      </c>
      <c r="F152" s="166">
        <v>1501</v>
      </c>
      <c r="G152" s="166">
        <v>1183</v>
      </c>
      <c r="H152" s="166">
        <v>1581</v>
      </c>
      <c r="I152" s="181">
        <f>IFERROR(H152/G152-1,"-")</f>
        <v>0.33643279797125958</v>
      </c>
      <c r="J152" s="184">
        <f t="shared" si="59"/>
        <v>398</v>
      </c>
      <c r="K152" s="167">
        <f t="shared" si="60"/>
        <v>2.191341084110906E-3</v>
      </c>
    </row>
    <row r="153" spans="2:11" x14ac:dyDescent="0.25">
      <c r="B153" s="161" t="s">
        <v>109</v>
      </c>
      <c r="C153" s="162">
        <v>1626</v>
      </c>
      <c r="D153" s="162">
        <v>418</v>
      </c>
      <c r="E153" s="162">
        <v>6406</v>
      </c>
      <c r="F153" s="162">
        <v>7745</v>
      </c>
      <c r="G153" s="162">
        <v>26331</v>
      </c>
      <c r="H153" s="162">
        <v>25394</v>
      </c>
      <c r="I153" s="180">
        <f>IFERROR(H153/G153-1,"-")</f>
        <v>-3.55854316205233E-2</v>
      </c>
      <c r="J153" s="183">
        <f t="shared" si="59"/>
        <v>-937</v>
      </c>
      <c r="K153" s="163">
        <f t="shared" si="60"/>
        <v>3.5197289999944557E-2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2260</v>
      </c>
      <c r="F154" s="166">
        <v>1551</v>
      </c>
      <c r="G154" s="166">
        <v>16315</v>
      </c>
      <c r="H154" s="166">
        <v>16048</v>
      </c>
      <c r="I154" s="181">
        <f t="shared" ref="I154:I161" si="61">IFERROR(H154/G154-1,"-")</f>
        <v>-1.6365307998774115E-2</v>
      </c>
      <c r="J154" s="184">
        <f t="shared" si="59"/>
        <v>-267</v>
      </c>
      <c r="K154" s="167">
        <f t="shared" si="60"/>
        <v>2.2243290144093496E-2</v>
      </c>
    </row>
    <row r="155" spans="2:11" x14ac:dyDescent="0.25">
      <c r="B155" s="165" t="s">
        <v>115</v>
      </c>
      <c r="C155" s="166">
        <v>422</v>
      </c>
      <c r="D155" s="166">
        <v>121</v>
      </c>
      <c r="E155" s="166">
        <v>1141</v>
      </c>
      <c r="F155" s="166">
        <v>1711</v>
      </c>
      <c r="G155" s="166">
        <v>2150</v>
      </c>
      <c r="H155" s="166">
        <v>1663</v>
      </c>
      <c r="I155" s="181">
        <f t="shared" si="61"/>
        <v>-0.22651162790697676</v>
      </c>
      <c r="J155" s="184">
        <f t="shared" si="59"/>
        <v>-487</v>
      </c>
      <c r="K155" s="167">
        <f t="shared" si="60"/>
        <v>2.3049969784164686E-3</v>
      </c>
    </row>
    <row r="156" spans="2:11" x14ac:dyDescent="0.25">
      <c r="B156" s="165" t="s">
        <v>118</v>
      </c>
      <c r="C156" s="166">
        <v>56</v>
      </c>
      <c r="D156" s="166">
        <v>71</v>
      </c>
      <c r="E156" s="166">
        <v>272</v>
      </c>
      <c r="F156" s="166">
        <v>809</v>
      </c>
      <c r="G156" s="166">
        <v>700</v>
      </c>
      <c r="H156" s="166">
        <v>815</v>
      </c>
      <c r="I156" s="181">
        <f t="shared" si="61"/>
        <v>0.16428571428571437</v>
      </c>
      <c r="J156" s="184">
        <f t="shared" si="59"/>
        <v>115</v>
      </c>
      <c r="K156" s="167">
        <f t="shared" si="60"/>
        <v>1.1296287055979687E-3</v>
      </c>
    </row>
    <row r="157" spans="2:11" x14ac:dyDescent="0.25">
      <c r="B157" s="165" t="s">
        <v>125</v>
      </c>
      <c r="C157" s="166">
        <v>28</v>
      </c>
      <c r="D157" s="166">
        <v>10</v>
      </c>
      <c r="E157" s="166">
        <v>834</v>
      </c>
      <c r="F157" s="166">
        <v>528</v>
      </c>
      <c r="G157" s="166">
        <v>1553</v>
      </c>
      <c r="H157" s="166">
        <v>1901</v>
      </c>
      <c r="I157" s="181">
        <f t="shared" si="61"/>
        <v>0.22408242112041221</v>
      </c>
      <c r="J157" s="184">
        <f t="shared" si="59"/>
        <v>348</v>
      </c>
      <c r="K157" s="167">
        <f t="shared" si="60"/>
        <v>2.634876281400906E-3</v>
      </c>
    </row>
    <row r="158" spans="2:11" x14ac:dyDescent="0.25">
      <c r="B158" s="165" t="s">
        <v>121</v>
      </c>
      <c r="C158" s="166">
        <v>37</v>
      </c>
      <c r="D158" s="166">
        <v>24</v>
      </c>
      <c r="E158" s="166">
        <v>208</v>
      </c>
      <c r="F158" s="166">
        <v>400</v>
      </c>
      <c r="G158" s="166">
        <v>387</v>
      </c>
      <c r="H158" s="166">
        <v>79</v>
      </c>
      <c r="I158" s="181">
        <f t="shared" si="61"/>
        <v>-0.79586563307493541</v>
      </c>
      <c r="J158" s="184">
        <f t="shared" si="59"/>
        <v>-308</v>
      </c>
      <c r="K158" s="167">
        <f t="shared" si="60"/>
        <v>1.0949775183096874E-4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179</v>
      </c>
      <c r="F159" s="166">
        <v>184</v>
      </c>
      <c r="G159" s="166">
        <v>596</v>
      </c>
      <c r="H159" s="166">
        <v>806</v>
      </c>
      <c r="I159" s="181">
        <f t="shared" si="61"/>
        <v>0.3523489932885906</v>
      </c>
      <c r="J159" s="184">
        <f t="shared" si="59"/>
        <v>210</v>
      </c>
      <c r="K159" s="167">
        <f t="shared" si="60"/>
        <v>1.1171542781741874E-3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145</v>
      </c>
      <c r="F160" s="166">
        <v>59</v>
      </c>
      <c r="G160" s="166">
        <v>1546</v>
      </c>
      <c r="H160" s="166">
        <v>1450</v>
      </c>
      <c r="I160" s="181">
        <f t="shared" si="61"/>
        <v>-6.2095730918499403E-2</v>
      </c>
      <c r="J160" s="184">
        <f t="shared" si="59"/>
        <v>-96</v>
      </c>
      <c r="K160" s="167">
        <f t="shared" si="60"/>
        <v>2.0097688627203122E-3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183</v>
      </c>
      <c r="E161" s="171">
        <f t="shared" si="62"/>
        <v>1367</v>
      </c>
      <c r="F161" s="171">
        <f t="shared" si="62"/>
        <v>2503</v>
      </c>
      <c r="G161" s="171">
        <f t="shared" si="62"/>
        <v>3084</v>
      </c>
      <c r="H161" s="171">
        <f t="shared" si="62"/>
        <v>2632</v>
      </c>
      <c r="I161" s="182">
        <f t="shared" si="61"/>
        <v>-0.14656290531776917</v>
      </c>
      <c r="J161" s="185">
        <f t="shared" si="59"/>
        <v>-452</v>
      </c>
      <c r="K161" s="172">
        <f t="shared" si="60"/>
        <v>3.6480769977102496E-3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6E677-DC67-4961-8387-1DDD24FCAA80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265</v>
      </c>
      <c r="L6" s="174" t="s">
        <v>266</v>
      </c>
      <c r="M6" s="174" t="s">
        <v>267</v>
      </c>
      <c r="N6" s="174" t="s">
        <v>268</v>
      </c>
      <c r="O6" s="174" t="s">
        <v>269</v>
      </c>
      <c r="P6" s="174" t="s">
        <v>270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265</v>
      </c>
      <c r="T6" s="174" t="s">
        <v>267</v>
      </c>
      <c r="U6" s="174" t="s">
        <v>268</v>
      </c>
      <c r="V6" s="174" t="s">
        <v>269</v>
      </c>
      <c r="W6" s="174" t="s">
        <v>270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161878</v>
      </c>
      <c r="D8" s="178">
        <f t="shared" si="0"/>
        <v>107769</v>
      </c>
      <c r="E8" s="178">
        <f t="shared" si="0"/>
        <v>373231</v>
      </c>
      <c r="F8" s="178">
        <f t="shared" si="0"/>
        <v>432875</v>
      </c>
      <c r="G8" s="178">
        <f t="shared" si="0"/>
        <v>440406</v>
      </c>
      <c r="H8" s="178">
        <f t="shared" si="0"/>
        <v>438988</v>
      </c>
      <c r="I8" s="179">
        <f>IFERROR(H8/G8-1,"-")</f>
        <v>-3.2197563157632114E-3</v>
      </c>
      <c r="J8" s="179">
        <f t="shared" ref="J8:J20" si="1">H8/H$8</f>
        <v>1</v>
      </c>
      <c r="K8" s="178">
        <f t="shared" ref="K8:P8" si="2">K9+K12</f>
        <v>632997</v>
      </c>
      <c r="L8" s="178">
        <f t="shared" si="2"/>
        <v>470647</v>
      </c>
      <c r="M8" s="178">
        <f t="shared" si="2"/>
        <v>1737868</v>
      </c>
      <c r="N8" s="178">
        <f t="shared" si="2"/>
        <v>1918328</v>
      </c>
      <c r="O8" s="178">
        <f t="shared" si="2"/>
        <v>2032671</v>
      </c>
      <c r="P8" s="178">
        <f t="shared" si="2"/>
        <v>1993559</v>
      </c>
      <c r="Q8" s="179">
        <f>IFERROR(P8/O8-1,"-")</f>
        <v>-1.9241677575957961E-2</v>
      </c>
      <c r="R8" s="179">
        <f t="shared" ref="R8:R20" si="3">P8/P$8</f>
        <v>1</v>
      </c>
      <c r="S8" s="178">
        <f>S9+S12</f>
        <v>794875</v>
      </c>
      <c r="T8" s="178">
        <f>T9+T12</f>
        <v>2111099</v>
      </c>
      <c r="U8" s="178">
        <f>U9+U12</f>
        <v>2351203</v>
      </c>
      <c r="V8" s="178">
        <f>V9+V12</f>
        <v>2473077</v>
      </c>
      <c r="W8" s="178">
        <f>W9+W12</f>
        <v>2432547</v>
      </c>
      <c r="X8" s="179">
        <f>IFERROR(W8/V8-1,"-")</f>
        <v>-1.6388490936594335E-2</v>
      </c>
      <c r="Y8" s="179">
        <f>W8/W$8</f>
        <v>1</v>
      </c>
    </row>
    <row r="9" spans="1:25" x14ac:dyDescent="0.25">
      <c r="A9" s="1"/>
      <c r="B9" s="161" t="s">
        <v>99</v>
      </c>
      <c r="C9" s="162">
        <v>36105</v>
      </c>
      <c r="D9" s="162">
        <v>56472</v>
      </c>
      <c r="E9" s="162">
        <v>99146</v>
      </c>
      <c r="F9" s="162">
        <v>124833</v>
      </c>
      <c r="G9" s="162">
        <v>126741</v>
      </c>
      <c r="H9" s="162">
        <v>117377</v>
      </c>
      <c r="I9" s="163">
        <f>IFERROR(H9/G9-1,"-")</f>
        <v>-7.3882958158764778E-2</v>
      </c>
      <c r="J9" s="163">
        <f t="shared" si="1"/>
        <v>0.2673808851267005</v>
      </c>
      <c r="K9" s="162">
        <v>122139</v>
      </c>
      <c r="L9" s="162">
        <v>253579</v>
      </c>
      <c r="M9" s="162">
        <v>394336</v>
      </c>
      <c r="N9" s="162">
        <v>393904</v>
      </c>
      <c r="O9" s="162">
        <v>378813</v>
      </c>
      <c r="P9" s="162">
        <v>389185</v>
      </c>
      <c r="Q9" s="163">
        <f>IFERROR(P9/O9-1,"-")</f>
        <v>2.7380264140882238E-2</v>
      </c>
      <c r="R9" s="163">
        <f t="shared" si="3"/>
        <v>0.19522120990650391</v>
      </c>
      <c r="S9" s="162">
        <v>158244</v>
      </c>
      <c r="T9" s="162">
        <v>493482</v>
      </c>
      <c r="U9" s="162">
        <v>518737</v>
      </c>
      <c r="V9" s="162">
        <v>505554</v>
      </c>
      <c r="W9" s="162">
        <v>506562</v>
      </c>
      <c r="X9" s="163">
        <f>IFERROR(W9/V9-1,"-")</f>
        <v>1.9938522887763543E-3</v>
      </c>
      <c r="Y9" s="163">
        <f>W9/W$8</f>
        <v>0.20824345839977604</v>
      </c>
    </row>
    <row r="10" spans="1:25" x14ac:dyDescent="0.25">
      <c r="A10" s="164"/>
      <c r="B10" s="165" t="s">
        <v>105</v>
      </c>
      <c r="C10" s="166">
        <v>17623</v>
      </c>
      <c r="D10" s="166">
        <v>39525</v>
      </c>
      <c r="E10" s="166">
        <v>56654</v>
      </c>
      <c r="F10" s="166">
        <v>69687</v>
      </c>
      <c r="G10" s="166">
        <v>71177</v>
      </c>
      <c r="H10" s="166">
        <v>62043</v>
      </c>
      <c r="I10" s="167">
        <f>IFERROR(H10/G10-1,"-")</f>
        <v>-0.12832797111426442</v>
      </c>
      <c r="J10" s="167">
        <f t="shared" si="1"/>
        <v>0.14133188150928955</v>
      </c>
      <c r="K10" s="166">
        <v>38995</v>
      </c>
      <c r="L10" s="166">
        <v>133813</v>
      </c>
      <c r="M10" s="166">
        <v>143245</v>
      </c>
      <c r="N10" s="166">
        <v>133679</v>
      </c>
      <c r="O10" s="166">
        <v>124008</v>
      </c>
      <c r="P10" s="166">
        <v>128178</v>
      </c>
      <c r="Q10" s="167">
        <f>IFERROR(P10/O10-1,"-")</f>
        <v>3.3626862783046274E-2</v>
      </c>
      <c r="R10" s="167">
        <f t="shared" si="3"/>
        <v>6.4296065478874717E-2</v>
      </c>
      <c r="S10" s="166">
        <v>56618</v>
      </c>
      <c r="T10" s="166">
        <v>199899</v>
      </c>
      <c r="U10" s="166">
        <v>203366</v>
      </c>
      <c r="V10" s="166">
        <v>195185</v>
      </c>
      <c r="W10" s="166">
        <v>190221</v>
      </c>
      <c r="X10" s="167">
        <f>IFERROR(W10/V10-1,"-")</f>
        <v>-2.5432282193816103E-2</v>
      </c>
      <c r="Y10" s="167">
        <f>W10/W$8</f>
        <v>7.8198283527512527E-2</v>
      </c>
    </row>
    <row r="11" spans="1:25" x14ac:dyDescent="0.25">
      <c r="A11" s="164"/>
      <c r="B11" s="165" t="s">
        <v>102</v>
      </c>
      <c r="C11" s="166">
        <v>18482</v>
      </c>
      <c r="D11" s="166">
        <v>16947</v>
      </c>
      <c r="E11" s="166">
        <v>42492</v>
      </c>
      <c r="F11" s="166">
        <v>55146</v>
      </c>
      <c r="G11" s="166">
        <v>55564</v>
      </c>
      <c r="H11" s="166">
        <v>55334</v>
      </c>
      <c r="I11" s="167">
        <f>IFERROR(H11/G11-1,"-")</f>
        <v>-4.1393708156359788E-3</v>
      </c>
      <c r="J11" s="167">
        <f t="shared" si="1"/>
        <v>0.12604900361741095</v>
      </c>
      <c r="K11" s="166">
        <v>83144</v>
      </c>
      <c r="L11" s="166">
        <v>119766</v>
      </c>
      <c r="M11" s="166">
        <v>251091</v>
      </c>
      <c r="N11" s="166">
        <v>260225</v>
      </c>
      <c r="O11" s="166">
        <v>254805</v>
      </c>
      <c r="P11" s="166">
        <v>261007</v>
      </c>
      <c r="Q11" s="167">
        <f>IFERROR(P11/O11-1,"-")</f>
        <v>2.4340181707580344E-2</v>
      </c>
      <c r="R11" s="167">
        <f t="shared" si="3"/>
        <v>0.13092514442762918</v>
      </c>
      <c r="S11" s="166">
        <v>101626</v>
      </c>
      <c r="T11" s="166">
        <v>293583</v>
      </c>
      <c r="U11" s="166">
        <v>315371</v>
      </c>
      <c r="V11" s="166">
        <v>310369</v>
      </c>
      <c r="W11" s="166">
        <v>316341</v>
      </c>
      <c r="X11" s="167">
        <f>IFERROR(W11/V11-1,"-")</f>
        <v>1.9241612403300579E-2</v>
      </c>
      <c r="Y11" s="167">
        <f>W11/W$8</f>
        <v>0.13004517487226352</v>
      </c>
    </row>
    <row r="12" spans="1:25" x14ac:dyDescent="0.25">
      <c r="A12" s="1"/>
      <c r="B12" s="161" t="s">
        <v>109</v>
      </c>
      <c r="C12" s="162">
        <v>125773</v>
      </c>
      <c r="D12" s="162">
        <v>51297</v>
      </c>
      <c r="E12" s="162">
        <v>274085</v>
      </c>
      <c r="F12" s="162">
        <v>308042</v>
      </c>
      <c r="G12" s="162">
        <v>313665</v>
      </c>
      <c r="H12" s="162">
        <v>321611</v>
      </c>
      <c r="I12" s="163">
        <f>IFERROR(H12/G12-1,"-")</f>
        <v>2.5332759472685762E-2</v>
      </c>
      <c r="J12" s="163">
        <f t="shared" si="1"/>
        <v>0.73261911487329945</v>
      </c>
      <c r="K12" s="162">
        <v>510858</v>
      </c>
      <c r="L12" s="162">
        <v>217068</v>
      </c>
      <c r="M12" s="162">
        <v>1343532</v>
      </c>
      <c r="N12" s="162">
        <v>1524424</v>
      </c>
      <c r="O12" s="162">
        <v>1653858</v>
      </c>
      <c r="P12" s="162">
        <v>1604374</v>
      </c>
      <c r="Q12" s="163">
        <f>IFERROR(P12/O12-1,"-")</f>
        <v>-2.9920343826374429E-2</v>
      </c>
      <c r="R12" s="163">
        <f t="shared" si="3"/>
        <v>0.80477879009349607</v>
      </c>
      <c r="S12" s="162">
        <v>636631</v>
      </c>
      <c r="T12" s="162">
        <v>1617617</v>
      </c>
      <c r="U12" s="162">
        <v>1832466</v>
      </c>
      <c r="V12" s="162">
        <v>1967523</v>
      </c>
      <c r="W12" s="162">
        <v>1925985</v>
      </c>
      <c r="X12" s="163">
        <f>IFERROR(W12/V12-1,"-")</f>
        <v>-2.1111824359867692E-2</v>
      </c>
      <c r="Y12" s="163">
        <f>W12/W$8</f>
        <v>0.79175654160022402</v>
      </c>
    </row>
    <row r="13" spans="1:25" s="57" customFormat="1" x14ac:dyDescent="0.25">
      <c r="B13" s="165" t="s">
        <v>112</v>
      </c>
      <c r="C13" s="166">
        <v>42490</v>
      </c>
      <c r="D13" s="166">
        <v>3883</v>
      </c>
      <c r="E13" s="166">
        <v>100957</v>
      </c>
      <c r="F13" s="166">
        <v>121314</v>
      </c>
      <c r="G13" s="166">
        <v>118602</v>
      </c>
      <c r="H13" s="166">
        <v>116220</v>
      </c>
      <c r="I13" s="167">
        <f t="shared" ref="I13:I20" si="4">IFERROR(H13/G13-1,"-")</f>
        <v>-2.008397834775133E-2</v>
      </c>
      <c r="J13" s="167">
        <f t="shared" si="1"/>
        <v>0.2647452777752467</v>
      </c>
      <c r="K13" s="166">
        <v>209995</v>
      </c>
      <c r="L13" s="166">
        <v>17974</v>
      </c>
      <c r="M13" s="166">
        <v>627747</v>
      </c>
      <c r="N13" s="166">
        <v>705045</v>
      </c>
      <c r="O13" s="166">
        <v>764213</v>
      </c>
      <c r="P13" s="166">
        <v>755368</v>
      </c>
      <c r="Q13" s="167">
        <f t="shared" ref="Q13:Q20" si="5">IFERROR(P13/O13-1,"-")</f>
        <v>-1.1573998348627934E-2</v>
      </c>
      <c r="R13" s="167">
        <f t="shared" si="3"/>
        <v>0.37890426117310799</v>
      </c>
      <c r="S13" s="166">
        <v>252485</v>
      </c>
      <c r="T13" s="166">
        <v>728704</v>
      </c>
      <c r="U13" s="166">
        <v>826359</v>
      </c>
      <c r="V13" s="166">
        <v>882815</v>
      </c>
      <c r="W13" s="166">
        <v>871588</v>
      </c>
      <c r="X13" s="167">
        <f t="shared" ref="X13:X20" si="6">IFERROR(W13/V13-1,"-")</f>
        <v>-1.2717273720994737E-2</v>
      </c>
      <c r="Y13" s="167">
        <f t="shared" ref="Y13:Y20" si="7">W13/W$8</f>
        <v>0.35830263505699994</v>
      </c>
    </row>
    <row r="14" spans="1:25" s="57" customFormat="1" x14ac:dyDescent="0.25">
      <c r="B14" s="165" t="s">
        <v>115</v>
      </c>
      <c r="C14" s="166">
        <v>19276</v>
      </c>
      <c r="D14" s="166">
        <v>10360</v>
      </c>
      <c r="E14" s="166">
        <v>34832</v>
      </c>
      <c r="F14" s="166">
        <v>41437</v>
      </c>
      <c r="G14" s="166">
        <v>42033</v>
      </c>
      <c r="H14" s="166">
        <v>43531</v>
      </c>
      <c r="I14" s="167">
        <f t="shared" si="4"/>
        <v>3.5638664858563596E-2</v>
      </c>
      <c r="J14" s="167">
        <f t="shared" si="1"/>
        <v>9.9162163886028776E-2</v>
      </c>
      <c r="K14" s="166">
        <v>73794</v>
      </c>
      <c r="L14" s="166">
        <v>36719</v>
      </c>
      <c r="M14" s="166">
        <v>149734</v>
      </c>
      <c r="N14" s="166">
        <v>174107</v>
      </c>
      <c r="O14" s="166">
        <v>183296</v>
      </c>
      <c r="P14" s="166">
        <v>172808</v>
      </c>
      <c r="Q14" s="167">
        <f t="shared" si="5"/>
        <v>-5.7218924581005637E-2</v>
      </c>
      <c r="R14" s="167">
        <f t="shared" si="3"/>
        <v>8.6683163126850024E-2</v>
      </c>
      <c r="S14" s="166">
        <v>93070</v>
      </c>
      <c r="T14" s="166">
        <v>184566</v>
      </c>
      <c r="U14" s="166">
        <v>215544</v>
      </c>
      <c r="V14" s="166">
        <v>225329</v>
      </c>
      <c r="W14" s="166">
        <v>216339</v>
      </c>
      <c r="X14" s="167">
        <f t="shared" si="6"/>
        <v>-3.9897216958314274E-2</v>
      </c>
      <c r="Y14" s="167">
        <f t="shared" si="7"/>
        <v>8.893517781979135E-2</v>
      </c>
    </row>
    <row r="15" spans="1:25" x14ac:dyDescent="0.25">
      <c r="A15" s="1"/>
      <c r="B15" s="165" t="s">
        <v>118</v>
      </c>
      <c r="C15" s="166">
        <v>7962</v>
      </c>
      <c r="D15" s="166">
        <v>9532</v>
      </c>
      <c r="E15" s="166">
        <v>18078</v>
      </c>
      <c r="F15" s="166">
        <v>21168</v>
      </c>
      <c r="G15" s="166">
        <v>19386</v>
      </c>
      <c r="H15" s="166">
        <v>20246</v>
      </c>
      <c r="I15" s="167">
        <f t="shared" si="4"/>
        <v>4.4361910657175319E-2</v>
      </c>
      <c r="J15" s="167">
        <f t="shared" si="1"/>
        <v>4.6119711700547621E-2</v>
      </c>
      <c r="K15" s="166">
        <v>25282</v>
      </c>
      <c r="L15" s="166">
        <v>34475</v>
      </c>
      <c r="M15" s="166">
        <v>74813</v>
      </c>
      <c r="N15" s="166">
        <v>83662</v>
      </c>
      <c r="O15" s="166">
        <v>93338</v>
      </c>
      <c r="P15" s="166">
        <v>85940</v>
      </c>
      <c r="Q15" s="167">
        <f t="shared" si="5"/>
        <v>-7.9260322698150754E-2</v>
      </c>
      <c r="R15" s="167">
        <f t="shared" si="3"/>
        <v>4.3108831993434855E-2</v>
      </c>
      <c r="S15" s="166">
        <v>33244</v>
      </c>
      <c r="T15" s="166">
        <v>92891</v>
      </c>
      <c r="U15" s="166">
        <v>104830</v>
      </c>
      <c r="V15" s="166">
        <v>112724</v>
      </c>
      <c r="W15" s="166">
        <v>106186</v>
      </c>
      <c r="X15" s="167">
        <f t="shared" si="6"/>
        <v>-5.8000070969802309E-2</v>
      </c>
      <c r="Y15" s="167">
        <f t="shared" si="7"/>
        <v>4.3652188426369559E-2</v>
      </c>
    </row>
    <row r="16" spans="1:25" x14ac:dyDescent="0.25">
      <c r="A16" s="1"/>
      <c r="B16" s="165" t="s">
        <v>125</v>
      </c>
      <c r="C16" s="166">
        <v>3560</v>
      </c>
      <c r="D16" s="166">
        <v>899</v>
      </c>
      <c r="E16" s="166">
        <v>10763</v>
      </c>
      <c r="F16" s="166">
        <v>7800</v>
      </c>
      <c r="G16" s="166">
        <v>7923</v>
      </c>
      <c r="H16" s="166">
        <v>7670</v>
      </c>
      <c r="I16" s="167">
        <f t="shared" si="4"/>
        <v>-3.1932348857755866E-2</v>
      </c>
      <c r="J16" s="167">
        <f t="shared" si="1"/>
        <v>1.7472003790536414E-2</v>
      </c>
      <c r="K16" s="166">
        <v>17633</v>
      </c>
      <c r="L16" s="166">
        <v>11034</v>
      </c>
      <c r="M16" s="166">
        <v>62988</v>
      </c>
      <c r="N16" s="166">
        <v>57336</v>
      </c>
      <c r="O16" s="166">
        <v>65617</v>
      </c>
      <c r="P16" s="166">
        <v>60095</v>
      </c>
      <c r="Q16" s="167">
        <f t="shared" si="5"/>
        <v>-8.4155020802535896E-2</v>
      </c>
      <c r="R16" s="167">
        <f t="shared" si="3"/>
        <v>3.0144580621892805E-2</v>
      </c>
      <c r="S16" s="166">
        <v>21193</v>
      </c>
      <c r="T16" s="166">
        <v>73751</v>
      </c>
      <c r="U16" s="166">
        <v>65136</v>
      </c>
      <c r="V16" s="166">
        <v>73540</v>
      </c>
      <c r="W16" s="166">
        <v>67765</v>
      </c>
      <c r="X16" s="167">
        <f t="shared" si="6"/>
        <v>-7.852869186837097E-2</v>
      </c>
      <c r="Y16" s="167">
        <f t="shared" si="7"/>
        <v>2.7857632349960762E-2</v>
      </c>
    </row>
    <row r="17" spans="1:25" x14ac:dyDescent="0.25">
      <c r="A17" s="57"/>
      <c r="B17" s="165" t="s">
        <v>121</v>
      </c>
      <c r="C17" s="166">
        <v>2470</v>
      </c>
      <c r="D17" s="166">
        <v>1324</v>
      </c>
      <c r="E17" s="166">
        <v>5785</v>
      </c>
      <c r="F17" s="166">
        <v>5793</v>
      </c>
      <c r="G17" s="166">
        <v>5470</v>
      </c>
      <c r="H17" s="166">
        <v>5611</v>
      </c>
      <c r="I17" s="167">
        <f t="shared" si="4"/>
        <v>2.577696526508233E-2</v>
      </c>
      <c r="J17" s="167">
        <f t="shared" si="1"/>
        <v>1.2781670569582768E-2</v>
      </c>
      <c r="K17" s="166">
        <v>26961</v>
      </c>
      <c r="L17" s="166">
        <v>17551</v>
      </c>
      <c r="M17" s="166">
        <v>70666</v>
      </c>
      <c r="N17" s="166">
        <v>71063</v>
      </c>
      <c r="O17" s="166">
        <v>75929</v>
      </c>
      <c r="P17" s="166">
        <v>68404</v>
      </c>
      <c r="Q17" s="167">
        <f t="shared" si="5"/>
        <v>-9.9105743523554946E-2</v>
      </c>
      <c r="R17" s="167">
        <f t="shared" si="3"/>
        <v>3.4312503417255273E-2</v>
      </c>
      <c r="S17" s="166">
        <v>29431</v>
      </c>
      <c r="T17" s="166">
        <v>76451</v>
      </c>
      <c r="U17" s="166">
        <v>76856</v>
      </c>
      <c r="V17" s="166">
        <v>81399</v>
      </c>
      <c r="W17" s="166">
        <v>74015</v>
      </c>
      <c r="X17" s="167">
        <f t="shared" si="6"/>
        <v>-9.0713645130775511E-2</v>
      </c>
      <c r="Y17" s="167">
        <f t="shared" si="7"/>
        <v>3.0426955779271684E-2</v>
      </c>
    </row>
    <row r="18" spans="1:25" x14ac:dyDescent="0.25">
      <c r="A18" s="57"/>
      <c r="B18" s="165" t="s">
        <v>130</v>
      </c>
      <c r="C18" s="166">
        <v>3272</v>
      </c>
      <c r="D18" s="166">
        <v>181</v>
      </c>
      <c r="E18" s="166">
        <v>3612</v>
      </c>
      <c r="F18" s="166">
        <v>4286</v>
      </c>
      <c r="G18" s="166">
        <v>3386</v>
      </c>
      <c r="H18" s="166">
        <v>3472</v>
      </c>
      <c r="I18" s="167">
        <f t="shared" si="4"/>
        <v>2.539870053160076E-2</v>
      </c>
      <c r="J18" s="167">
        <f t="shared" si="1"/>
        <v>7.909100020957292E-3</v>
      </c>
      <c r="K18" s="166">
        <v>14757</v>
      </c>
      <c r="L18" s="166">
        <v>883</v>
      </c>
      <c r="M18" s="166">
        <v>19249</v>
      </c>
      <c r="N18" s="166">
        <v>24813</v>
      </c>
      <c r="O18" s="166">
        <v>22921</v>
      </c>
      <c r="P18" s="166">
        <v>21698</v>
      </c>
      <c r="Q18" s="167">
        <f t="shared" si="5"/>
        <v>-5.3357183368963002E-2</v>
      </c>
      <c r="R18" s="167">
        <f t="shared" si="3"/>
        <v>1.0884052089755056E-2</v>
      </c>
      <c r="S18" s="166">
        <v>18029</v>
      </c>
      <c r="T18" s="166">
        <v>22861</v>
      </c>
      <c r="U18" s="166">
        <v>29099</v>
      </c>
      <c r="V18" s="166">
        <v>26307</v>
      </c>
      <c r="W18" s="166">
        <v>25170</v>
      </c>
      <c r="X18" s="167">
        <f t="shared" si="6"/>
        <v>-4.3220435625498932E-2</v>
      </c>
      <c r="Y18" s="167">
        <f t="shared" si="7"/>
        <v>1.0347179314520952E-2</v>
      </c>
    </row>
    <row r="19" spans="1:25" x14ac:dyDescent="0.25">
      <c r="A19" s="57"/>
      <c r="B19" s="165" t="s">
        <v>133</v>
      </c>
      <c r="C19" s="166">
        <v>3284</v>
      </c>
      <c r="D19" s="166">
        <v>241</v>
      </c>
      <c r="E19" s="166">
        <v>2031</v>
      </c>
      <c r="F19" s="166">
        <v>2491</v>
      </c>
      <c r="G19" s="166">
        <v>2037</v>
      </c>
      <c r="H19" s="166">
        <v>2252</v>
      </c>
      <c r="I19" s="167">
        <f t="shared" si="4"/>
        <v>0.10554737358861077</v>
      </c>
      <c r="J19" s="167">
        <f t="shared" si="1"/>
        <v>5.1299807739619303E-3</v>
      </c>
      <c r="K19" s="166">
        <v>20848</v>
      </c>
      <c r="L19" s="166">
        <v>1223</v>
      </c>
      <c r="M19" s="166">
        <v>13987</v>
      </c>
      <c r="N19" s="166">
        <v>22848</v>
      </c>
      <c r="O19" s="166">
        <v>22162</v>
      </c>
      <c r="P19" s="166">
        <v>18516</v>
      </c>
      <c r="Q19" s="167">
        <f t="shared" si="5"/>
        <v>-0.1645158379207653</v>
      </c>
      <c r="R19" s="167">
        <f t="shared" si="3"/>
        <v>9.2879117196932714E-3</v>
      </c>
      <c r="S19" s="166">
        <v>24132</v>
      </c>
      <c r="T19" s="166">
        <v>16018</v>
      </c>
      <c r="U19" s="166">
        <v>25339</v>
      </c>
      <c r="V19" s="166">
        <v>24199</v>
      </c>
      <c r="W19" s="166">
        <v>20768</v>
      </c>
      <c r="X19" s="167">
        <f t="shared" si="6"/>
        <v>-0.14178271829414435</v>
      </c>
      <c r="Y19" s="167">
        <f t="shared" si="7"/>
        <v>8.5375534367886832E-3</v>
      </c>
    </row>
    <row r="20" spans="1:25" x14ac:dyDescent="0.25">
      <c r="A20" s="57"/>
      <c r="B20" s="170" t="s">
        <v>147</v>
      </c>
      <c r="C20" s="171">
        <f t="shared" ref="C20" si="8">C12-SUM(C13:C19)</f>
        <v>43459</v>
      </c>
      <c r="D20" s="171">
        <f t="shared" ref="D20:H20" si="9">D12-SUM(D13:D19)</f>
        <v>24877</v>
      </c>
      <c r="E20" s="171">
        <f t="shared" si="9"/>
        <v>98027</v>
      </c>
      <c r="F20" s="171">
        <f t="shared" si="9"/>
        <v>103753</v>
      </c>
      <c r="G20" s="171">
        <f t="shared" si="9"/>
        <v>114828</v>
      </c>
      <c r="H20" s="171">
        <f t="shared" si="9"/>
        <v>122609</v>
      </c>
      <c r="I20" s="172">
        <f t="shared" si="4"/>
        <v>6.7762218274288522E-2</v>
      </c>
      <c r="J20" s="172">
        <f t="shared" si="1"/>
        <v>0.27929920635643801</v>
      </c>
      <c r="K20" s="171">
        <f t="shared" ref="K20:P20" si="10">K12-SUM(K13:K19)</f>
        <v>121588</v>
      </c>
      <c r="L20" s="171">
        <f t="shared" si="10"/>
        <v>97209</v>
      </c>
      <c r="M20" s="171">
        <f t="shared" si="10"/>
        <v>324348</v>
      </c>
      <c r="N20" s="171">
        <f t="shared" si="10"/>
        <v>385550</v>
      </c>
      <c r="O20" s="171">
        <f t="shared" si="10"/>
        <v>426382</v>
      </c>
      <c r="P20" s="171">
        <f t="shared" si="10"/>
        <v>421545</v>
      </c>
      <c r="Q20" s="172">
        <f t="shared" si="5"/>
        <v>-1.1344287516827589E-2</v>
      </c>
      <c r="R20" s="172">
        <f t="shared" si="3"/>
        <v>0.21145348595150681</v>
      </c>
      <c r="S20" s="171">
        <f>S12-SUM(S13:S19)</f>
        <v>165047</v>
      </c>
      <c r="T20" s="171">
        <f>T12-SUM(T13:T19)</f>
        <v>422375</v>
      </c>
      <c r="U20" s="171">
        <f>U12-SUM(U13:U19)</f>
        <v>489303</v>
      </c>
      <c r="V20" s="171">
        <f>V12-SUM(V13:V19)</f>
        <v>541210</v>
      </c>
      <c r="W20" s="171">
        <f>W12-SUM(W13:W19)</f>
        <v>544154</v>
      </c>
      <c r="X20" s="172">
        <f t="shared" si="6"/>
        <v>5.439662977402504E-3</v>
      </c>
      <c r="Y20" s="172">
        <f t="shared" si="7"/>
        <v>0.22369721941652104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9993</v>
      </c>
      <c r="E22" s="178">
        <f t="shared" si="11"/>
        <v>90666</v>
      </c>
      <c r="F22" s="178">
        <f t="shared" si="11"/>
        <v>96498</v>
      </c>
      <c r="G22" s="178">
        <f t="shared" si="11"/>
        <v>90303</v>
      </c>
      <c r="H22" s="178">
        <f t="shared" si="11"/>
        <v>93198</v>
      </c>
      <c r="I22" s="179">
        <f>IFERROR(H22/G22-1,"-")</f>
        <v>3.2058735590179799E-2</v>
      </c>
      <c r="J22" s="179">
        <f t="shared" ref="J22:J34" si="12">H22/H$8</f>
        <v>0.21230193080448667</v>
      </c>
      <c r="K22" s="178">
        <f t="shared" ref="K22:P22" si="13">K23+K26</f>
        <v>243977</v>
      </c>
      <c r="L22" s="178">
        <f t="shared" si="13"/>
        <v>222118</v>
      </c>
      <c r="M22" s="178">
        <f t="shared" si="13"/>
        <v>761663</v>
      </c>
      <c r="N22" s="178">
        <f t="shared" si="13"/>
        <v>788303</v>
      </c>
      <c r="O22" s="178">
        <f t="shared" si="13"/>
        <v>825381</v>
      </c>
      <c r="P22" s="178">
        <f t="shared" si="13"/>
        <v>766185</v>
      </c>
      <c r="Q22" s="179">
        <f>IFERROR(P22/O22-1,"-")</f>
        <v>-7.1719605854750679E-2</v>
      </c>
      <c r="R22" s="179">
        <f t="shared" ref="R22:R34" si="14">P22/P$8</f>
        <v>0.38433023552350343</v>
      </c>
      <c r="S22" s="178">
        <f>S23+S26</f>
        <v>279824</v>
      </c>
      <c r="T22" s="178">
        <f>T23+T26</f>
        <v>852329</v>
      </c>
      <c r="U22" s="178">
        <f>U23+U26</f>
        <v>884801</v>
      </c>
      <c r="V22" s="178">
        <f>V23+V26</f>
        <v>915684</v>
      </c>
      <c r="W22" s="178">
        <f>W23+W26</f>
        <v>859383</v>
      </c>
      <c r="X22" s="179">
        <f>IFERROR(W22/V22-1,"-")</f>
        <v>-6.1485184845426977E-2</v>
      </c>
      <c r="Y22" s="179">
        <f>W22/W$8</f>
        <v>0.35328526026424156</v>
      </c>
    </row>
    <row r="23" spans="1:25" x14ac:dyDescent="0.25">
      <c r="A23" s="57"/>
      <c r="B23" s="161" t="s">
        <v>99</v>
      </c>
      <c r="C23" s="162">
        <v>1527</v>
      </c>
      <c r="D23" s="162">
        <v>3162</v>
      </c>
      <c r="E23" s="162">
        <v>7652</v>
      </c>
      <c r="F23" s="162">
        <v>6838</v>
      </c>
      <c r="G23" s="162">
        <v>4502</v>
      </c>
      <c r="H23" s="162">
        <v>5257</v>
      </c>
      <c r="I23" s="163">
        <f>IFERROR(H23/G23-1,"-")</f>
        <v>0.16770324300310979</v>
      </c>
      <c r="J23" s="163">
        <f t="shared" si="12"/>
        <v>1.1975270394634934E-2</v>
      </c>
      <c r="K23" s="162">
        <v>15120</v>
      </c>
      <c r="L23" s="162">
        <v>108542</v>
      </c>
      <c r="M23" s="162">
        <v>93368</v>
      </c>
      <c r="N23" s="162">
        <v>74738</v>
      </c>
      <c r="O23" s="162">
        <v>64788</v>
      </c>
      <c r="P23" s="162">
        <v>56723</v>
      </c>
      <c r="Q23" s="163">
        <f>IFERROR(P23/O23-1,"-")</f>
        <v>-0.1244829289374576</v>
      </c>
      <c r="R23" s="163">
        <f t="shared" si="14"/>
        <v>2.8453133315843676E-2</v>
      </c>
      <c r="S23" s="162">
        <v>16647</v>
      </c>
      <c r="T23" s="162">
        <v>101020</v>
      </c>
      <c r="U23" s="162">
        <v>81576</v>
      </c>
      <c r="V23" s="162">
        <v>69290</v>
      </c>
      <c r="W23" s="162">
        <v>61980</v>
      </c>
      <c r="X23" s="163">
        <f>IFERROR(W23/V23-1,"-")</f>
        <v>-0.10549862895078654</v>
      </c>
      <c r="Y23" s="163">
        <f>W23/W$8</f>
        <v>2.5479466583790571E-2</v>
      </c>
    </row>
    <row r="24" spans="1:25" x14ac:dyDescent="0.25">
      <c r="A24" s="57"/>
      <c r="B24" s="165" t="s">
        <v>105</v>
      </c>
      <c r="C24" s="166">
        <v>1004</v>
      </c>
      <c r="D24" s="166">
        <v>1639</v>
      </c>
      <c r="E24" s="166">
        <v>4098</v>
      </c>
      <c r="F24" s="166">
        <v>3389</v>
      </c>
      <c r="G24" s="166">
        <v>1588</v>
      </c>
      <c r="H24" s="166">
        <v>1753</v>
      </c>
      <c r="I24" s="167">
        <f>IFERROR(H24/G24-1,"-")</f>
        <v>0.10390428211586911</v>
      </c>
      <c r="J24" s="167">
        <f t="shared" si="12"/>
        <v>3.9932754426089097E-3</v>
      </c>
      <c r="K24" s="166">
        <v>5468</v>
      </c>
      <c r="L24" s="166">
        <v>58399</v>
      </c>
      <c r="M24" s="166">
        <v>38183</v>
      </c>
      <c r="N24" s="166">
        <v>29322</v>
      </c>
      <c r="O24" s="166">
        <v>22966</v>
      </c>
      <c r="P24" s="166">
        <v>25974</v>
      </c>
      <c r="Q24" s="167">
        <f>IFERROR(P24/O24-1,"-")</f>
        <v>0.13097622572498469</v>
      </c>
      <c r="R24" s="167">
        <f t="shared" si="14"/>
        <v>1.3028959764922934E-2</v>
      </c>
      <c r="S24" s="166">
        <v>6472</v>
      </c>
      <c r="T24" s="166">
        <v>42281</v>
      </c>
      <c r="U24" s="166">
        <v>32711</v>
      </c>
      <c r="V24" s="166">
        <v>24554</v>
      </c>
      <c r="W24" s="166">
        <v>27727</v>
      </c>
      <c r="X24" s="167">
        <f>IFERROR(W24/V24-1,"-")</f>
        <v>0.12922538079335344</v>
      </c>
      <c r="Y24" s="167">
        <f>W24/W$8</f>
        <v>1.1398340915920638E-2</v>
      </c>
    </row>
    <row r="25" spans="1:25" x14ac:dyDescent="0.25">
      <c r="A25" s="57"/>
      <c r="B25" s="165" t="s">
        <v>102</v>
      </c>
      <c r="C25" s="166">
        <v>523</v>
      </c>
      <c r="D25" s="166">
        <v>1523</v>
      </c>
      <c r="E25" s="166">
        <v>3554</v>
      </c>
      <c r="F25" s="166">
        <v>3449</v>
      </c>
      <c r="G25" s="166">
        <v>2914</v>
      </c>
      <c r="H25" s="166">
        <v>3504</v>
      </c>
      <c r="I25" s="167">
        <f>IFERROR(H25/G25-1,"-")</f>
        <v>0.20247083047357584</v>
      </c>
      <c r="J25" s="167">
        <f t="shared" si="12"/>
        <v>7.9819949520260232E-3</v>
      </c>
      <c r="K25" s="166">
        <v>9652</v>
      </c>
      <c r="L25" s="166">
        <v>50143</v>
      </c>
      <c r="M25" s="166">
        <v>55185</v>
      </c>
      <c r="N25" s="166">
        <v>45416</v>
      </c>
      <c r="O25" s="166">
        <v>41822</v>
      </c>
      <c r="P25" s="166">
        <v>30749</v>
      </c>
      <c r="Q25" s="167">
        <f>IFERROR(P25/O25-1,"-")</f>
        <v>-0.26476495624312568</v>
      </c>
      <c r="R25" s="167">
        <f t="shared" si="14"/>
        <v>1.5424173550920741E-2</v>
      </c>
      <c r="S25" s="166">
        <v>10175</v>
      </c>
      <c r="T25" s="166">
        <v>58739</v>
      </c>
      <c r="U25" s="166">
        <v>48865</v>
      </c>
      <c r="V25" s="166">
        <v>44736</v>
      </c>
      <c r="W25" s="166">
        <v>34253</v>
      </c>
      <c r="X25" s="167">
        <f>IFERROR(W25/V25-1,"-")</f>
        <v>-0.23433029327610877</v>
      </c>
      <c r="Y25" s="167">
        <f>W25/W$8</f>
        <v>1.4081125667869933E-2</v>
      </c>
    </row>
    <row r="26" spans="1:25" x14ac:dyDescent="0.25">
      <c r="A26" s="57"/>
      <c r="B26" s="161" t="s">
        <v>109</v>
      </c>
      <c r="C26" s="162">
        <v>34320</v>
      </c>
      <c r="D26" s="162">
        <v>6831</v>
      </c>
      <c r="E26" s="162">
        <v>83014</v>
      </c>
      <c r="F26" s="162">
        <v>89660</v>
      </c>
      <c r="G26" s="162">
        <v>85801</v>
      </c>
      <c r="H26" s="162">
        <v>87941</v>
      </c>
      <c r="I26" s="163">
        <f>IFERROR(H26/G26-1,"-")</f>
        <v>2.494143424901818E-2</v>
      </c>
      <c r="J26" s="163">
        <f t="shared" si="12"/>
        <v>0.20032666040985175</v>
      </c>
      <c r="K26" s="162">
        <v>228857</v>
      </c>
      <c r="L26" s="162">
        <v>113576</v>
      </c>
      <c r="M26" s="162">
        <v>668295</v>
      </c>
      <c r="N26" s="162">
        <v>713565</v>
      </c>
      <c r="O26" s="162">
        <v>760593</v>
      </c>
      <c r="P26" s="162">
        <v>709462</v>
      </c>
      <c r="Q26" s="163">
        <f>IFERROR(P26/O26-1,"-")</f>
        <v>-6.72251782490767E-2</v>
      </c>
      <c r="R26" s="163">
        <f t="shared" si="14"/>
        <v>0.35587710220765978</v>
      </c>
      <c r="S26" s="162">
        <v>263177</v>
      </c>
      <c r="T26" s="162">
        <v>751309</v>
      </c>
      <c r="U26" s="162">
        <v>803225</v>
      </c>
      <c r="V26" s="162">
        <v>846394</v>
      </c>
      <c r="W26" s="162">
        <v>797403</v>
      </c>
      <c r="X26" s="163">
        <f>IFERROR(W26/V26-1,"-")</f>
        <v>-5.7882026573912393E-2</v>
      </c>
      <c r="Y26" s="163">
        <f>W26/W$8</f>
        <v>0.32780579368045099</v>
      </c>
    </row>
    <row r="27" spans="1:25" s="57" customFormat="1" x14ac:dyDescent="0.25">
      <c r="B27" s="165" t="s">
        <v>112</v>
      </c>
      <c r="C27" s="166">
        <v>13636</v>
      </c>
      <c r="D27" s="166">
        <v>577</v>
      </c>
      <c r="E27" s="166">
        <v>34894</v>
      </c>
      <c r="F27" s="166">
        <v>39217</v>
      </c>
      <c r="G27" s="166">
        <v>37961</v>
      </c>
      <c r="H27" s="166">
        <v>37766</v>
      </c>
      <c r="I27" s="167">
        <f t="shared" ref="I27:I34" si="15">IFERROR(H27/G27-1,"-")</f>
        <v>-5.1368509786359207E-3</v>
      </c>
      <c r="J27" s="167">
        <f t="shared" si="12"/>
        <v>8.602968646067774E-2</v>
      </c>
      <c r="K27" s="166">
        <v>101958</v>
      </c>
      <c r="L27" s="166">
        <v>10130</v>
      </c>
      <c r="M27" s="166">
        <v>337647</v>
      </c>
      <c r="N27" s="166">
        <v>363255</v>
      </c>
      <c r="O27" s="166">
        <v>387877</v>
      </c>
      <c r="P27" s="166">
        <v>367658</v>
      </c>
      <c r="Q27" s="167">
        <f t="shared" ref="Q27:Q34" si="16">IFERROR(P27/O27-1,"-")</f>
        <v>-5.2127349649502275E-2</v>
      </c>
      <c r="R27" s="167">
        <f t="shared" si="14"/>
        <v>0.18442293405913746</v>
      </c>
      <c r="S27" s="166">
        <v>115594</v>
      </c>
      <c r="T27" s="166">
        <v>372541</v>
      </c>
      <c r="U27" s="166">
        <v>402472</v>
      </c>
      <c r="V27" s="166">
        <v>425838</v>
      </c>
      <c r="W27" s="166">
        <v>405424</v>
      </c>
      <c r="X27" s="167">
        <f t="shared" ref="X27:X34" si="17">IFERROR(W27/V27-1,"-")</f>
        <v>-4.793841789600739E-2</v>
      </c>
      <c r="Y27" s="167">
        <f t="shared" ref="Y27:Y34" si="18">W27/W$8</f>
        <v>0.16666646112079231</v>
      </c>
    </row>
    <row r="28" spans="1:25" s="57" customFormat="1" x14ac:dyDescent="0.25">
      <c r="B28" s="165" t="s">
        <v>115</v>
      </c>
      <c r="C28" s="166">
        <v>5913</v>
      </c>
      <c r="D28" s="166">
        <v>1956</v>
      </c>
      <c r="E28" s="166">
        <v>14902</v>
      </c>
      <c r="F28" s="166">
        <v>17608</v>
      </c>
      <c r="G28" s="166">
        <v>16708</v>
      </c>
      <c r="H28" s="166">
        <v>17339</v>
      </c>
      <c r="I28" s="167">
        <f t="shared" si="15"/>
        <v>3.7766339478094269E-2</v>
      </c>
      <c r="J28" s="167">
        <f t="shared" si="12"/>
        <v>3.9497662806272607E-2</v>
      </c>
      <c r="K28" s="166">
        <v>28236</v>
      </c>
      <c r="L28" s="166">
        <v>21543</v>
      </c>
      <c r="M28" s="166">
        <v>71123</v>
      </c>
      <c r="N28" s="166">
        <v>77442</v>
      </c>
      <c r="O28" s="166">
        <v>79069</v>
      </c>
      <c r="P28" s="166">
        <v>70747</v>
      </c>
      <c r="Q28" s="167">
        <f t="shared" si="16"/>
        <v>-0.10524984507202573</v>
      </c>
      <c r="R28" s="167">
        <f t="shared" si="14"/>
        <v>3.5487788422615033E-2</v>
      </c>
      <c r="S28" s="166">
        <v>34149</v>
      </c>
      <c r="T28" s="166">
        <v>86025</v>
      </c>
      <c r="U28" s="166">
        <v>95050</v>
      </c>
      <c r="V28" s="166">
        <v>95777</v>
      </c>
      <c r="W28" s="166">
        <v>88086</v>
      </c>
      <c r="X28" s="167">
        <f t="shared" si="17"/>
        <v>-8.0301116134353756E-2</v>
      </c>
      <c r="Y28" s="167">
        <f t="shared" si="18"/>
        <v>3.6211427775085125E-2</v>
      </c>
    </row>
    <row r="29" spans="1:25" x14ac:dyDescent="0.25">
      <c r="A29" s="57"/>
      <c r="B29" s="165" t="s">
        <v>118</v>
      </c>
      <c r="C29" s="166">
        <v>2029</v>
      </c>
      <c r="D29" s="166">
        <v>2131</v>
      </c>
      <c r="E29" s="166">
        <v>2359</v>
      </c>
      <c r="F29" s="166">
        <v>1960</v>
      </c>
      <c r="G29" s="166">
        <v>1806</v>
      </c>
      <c r="H29" s="166">
        <v>1937</v>
      </c>
      <c r="I29" s="167">
        <f t="shared" si="15"/>
        <v>7.2535991140642242E-2</v>
      </c>
      <c r="J29" s="167">
        <f t="shared" si="12"/>
        <v>4.4124212962541121E-3</v>
      </c>
      <c r="K29" s="166">
        <v>8997</v>
      </c>
      <c r="L29" s="166">
        <v>14477</v>
      </c>
      <c r="M29" s="166">
        <v>28352</v>
      </c>
      <c r="N29" s="166">
        <v>26679</v>
      </c>
      <c r="O29" s="166">
        <v>24033</v>
      </c>
      <c r="P29" s="166">
        <v>22050</v>
      </c>
      <c r="Q29" s="167">
        <f t="shared" si="16"/>
        <v>-8.2511546623392884E-2</v>
      </c>
      <c r="R29" s="167">
        <f t="shared" si="14"/>
        <v>1.1060620729057931E-2</v>
      </c>
      <c r="S29" s="166">
        <v>11026</v>
      </c>
      <c r="T29" s="166">
        <v>30711</v>
      </c>
      <c r="U29" s="166">
        <v>28639</v>
      </c>
      <c r="V29" s="166">
        <v>25839</v>
      </c>
      <c r="W29" s="166">
        <v>23987</v>
      </c>
      <c r="X29" s="167">
        <f t="shared" si="17"/>
        <v>-7.1674600410232547E-2</v>
      </c>
      <c r="Y29" s="167">
        <f t="shared" si="18"/>
        <v>9.860857775820981E-3</v>
      </c>
    </row>
    <row r="30" spans="1:25" x14ac:dyDescent="0.25">
      <c r="A30" s="57"/>
      <c r="B30" s="165" t="s">
        <v>125</v>
      </c>
      <c r="C30" s="166">
        <v>1607</v>
      </c>
      <c r="D30" s="166">
        <v>134</v>
      </c>
      <c r="E30" s="166">
        <v>4505</v>
      </c>
      <c r="F30" s="166">
        <v>2358</v>
      </c>
      <c r="G30" s="166">
        <v>1903</v>
      </c>
      <c r="H30" s="166">
        <v>2047</v>
      </c>
      <c r="I30" s="167">
        <f t="shared" si="15"/>
        <v>7.5669994745139357E-2</v>
      </c>
      <c r="J30" s="167">
        <f t="shared" si="12"/>
        <v>4.6629976218028743E-3</v>
      </c>
      <c r="K30" s="166">
        <v>8621</v>
      </c>
      <c r="L30" s="166">
        <v>6234</v>
      </c>
      <c r="M30" s="166">
        <v>35461</v>
      </c>
      <c r="N30" s="166">
        <v>30473</v>
      </c>
      <c r="O30" s="166">
        <v>33884</v>
      </c>
      <c r="P30" s="166">
        <v>30453</v>
      </c>
      <c r="Q30" s="167">
        <f t="shared" si="16"/>
        <v>-0.10125723055129265</v>
      </c>
      <c r="R30" s="167">
        <f t="shared" si="14"/>
        <v>1.5275695376961504E-2</v>
      </c>
      <c r="S30" s="166">
        <v>10228</v>
      </c>
      <c r="T30" s="166">
        <v>39966</v>
      </c>
      <c r="U30" s="166">
        <v>32831</v>
      </c>
      <c r="V30" s="166">
        <v>35787</v>
      </c>
      <c r="W30" s="166">
        <v>32500</v>
      </c>
      <c r="X30" s="167">
        <f t="shared" si="17"/>
        <v>-9.1848995445273474E-2</v>
      </c>
      <c r="Y30" s="167">
        <f t="shared" si="18"/>
        <v>1.3360481832416804E-2</v>
      </c>
    </row>
    <row r="31" spans="1:25" x14ac:dyDescent="0.25">
      <c r="A31" s="57"/>
      <c r="B31" s="165" t="s">
        <v>121</v>
      </c>
      <c r="C31" s="166">
        <v>1003</v>
      </c>
      <c r="D31" s="166">
        <v>225</v>
      </c>
      <c r="E31" s="166">
        <v>2544</v>
      </c>
      <c r="F31" s="166">
        <v>1797</v>
      </c>
      <c r="G31" s="166">
        <v>1366</v>
      </c>
      <c r="H31" s="166">
        <v>1381</v>
      </c>
      <c r="I31" s="167">
        <f t="shared" si="15"/>
        <v>1.0980966325036645E-2</v>
      </c>
      <c r="J31" s="167">
        <f t="shared" si="12"/>
        <v>3.1458718689349138E-3</v>
      </c>
      <c r="K31" s="166">
        <v>13673</v>
      </c>
      <c r="L31" s="166">
        <v>11132</v>
      </c>
      <c r="M31" s="166">
        <v>43980</v>
      </c>
      <c r="N31" s="166">
        <v>41025</v>
      </c>
      <c r="O31" s="166">
        <v>42895</v>
      </c>
      <c r="P31" s="166">
        <v>40516</v>
      </c>
      <c r="Q31" s="167">
        <f t="shared" si="16"/>
        <v>-5.5461009441659881E-2</v>
      </c>
      <c r="R31" s="167">
        <f t="shared" si="14"/>
        <v>2.0323451676122956E-2</v>
      </c>
      <c r="S31" s="166">
        <v>14676</v>
      </c>
      <c r="T31" s="166">
        <v>46524</v>
      </c>
      <c r="U31" s="166">
        <v>42822</v>
      </c>
      <c r="V31" s="166">
        <v>44261</v>
      </c>
      <c r="W31" s="166">
        <v>41897</v>
      </c>
      <c r="X31" s="167">
        <f t="shared" si="17"/>
        <v>-5.3410451639140599E-2</v>
      </c>
      <c r="Y31" s="167">
        <f t="shared" si="18"/>
        <v>1.7223510994854363E-2</v>
      </c>
    </row>
    <row r="32" spans="1:25" x14ac:dyDescent="0.25">
      <c r="A32" s="57"/>
      <c r="B32" s="165" t="s">
        <v>130</v>
      </c>
      <c r="C32" s="166">
        <v>1374</v>
      </c>
      <c r="D32" s="166">
        <v>39</v>
      </c>
      <c r="E32" s="166">
        <v>1165</v>
      </c>
      <c r="F32" s="166">
        <v>1546</v>
      </c>
      <c r="G32" s="166">
        <v>1571</v>
      </c>
      <c r="H32" s="166">
        <v>1361</v>
      </c>
      <c r="I32" s="167">
        <f t="shared" si="15"/>
        <v>-0.13367281985996182</v>
      </c>
      <c r="J32" s="167">
        <f t="shared" si="12"/>
        <v>3.100312537016957E-3</v>
      </c>
      <c r="K32" s="166">
        <v>8151</v>
      </c>
      <c r="L32" s="166">
        <v>240</v>
      </c>
      <c r="M32" s="166">
        <v>10893</v>
      </c>
      <c r="N32" s="166">
        <v>11772</v>
      </c>
      <c r="O32" s="166">
        <v>11483</v>
      </c>
      <c r="P32" s="166">
        <v>10159</v>
      </c>
      <c r="Q32" s="167">
        <f t="shared" si="16"/>
        <v>-0.11530087956109025</v>
      </c>
      <c r="R32" s="167">
        <f t="shared" si="14"/>
        <v>5.0959113826076884E-3</v>
      </c>
      <c r="S32" s="166">
        <v>9525</v>
      </c>
      <c r="T32" s="166">
        <v>12058</v>
      </c>
      <c r="U32" s="166">
        <v>13318</v>
      </c>
      <c r="V32" s="166">
        <v>13054</v>
      </c>
      <c r="W32" s="166">
        <v>11520</v>
      </c>
      <c r="X32" s="167">
        <f t="shared" si="17"/>
        <v>-0.1175118737551708</v>
      </c>
      <c r="Y32" s="167">
        <f t="shared" si="18"/>
        <v>4.7357769449058945E-3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398</v>
      </c>
      <c r="F33" s="166">
        <v>558</v>
      </c>
      <c r="G33" s="166">
        <v>323</v>
      </c>
      <c r="H33" s="166">
        <v>286</v>
      </c>
      <c r="I33" s="167">
        <f t="shared" si="15"/>
        <v>-0.11455108359133126</v>
      </c>
      <c r="J33" s="167">
        <f t="shared" si="12"/>
        <v>6.5149844642678164E-4</v>
      </c>
      <c r="K33" s="166">
        <v>10437</v>
      </c>
      <c r="L33" s="166">
        <v>255</v>
      </c>
      <c r="M33" s="166">
        <v>6918</v>
      </c>
      <c r="N33" s="166">
        <v>11530</v>
      </c>
      <c r="O33" s="166">
        <v>11074</v>
      </c>
      <c r="P33" s="166">
        <v>9476</v>
      </c>
      <c r="Q33" s="167">
        <f t="shared" si="16"/>
        <v>-0.14430196857504063</v>
      </c>
      <c r="R33" s="167">
        <f t="shared" si="14"/>
        <v>4.7533080285058031E-3</v>
      </c>
      <c r="S33" s="166">
        <v>11099</v>
      </c>
      <c r="T33" s="166">
        <v>7316</v>
      </c>
      <c r="U33" s="166">
        <v>12088</v>
      </c>
      <c r="V33" s="166">
        <v>11397</v>
      </c>
      <c r="W33" s="166">
        <v>9762</v>
      </c>
      <c r="X33" s="167">
        <f t="shared" si="17"/>
        <v>-0.14345880494867069</v>
      </c>
      <c r="Y33" s="167">
        <f t="shared" si="18"/>
        <v>4.0130776507093183E-3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1766</v>
      </c>
      <c r="E34" s="171">
        <f t="shared" si="20"/>
        <v>22247</v>
      </c>
      <c r="F34" s="171">
        <f t="shared" si="20"/>
        <v>24616</v>
      </c>
      <c r="G34" s="171">
        <f t="shared" si="20"/>
        <v>24163</v>
      </c>
      <c r="H34" s="171">
        <f t="shared" si="20"/>
        <v>25824</v>
      </c>
      <c r="I34" s="172">
        <f t="shared" si="15"/>
        <v>6.8741464222157767E-2</v>
      </c>
      <c r="J34" s="172">
        <f t="shared" si="12"/>
        <v>5.8826209372465764E-2</v>
      </c>
      <c r="K34" s="171">
        <f t="shared" ref="K34:P34" si="21">K26-SUM(K27:K33)</f>
        <v>48784</v>
      </c>
      <c r="L34" s="171">
        <f t="shared" si="21"/>
        <v>49565</v>
      </c>
      <c r="M34" s="171">
        <f t="shared" si="21"/>
        <v>133921</v>
      </c>
      <c r="N34" s="171">
        <f t="shared" si="21"/>
        <v>151389</v>
      </c>
      <c r="O34" s="171">
        <f t="shared" si="21"/>
        <v>170278</v>
      </c>
      <c r="P34" s="171">
        <f t="shared" si="21"/>
        <v>158403</v>
      </c>
      <c r="Q34" s="172">
        <f t="shared" si="16"/>
        <v>-6.9738897567507285E-2</v>
      </c>
      <c r="R34" s="172">
        <f t="shared" si="14"/>
        <v>7.9457392532651411E-2</v>
      </c>
      <c r="S34" s="171">
        <f>S26-SUM(S27:S33)</f>
        <v>56880</v>
      </c>
      <c r="T34" s="171">
        <f>T26-SUM(T27:T33)</f>
        <v>156168</v>
      </c>
      <c r="U34" s="171">
        <f>U26-SUM(U27:U33)</f>
        <v>176005</v>
      </c>
      <c r="V34" s="171">
        <f>V26-SUM(V27:V33)</f>
        <v>194441</v>
      </c>
      <c r="W34" s="171">
        <f>W26-SUM(W27:W33)</f>
        <v>184227</v>
      </c>
      <c r="X34" s="172">
        <f t="shared" si="17"/>
        <v>-5.2530073389871479E-2</v>
      </c>
      <c r="Y34" s="172">
        <f t="shared" si="18"/>
        <v>7.5734199585866177E-2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7266</v>
      </c>
      <c r="E36" s="178">
        <f t="shared" si="22"/>
        <v>98961</v>
      </c>
      <c r="F36" s="178">
        <f t="shared" si="22"/>
        <v>115296</v>
      </c>
      <c r="G36" s="178">
        <f t="shared" si="22"/>
        <v>120114</v>
      </c>
      <c r="H36" s="178">
        <f t="shared" si="22"/>
        <v>110808</v>
      </c>
      <c r="I36" s="179">
        <f>IFERROR(H36/G36-1,"-")</f>
        <v>-7.7476397422448717E-2</v>
      </c>
      <c r="J36" s="179">
        <f t="shared" ref="J36:J48" si="23">H36/H$8</f>
        <v>0.2524169225582476</v>
      </c>
      <c r="K36" s="178">
        <f t="shared" ref="K36:P36" si="24">K37+K40</f>
        <v>107490</v>
      </c>
      <c r="L36" s="178">
        <f t="shared" si="24"/>
        <v>35251</v>
      </c>
      <c r="M36" s="178">
        <f t="shared" si="24"/>
        <v>312053</v>
      </c>
      <c r="N36" s="178">
        <f t="shared" si="24"/>
        <v>346111</v>
      </c>
      <c r="O36" s="178">
        <f t="shared" si="24"/>
        <v>369040</v>
      </c>
      <c r="P36" s="178">
        <f t="shared" si="24"/>
        <v>395948</v>
      </c>
      <c r="Q36" s="179">
        <f>IFERROR(P36/O36-1,"-")</f>
        <v>7.2913505311077431E-2</v>
      </c>
      <c r="R36" s="179">
        <f t="shared" ref="R36:R48" si="25">P36/P$8</f>
        <v>0.19861363521220091</v>
      </c>
      <c r="S36" s="178">
        <f>S37+S40</f>
        <v>147106</v>
      </c>
      <c r="T36" s="178">
        <f>T37+T40</f>
        <v>411014</v>
      </c>
      <c r="U36" s="178">
        <f>U37+U40</f>
        <v>461407</v>
      </c>
      <c r="V36" s="178">
        <f>V37+V40</f>
        <v>489154</v>
      </c>
      <c r="W36" s="178">
        <f>W37+W40</f>
        <v>506756</v>
      </c>
      <c r="X36" s="179">
        <f>IFERROR(W36/V36-1,"-")</f>
        <v>3.5984577454135191E-2</v>
      </c>
      <c r="Y36" s="179">
        <f>W36/W$8</f>
        <v>0.20832321019902184</v>
      </c>
    </row>
    <row r="37" spans="1:25" x14ac:dyDescent="0.25">
      <c r="A37" s="57"/>
      <c r="B37" s="161" t="s">
        <v>99</v>
      </c>
      <c r="C37" s="162">
        <v>2530</v>
      </c>
      <c r="D37" s="162">
        <v>2484</v>
      </c>
      <c r="E37" s="162">
        <v>13018</v>
      </c>
      <c r="F37" s="162">
        <v>16233</v>
      </c>
      <c r="G37" s="162">
        <v>17658</v>
      </c>
      <c r="H37" s="162">
        <v>12406</v>
      </c>
      <c r="I37" s="163">
        <f>IFERROR(H37/G37-1,"-")</f>
        <v>-0.29742892739834637</v>
      </c>
      <c r="J37" s="163">
        <f t="shared" si="23"/>
        <v>2.8260453588708576E-2</v>
      </c>
      <c r="K37" s="162">
        <v>7136</v>
      </c>
      <c r="L37" s="162">
        <v>10587</v>
      </c>
      <c r="M37" s="162">
        <v>32666</v>
      </c>
      <c r="N37" s="162">
        <v>28175</v>
      </c>
      <c r="O37" s="162">
        <v>25352</v>
      </c>
      <c r="P37" s="162">
        <v>31289</v>
      </c>
      <c r="Q37" s="163">
        <f>IFERROR(P37/O37-1,"-")</f>
        <v>0.23418270747869996</v>
      </c>
      <c r="R37" s="163">
        <f t="shared" si="25"/>
        <v>1.5695045895305834E-2</v>
      </c>
      <c r="S37" s="162">
        <v>9666</v>
      </c>
      <c r="T37" s="162">
        <v>45684</v>
      </c>
      <c r="U37" s="162">
        <v>44408</v>
      </c>
      <c r="V37" s="162">
        <v>43010</v>
      </c>
      <c r="W37" s="162">
        <v>43695</v>
      </c>
      <c r="X37" s="163">
        <f>IFERROR(W37/V37-1,"-")</f>
        <v>1.5926528714252486E-2</v>
      </c>
      <c r="Y37" s="163">
        <f>W37/W$8</f>
        <v>1.7962653958998532E-2</v>
      </c>
    </row>
    <row r="38" spans="1:25" x14ac:dyDescent="0.25">
      <c r="A38" s="57"/>
      <c r="B38" s="165" t="s">
        <v>105</v>
      </c>
      <c r="C38" s="166">
        <v>1111</v>
      </c>
      <c r="D38" s="166">
        <v>2027</v>
      </c>
      <c r="E38" s="166">
        <v>6197</v>
      </c>
      <c r="F38" s="166">
        <v>8419</v>
      </c>
      <c r="G38" s="166">
        <v>12266</v>
      </c>
      <c r="H38" s="166">
        <v>7200</v>
      </c>
      <c r="I38" s="167">
        <f>IFERROR(H38/G38-1,"-")</f>
        <v>-0.41301157671612587</v>
      </c>
      <c r="J38" s="167">
        <f t="shared" si="23"/>
        <v>1.640135949046443E-2</v>
      </c>
      <c r="K38" s="166">
        <v>954</v>
      </c>
      <c r="L38" s="166">
        <v>2313</v>
      </c>
      <c r="M38" s="166">
        <v>4929</v>
      </c>
      <c r="N38" s="166">
        <v>6417</v>
      </c>
      <c r="O38" s="166">
        <v>4930</v>
      </c>
      <c r="P38" s="166">
        <v>8773</v>
      </c>
      <c r="Q38" s="167">
        <f>IFERROR(P38/O38-1,"-")</f>
        <v>0.77951318458417851</v>
      </c>
      <c r="R38" s="167">
        <f t="shared" si="25"/>
        <v>4.4006723653526184E-3</v>
      </c>
      <c r="S38" s="166">
        <v>2065</v>
      </c>
      <c r="T38" s="166">
        <v>11126</v>
      </c>
      <c r="U38" s="166">
        <v>14836</v>
      </c>
      <c r="V38" s="166">
        <v>17196</v>
      </c>
      <c r="W38" s="166">
        <v>15973</v>
      </c>
      <c r="X38" s="167">
        <f>IFERROR(W38/V38-1,"-")</f>
        <v>-7.112119097464531E-2</v>
      </c>
      <c r="Y38" s="167">
        <f>W38/W$8</f>
        <v>6.5663685018213418E-3</v>
      </c>
    </row>
    <row r="39" spans="1:25" x14ac:dyDescent="0.25">
      <c r="A39" s="57"/>
      <c r="B39" s="165" t="s">
        <v>102</v>
      </c>
      <c r="C39" s="166">
        <v>1419</v>
      </c>
      <c r="D39" s="166">
        <v>457</v>
      </c>
      <c r="E39" s="166">
        <v>6821</v>
      </c>
      <c r="F39" s="166">
        <v>7814</v>
      </c>
      <c r="G39" s="166">
        <v>5392</v>
      </c>
      <c r="H39" s="166">
        <v>5206</v>
      </c>
      <c r="I39" s="167">
        <f>IFERROR(H39/G39-1,"-")</f>
        <v>-3.4495548961424372E-2</v>
      </c>
      <c r="J39" s="167">
        <f t="shared" si="23"/>
        <v>1.1859094098244143E-2</v>
      </c>
      <c r="K39" s="166">
        <v>6182</v>
      </c>
      <c r="L39" s="166">
        <v>8274</v>
      </c>
      <c r="M39" s="166">
        <v>27737</v>
      </c>
      <c r="N39" s="166">
        <v>21758</v>
      </c>
      <c r="O39" s="166">
        <v>20422</v>
      </c>
      <c r="P39" s="166">
        <v>22516</v>
      </c>
      <c r="Q39" s="167">
        <f>IFERROR(P39/O39-1,"-")</f>
        <v>0.10253648026637929</v>
      </c>
      <c r="R39" s="167">
        <f t="shared" si="25"/>
        <v>1.1294373529953215E-2</v>
      </c>
      <c r="S39" s="166">
        <v>7601</v>
      </c>
      <c r="T39" s="166">
        <v>34558</v>
      </c>
      <c r="U39" s="166">
        <v>29572</v>
      </c>
      <c r="V39" s="166">
        <v>25814</v>
      </c>
      <c r="W39" s="166">
        <v>27722</v>
      </c>
      <c r="X39" s="167">
        <f>IFERROR(W39/V39-1,"-")</f>
        <v>7.3913380336251722E-2</v>
      </c>
      <c r="Y39" s="167">
        <f>W39/W$8</f>
        <v>1.1396285457177189E-2</v>
      </c>
    </row>
    <row r="40" spans="1:25" x14ac:dyDescent="0.25">
      <c r="A40" s="57"/>
      <c r="B40" s="161" t="s">
        <v>109</v>
      </c>
      <c r="C40" s="162">
        <v>37086</v>
      </c>
      <c r="D40" s="162">
        <v>4782</v>
      </c>
      <c r="E40" s="162">
        <v>85943</v>
      </c>
      <c r="F40" s="162">
        <v>99063</v>
      </c>
      <c r="G40" s="162">
        <v>102456</v>
      </c>
      <c r="H40" s="162">
        <v>98402</v>
      </c>
      <c r="I40" s="163">
        <f>IFERROR(H40/G40-1,"-")</f>
        <v>-3.9568204887951874E-2</v>
      </c>
      <c r="J40" s="163">
        <f t="shared" si="23"/>
        <v>0.22415646896953903</v>
      </c>
      <c r="K40" s="162">
        <v>100354</v>
      </c>
      <c r="L40" s="162">
        <v>24664</v>
      </c>
      <c r="M40" s="162">
        <v>279387</v>
      </c>
      <c r="N40" s="162">
        <v>317936</v>
      </c>
      <c r="O40" s="162">
        <v>343688</v>
      </c>
      <c r="P40" s="162">
        <v>364659</v>
      </c>
      <c r="Q40" s="163">
        <f>IFERROR(P40/O40-1,"-")</f>
        <v>6.1017550801890197E-2</v>
      </c>
      <c r="R40" s="163">
        <f t="shared" si="25"/>
        <v>0.18291858931689506</v>
      </c>
      <c r="S40" s="162">
        <v>137440</v>
      </c>
      <c r="T40" s="162">
        <v>365330</v>
      </c>
      <c r="U40" s="162">
        <v>416999</v>
      </c>
      <c r="V40" s="162">
        <v>446144</v>
      </c>
      <c r="W40" s="162">
        <v>463061</v>
      </c>
      <c r="X40" s="163">
        <f>IFERROR(W40/V40-1,"-")</f>
        <v>3.7918250609668691E-2</v>
      </c>
      <c r="Y40" s="163">
        <f>W40/W$8</f>
        <v>0.19036055624002332</v>
      </c>
    </row>
    <row r="41" spans="1:25" s="57" customFormat="1" x14ac:dyDescent="0.25">
      <c r="B41" s="165" t="s">
        <v>112</v>
      </c>
      <c r="C41" s="166">
        <v>18060</v>
      </c>
      <c r="D41" s="166">
        <v>386</v>
      </c>
      <c r="E41" s="166">
        <v>41618</v>
      </c>
      <c r="F41" s="166">
        <v>43653</v>
      </c>
      <c r="G41" s="166">
        <v>43405</v>
      </c>
      <c r="H41" s="166">
        <v>38732</v>
      </c>
      <c r="I41" s="167">
        <f t="shared" ref="I41:I48" si="26">IFERROR(H41/G41-1,"-")</f>
        <v>-0.10766040778712127</v>
      </c>
      <c r="J41" s="167">
        <f t="shared" si="23"/>
        <v>8.8230202192315046E-2</v>
      </c>
      <c r="K41" s="166">
        <v>48199</v>
      </c>
      <c r="L41" s="166">
        <v>2375</v>
      </c>
      <c r="M41" s="166">
        <v>145570</v>
      </c>
      <c r="N41" s="166">
        <v>168907</v>
      </c>
      <c r="O41" s="166">
        <v>190744</v>
      </c>
      <c r="P41" s="166">
        <v>200109</v>
      </c>
      <c r="Q41" s="167">
        <f t="shared" ref="Q41:Q48" si="27">IFERROR(P41/O41-1,"-")</f>
        <v>4.9097219309650608E-2</v>
      </c>
      <c r="R41" s="167">
        <f t="shared" si="25"/>
        <v>0.1003777665973267</v>
      </c>
      <c r="S41" s="166">
        <v>66259</v>
      </c>
      <c r="T41" s="166">
        <v>187188</v>
      </c>
      <c r="U41" s="166">
        <v>212560</v>
      </c>
      <c r="V41" s="166">
        <v>234149</v>
      </c>
      <c r="W41" s="166">
        <v>238841</v>
      </c>
      <c r="X41" s="167">
        <f t="shared" ref="X41:X48" si="28">IFERROR(W41/V41-1,"-")</f>
        <v>2.0038522479276066E-2</v>
      </c>
      <c r="Y41" s="167">
        <f t="shared" ref="Y41:Y48" si="29">W41/W$8</f>
        <v>9.8185564348808055E-2</v>
      </c>
    </row>
    <row r="42" spans="1:25" s="57" customFormat="1" x14ac:dyDescent="0.25">
      <c r="B42" s="165" t="s">
        <v>115</v>
      </c>
      <c r="C42" s="166">
        <v>2861</v>
      </c>
      <c r="D42" s="166">
        <v>165</v>
      </c>
      <c r="E42" s="166">
        <v>3842</v>
      </c>
      <c r="F42" s="166">
        <v>5939</v>
      </c>
      <c r="G42" s="166">
        <v>6311</v>
      </c>
      <c r="H42" s="166">
        <v>7022</v>
      </c>
      <c r="I42" s="167">
        <f t="shared" si="26"/>
        <v>0.11266043416257321</v>
      </c>
      <c r="J42" s="167">
        <f t="shared" si="23"/>
        <v>1.5995881436394618E-2</v>
      </c>
      <c r="K42" s="166">
        <v>5618</v>
      </c>
      <c r="L42" s="166">
        <v>2064</v>
      </c>
      <c r="M42" s="166">
        <v>10681</v>
      </c>
      <c r="N42" s="166">
        <v>13198</v>
      </c>
      <c r="O42" s="166">
        <v>11438</v>
      </c>
      <c r="P42" s="166">
        <v>11790</v>
      </c>
      <c r="Q42" s="167">
        <f t="shared" si="27"/>
        <v>3.0774610945969672E-2</v>
      </c>
      <c r="R42" s="167">
        <f t="shared" si="25"/>
        <v>5.9140461857411794E-3</v>
      </c>
      <c r="S42" s="166">
        <v>8479</v>
      </c>
      <c r="T42" s="166">
        <v>14523</v>
      </c>
      <c r="U42" s="166">
        <v>19137</v>
      </c>
      <c r="V42" s="166">
        <v>17749</v>
      </c>
      <c r="W42" s="166">
        <v>18812</v>
      </c>
      <c r="X42" s="167">
        <f t="shared" si="28"/>
        <v>5.9890698067496695E-2</v>
      </c>
      <c r="Y42" s="167">
        <f t="shared" si="29"/>
        <v>7.7334579763515361E-3</v>
      </c>
    </row>
    <row r="43" spans="1:25" x14ac:dyDescent="0.25">
      <c r="A43" s="57"/>
      <c r="B43" s="165" t="s">
        <v>118</v>
      </c>
      <c r="C43" s="166">
        <v>1616</v>
      </c>
      <c r="D43" s="166">
        <v>274</v>
      </c>
      <c r="E43" s="166">
        <v>2777</v>
      </c>
      <c r="F43" s="166">
        <v>4389</v>
      </c>
      <c r="G43" s="166">
        <v>4808</v>
      </c>
      <c r="H43" s="166">
        <v>4585</v>
      </c>
      <c r="I43" s="167">
        <f t="shared" si="26"/>
        <v>-4.6381031613976664E-2</v>
      </c>
      <c r="J43" s="167">
        <f t="shared" si="23"/>
        <v>1.0444476842191587E-2</v>
      </c>
      <c r="K43" s="166">
        <v>2576</v>
      </c>
      <c r="L43" s="166">
        <v>2985</v>
      </c>
      <c r="M43" s="166">
        <v>6817</v>
      </c>
      <c r="N43" s="166">
        <v>7222</v>
      </c>
      <c r="O43" s="166">
        <v>6402</v>
      </c>
      <c r="P43" s="166">
        <v>7541</v>
      </c>
      <c r="Q43" s="167">
        <f t="shared" si="27"/>
        <v>0.17791315213995618</v>
      </c>
      <c r="R43" s="167">
        <f t="shared" si="25"/>
        <v>3.7826821277925559E-3</v>
      </c>
      <c r="S43" s="166">
        <v>4192</v>
      </c>
      <c r="T43" s="166">
        <v>9594</v>
      </c>
      <c r="U43" s="166">
        <v>11611</v>
      </c>
      <c r="V43" s="166">
        <v>11210</v>
      </c>
      <c r="W43" s="166">
        <v>12126</v>
      </c>
      <c r="X43" s="167">
        <f t="shared" si="28"/>
        <v>8.1712756467439807E-2</v>
      </c>
      <c r="Y43" s="167">
        <f t="shared" si="29"/>
        <v>4.9848985446118823E-3</v>
      </c>
    </row>
    <row r="44" spans="1:25" x14ac:dyDescent="0.25">
      <c r="A44" s="57"/>
      <c r="B44" s="165" t="s">
        <v>125</v>
      </c>
      <c r="C44" s="166">
        <v>711</v>
      </c>
      <c r="D44" s="166">
        <v>81</v>
      </c>
      <c r="E44" s="166">
        <v>1709</v>
      </c>
      <c r="F44" s="166">
        <v>1794</v>
      </c>
      <c r="G44" s="166">
        <v>2135</v>
      </c>
      <c r="H44" s="166">
        <v>1701</v>
      </c>
      <c r="I44" s="167">
        <f t="shared" si="26"/>
        <v>-0.20327868852459019</v>
      </c>
      <c r="J44" s="167">
        <f t="shared" si="23"/>
        <v>3.8748211796222221E-3</v>
      </c>
      <c r="K44" s="166">
        <v>4692</v>
      </c>
      <c r="L44" s="166">
        <v>2026</v>
      </c>
      <c r="M44" s="166">
        <v>15940</v>
      </c>
      <c r="N44" s="166">
        <v>14430</v>
      </c>
      <c r="O44" s="166">
        <v>16030</v>
      </c>
      <c r="P44" s="166">
        <v>14514</v>
      </c>
      <c r="Q44" s="167">
        <f t="shared" si="27"/>
        <v>-9.4572676232064889E-2</v>
      </c>
      <c r="R44" s="167">
        <f t="shared" si="25"/>
        <v>7.2804466785282001E-3</v>
      </c>
      <c r="S44" s="166">
        <v>5403</v>
      </c>
      <c r="T44" s="166">
        <v>17649</v>
      </c>
      <c r="U44" s="166">
        <v>16224</v>
      </c>
      <c r="V44" s="166">
        <v>18165</v>
      </c>
      <c r="W44" s="166">
        <v>16215</v>
      </c>
      <c r="X44" s="167">
        <f t="shared" si="28"/>
        <v>-0.10734929810074323</v>
      </c>
      <c r="Y44" s="167">
        <f t="shared" si="29"/>
        <v>6.6658527050042606E-3</v>
      </c>
    </row>
    <row r="45" spans="1:25" x14ac:dyDescent="0.25">
      <c r="A45" s="57"/>
      <c r="B45" s="165" t="s">
        <v>121</v>
      </c>
      <c r="C45" s="166">
        <v>694</v>
      </c>
      <c r="D45" s="166">
        <v>75</v>
      </c>
      <c r="E45" s="166">
        <v>970</v>
      </c>
      <c r="F45" s="166">
        <v>1167</v>
      </c>
      <c r="G45" s="166">
        <v>1327</v>
      </c>
      <c r="H45" s="166">
        <v>1610</v>
      </c>
      <c r="I45" s="167">
        <f t="shared" si="26"/>
        <v>0.21326299924642056</v>
      </c>
      <c r="J45" s="167">
        <f t="shared" si="23"/>
        <v>3.6675262193955186E-3</v>
      </c>
      <c r="K45" s="166">
        <v>6876</v>
      </c>
      <c r="L45" s="166">
        <v>2693</v>
      </c>
      <c r="M45" s="166">
        <v>16019</v>
      </c>
      <c r="N45" s="166">
        <v>18812</v>
      </c>
      <c r="O45" s="166">
        <v>19632</v>
      </c>
      <c r="P45" s="166">
        <v>15658</v>
      </c>
      <c r="Q45" s="167">
        <f t="shared" si="27"/>
        <v>-0.20242461287693558</v>
      </c>
      <c r="R45" s="167">
        <f t="shared" si="25"/>
        <v>7.8542947562625434E-3</v>
      </c>
      <c r="S45" s="166">
        <v>7570</v>
      </c>
      <c r="T45" s="166">
        <v>16989</v>
      </c>
      <c r="U45" s="166">
        <v>19979</v>
      </c>
      <c r="V45" s="166">
        <v>20959</v>
      </c>
      <c r="W45" s="166">
        <v>17268</v>
      </c>
      <c r="X45" s="167">
        <f t="shared" si="28"/>
        <v>-0.17610573023522114</v>
      </c>
      <c r="Y45" s="167">
        <f t="shared" si="29"/>
        <v>7.0987323163745654E-3</v>
      </c>
    </row>
    <row r="46" spans="1:25" x14ac:dyDescent="0.25">
      <c r="A46" s="57"/>
      <c r="B46" s="165" t="s">
        <v>130</v>
      </c>
      <c r="C46" s="166">
        <v>1093</v>
      </c>
      <c r="D46" s="166">
        <v>9</v>
      </c>
      <c r="E46" s="166">
        <v>1519</v>
      </c>
      <c r="F46" s="166">
        <v>1605</v>
      </c>
      <c r="G46" s="166">
        <v>953</v>
      </c>
      <c r="H46" s="166">
        <v>1156</v>
      </c>
      <c r="I46" s="167">
        <f t="shared" si="26"/>
        <v>0.21301154249737664</v>
      </c>
      <c r="J46" s="167">
        <f t="shared" si="23"/>
        <v>2.6333293848579005E-3</v>
      </c>
      <c r="K46" s="166">
        <v>2222</v>
      </c>
      <c r="L46" s="166">
        <v>451</v>
      </c>
      <c r="M46" s="166">
        <v>3366</v>
      </c>
      <c r="N46" s="166">
        <v>4514</v>
      </c>
      <c r="O46" s="166">
        <v>4148</v>
      </c>
      <c r="P46" s="166">
        <v>5071</v>
      </c>
      <c r="Q46" s="167">
        <f t="shared" si="27"/>
        <v>0.22251687560270006</v>
      </c>
      <c r="R46" s="167">
        <f t="shared" si="25"/>
        <v>2.5436919599570416E-3</v>
      </c>
      <c r="S46" s="166">
        <v>3315</v>
      </c>
      <c r="T46" s="166">
        <v>4885</v>
      </c>
      <c r="U46" s="166">
        <v>6119</v>
      </c>
      <c r="V46" s="166">
        <v>5101</v>
      </c>
      <c r="W46" s="166">
        <v>6227</v>
      </c>
      <c r="X46" s="167">
        <f t="shared" si="28"/>
        <v>0.22074103117035881</v>
      </c>
      <c r="Y46" s="167">
        <f t="shared" si="29"/>
        <v>2.5598683190910599E-3</v>
      </c>
    </row>
    <row r="47" spans="1:25" x14ac:dyDescent="0.25">
      <c r="A47" s="57"/>
      <c r="B47" s="165" t="s">
        <v>133</v>
      </c>
      <c r="C47" s="166">
        <v>1061</v>
      </c>
      <c r="D47" s="166">
        <v>8</v>
      </c>
      <c r="E47" s="166">
        <v>763</v>
      </c>
      <c r="F47" s="166">
        <v>1045</v>
      </c>
      <c r="G47" s="166">
        <v>855</v>
      </c>
      <c r="H47" s="166">
        <v>747</v>
      </c>
      <c r="I47" s="167">
        <f t="shared" si="26"/>
        <v>-0.12631578947368416</v>
      </c>
      <c r="J47" s="167">
        <f t="shared" si="23"/>
        <v>1.7016410471356847E-3</v>
      </c>
      <c r="K47" s="166">
        <v>3677</v>
      </c>
      <c r="L47" s="166">
        <v>624</v>
      </c>
      <c r="M47" s="166">
        <v>3104</v>
      </c>
      <c r="N47" s="166">
        <v>4768</v>
      </c>
      <c r="O47" s="166">
        <v>4502</v>
      </c>
      <c r="P47" s="166">
        <v>3899</v>
      </c>
      <c r="Q47" s="167">
        <f t="shared" si="27"/>
        <v>-0.13394047090182137</v>
      </c>
      <c r="R47" s="167">
        <f t="shared" si="25"/>
        <v>1.9557986495508787E-3</v>
      </c>
      <c r="S47" s="166">
        <v>4738</v>
      </c>
      <c r="T47" s="166">
        <v>3867</v>
      </c>
      <c r="U47" s="166">
        <v>5813</v>
      </c>
      <c r="V47" s="166">
        <v>5357</v>
      </c>
      <c r="W47" s="166">
        <v>4646</v>
      </c>
      <c r="X47" s="167">
        <f t="shared" si="28"/>
        <v>-0.13272353929438119</v>
      </c>
      <c r="Y47" s="167">
        <f t="shared" si="29"/>
        <v>1.9099322644125685E-3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3784</v>
      </c>
      <c r="E48" s="171">
        <f t="shared" si="31"/>
        <v>32745</v>
      </c>
      <c r="F48" s="171">
        <f t="shared" si="31"/>
        <v>39471</v>
      </c>
      <c r="G48" s="171">
        <f t="shared" si="31"/>
        <v>42662</v>
      </c>
      <c r="H48" s="171">
        <f t="shared" si="31"/>
        <v>42849</v>
      </c>
      <c r="I48" s="172">
        <f t="shared" si="26"/>
        <v>4.3832919225539335E-3</v>
      </c>
      <c r="J48" s="172">
        <f t="shared" si="23"/>
        <v>9.7608590667626449E-2</v>
      </c>
      <c r="K48" s="171">
        <f t="shared" ref="K48:P48" si="32">K40-SUM(K41:K47)</f>
        <v>26494</v>
      </c>
      <c r="L48" s="171">
        <f t="shared" si="32"/>
        <v>11446</v>
      </c>
      <c r="M48" s="171">
        <f t="shared" si="32"/>
        <v>77890</v>
      </c>
      <c r="N48" s="171">
        <f t="shared" si="32"/>
        <v>86085</v>
      </c>
      <c r="O48" s="171">
        <f t="shared" si="32"/>
        <v>90792</v>
      </c>
      <c r="P48" s="171">
        <f t="shared" si="32"/>
        <v>106077</v>
      </c>
      <c r="Q48" s="172">
        <f t="shared" si="27"/>
        <v>0.16835183716627022</v>
      </c>
      <c r="R48" s="172">
        <f t="shared" si="25"/>
        <v>5.3209862361735971E-2</v>
      </c>
      <c r="S48" s="171">
        <f>S40-SUM(S41:S47)</f>
        <v>37484</v>
      </c>
      <c r="T48" s="171">
        <f>T40-SUM(T41:T47)</f>
        <v>110635</v>
      </c>
      <c r="U48" s="171">
        <f>U40-SUM(U41:U47)</f>
        <v>125556</v>
      </c>
      <c r="V48" s="171">
        <f>V40-SUM(V41:V47)</f>
        <v>133454</v>
      </c>
      <c r="W48" s="171">
        <f>W40-SUM(W41:W47)</f>
        <v>148926</v>
      </c>
      <c r="X48" s="172">
        <f t="shared" si="28"/>
        <v>0.11593507875372788</v>
      </c>
      <c r="Y48" s="172">
        <f t="shared" si="29"/>
        <v>6.1222249765369385E-2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19165</v>
      </c>
      <c r="U50" s="178">
        <f>U51+U54</f>
        <v>29890</v>
      </c>
      <c r="V50" s="178">
        <f>V51+V54</f>
        <v>25396</v>
      </c>
      <c r="W50" s="178">
        <f>W51+W54</f>
        <v>24109</v>
      </c>
      <c r="X50" s="179">
        <f>IFERROR(W50/V50-1,"-")</f>
        <v>-5.0677272011340424E-2</v>
      </c>
      <c r="Y50" s="179">
        <f>W50/W$8</f>
        <v>9.9110109691611294E-3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2543</v>
      </c>
      <c r="U51" s="162">
        <v>13313</v>
      </c>
      <c r="V51" s="162">
        <v>7143</v>
      </c>
      <c r="W51" s="162">
        <v>4759</v>
      </c>
      <c r="X51" s="163">
        <f>IFERROR(W51/V51-1,"-")</f>
        <v>-0.33375332493350129</v>
      </c>
      <c r="Y51" s="163">
        <f>W51/W$8</f>
        <v>1.9563856320145099E-3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1046</v>
      </c>
      <c r="U52" s="166">
        <v>9968</v>
      </c>
      <c r="V52" s="166">
        <v>4849</v>
      </c>
      <c r="W52" s="166">
        <v>2834</v>
      </c>
      <c r="X52" s="167">
        <f>IFERROR(W52/V52-1,"-")</f>
        <v>-0.41554959785522794</v>
      </c>
      <c r="Y52" s="167">
        <f>W52/W$8</f>
        <v>1.1650340157867453E-3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1497</v>
      </c>
      <c r="U53" s="166">
        <v>3345</v>
      </c>
      <c r="V53" s="166">
        <v>2294</v>
      </c>
      <c r="W53" s="166">
        <v>1925</v>
      </c>
      <c r="X53" s="167">
        <f>IFERROR(W53/V53-1,"-")</f>
        <v>-0.16085440278988661</v>
      </c>
      <c r="Y53" s="167">
        <f>W53/W$8</f>
        <v>7.913516162277646E-4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16622</v>
      </c>
      <c r="U54" s="162">
        <v>16577</v>
      </c>
      <c r="V54" s="162">
        <v>18253</v>
      </c>
      <c r="W54" s="162">
        <v>19350</v>
      </c>
      <c r="X54" s="163">
        <f>IFERROR(W54/V54-1,"-")</f>
        <v>6.0099709636772136E-2</v>
      </c>
      <c r="Y54" s="163">
        <f>W54/W$8</f>
        <v>7.9546253371466195E-3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6041</v>
      </c>
      <c r="U55" s="166">
        <v>5224</v>
      </c>
      <c r="V55" s="166">
        <v>6355</v>
      </c>
      <c r="W55" s="166">
        <v>6935</v>
      </c>
      <c r="X55" s="167">
        <f t="shared" ref="X55:X62" si="39">IFERROR(W55/V55-1,"-")</f>
        <v>9.1266719118804129E-2</v>
      </c>
      <c r="Y55" s="167">
        <f t="shared" ref="Y55:Y62" si="40">W55/W$8</f>
        <v>2.8509212771634014E-3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3822</v>
      </c>
      <c r="U56" s="166">
        <v>2863</v>
      </c>
      <c r="V56" s="166">
        <v>3672</v>
      </c>
      <c r="W56" s="166">
        <v>3773</v>
      </c>
      <c r="X56" s="167">
        <f t="shared" si="39"/>
        <v>2.7505446623093732E-2</v>
      </c>
      <c r="Y56" s="167">
        <f t="shared" si="40"/>
        <v>1.5510491678064186E-3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1296</v>
      </c>
      <c r="U57" s="166">
        <v>1711</v>
      </c>
      <c r="V57" s="166">
        <v>1279</v>
      </c>
      <c r="W57" s="166">
        <v>1368</v>
      </c>
      <c r="X57" s="167">
        <f t="shared" si="39"/>
        <v>6.9585613760750675E-2</v>
      </c>
      <c r="Y57" s="167">
        <f t="shared" si="40"/>
        <v>5.6237351220757498E-4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491</v>
      </c>
      <c r="U58" s="166">
        <v>384</v>
      </c>
      <c r="V58" s="166">
        <v>576</v>
      </c>
      <c r="W58" s="166">
        <v>568</v>
      </c>
      <c r="X58" s="167">
        <f t="shared" si="39"/>
        <v>-1.388888888888884E-2</v>
      </c>
      <c r="Y58" s="167">
        <f t="shared" si="40"/>
        <v>2.3350011325577676E-4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436</v>
      </c>
      <c r="U59" s="166">
        <v>372</v>
      </c>
      <c r="V59" s="166">
        <v>395</v>
      </c>
      <c r="W59" s="166">
        <v>535</v>
      </c>
      <c r="X59" s="167">
        <f t="shared" si="39"/>
        <v>0.35443037974683533</v>
      </c>
      <c r="Y59" s="167">
        <f t="shared" si="40"/>
        <v>2.1993408554901508E-4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57</v>
      </c>
      <c r="U60" s="166">
        <v>154</v>
      </c>
      <c r="V60" s="166">
        <v>84</v>
      </c>
      <c r="W60" s="166">
        <v>170</v>
      </c>
      <c r="X60" s="167">
        <f t="shared" si="39"/>
        <v>1.0238095238095237</v>
      </c>
      <c r="Y60" s="167">
        <f t="shared" si="40"/>
        <v>6.9885597277257125E-5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95</v>
      </c>
      <c r="U61" s="166">
        <v>138</v>
      </c>
      <c r="V61" s="166">
        <v>84</v>
      </c>
      <c r="W61" s="166">
        <v>415</v>
      </c>
      <c r="X61" s="167">
        <f t="shared" si="39"/>
        <v>3.9404761904761907</v>
      </c>
      <c r="Y61" s="167">
        <f t="shared" si="40"/>
        <v>1.7060307570624536E-4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4384</v>
      </c>
      <c r="U62" s="171">
        <f>U54-SUM(U55:U61)</f>
        <v>5731</v>
      </c>
      <c r="V62" s="171">
        <f>V54-SUM(V55:V61)</f>
        <v>5808</v>
      </c>
      <c r="W62" s="171">
        <f>W54-SUM(W55:W61)</f>
        <v>5586</v>
      </c>
      <c r="X62" s="172">
        <f t="shared" si="39"/>
        <v>-3.8223140495867725E-2</v>
      </c>
      <c r="Y62" s="172">
        <f t="shared" si="40"/>
        <v>2.2963585081809314E-3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18908</v>
      </c>
      <c r="M64" s="178">
        <f t="shared" si="46"/>
        <v>0</v>
      </c>
      <c r="N64" s="178">
        <f t="shared" si="46"/>
        <v>43778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85891</v>
      </c>
      <c r="U64" s="178">
        <f>U65+U68</f>
        <v>104931</v>
      </c>
      <c r="V64" s="178">
        <f>V65+V68</f>
        <v>110305</v>
      </c>
      <c r="W64" s="178">
        <f>W65+W68</f>
        <v>89955</v>
      </c>
      <c r="X64" s="179">
        <f>IFERROR(W64/V64-1,"-")</f>
        <v>-0.18448846380490458</v>
      </c>
      <c r="Y64" s="179">
        <f>W64/W$8</f>
        <v>3.6979758253386265E-2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10843</v>
      </c>
      <c r="M65" s="162">
        <v>0</v>
      </c>
      <c r="N65" s="162">
        <v>20938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26332</v>
      </c>
      <c r="U65" s="162">
        <v>26747</v>
      </c>
      <c r="V65" s="162">
        <v>31284</v>
      </c>
      <c r="W65" s="162">
        <v>24581</v>
      </c>
      <c r="X65" s="163">
        <f>IFERROR(W65/V65-1,"-")</f>
        <v>-0.21426288198440102</v>
      </c>
      <c r="Y65" s="163">
        <f>W65/W$8</f>
        <v>1.0105046274542692E-2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10492</v>
      </c>
      <c r="M66" s="166">
        <v>0</v>
      </c>
      <c r="N66" s="166">
        <v>16333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21697</v>
      </c>
      <c r="U66" s="166">
        <v>20684</v>
      </c>
      <c r="V66" s="166">
        <v>18174</v>
      </c>
      <c r="W66" s="166">
        <v>9049</v>
      </c>
      <c r="X66" s="167">
        <f>IFERROR(W66/V66-1,"-")</f>
        <v>-0.50209089908660731</v>
      </c>
      <c r="Y66" s="167">
        <f>W66/W$8</f>
        <v>3.7199692338935279E-3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351</v>
      </c>
      <c r="M67" s="166">
        <v>0</v>
      </c>
      <c r="N67" s="166">
        <v>4605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4635</v>
      </c>
      <c r="U67" s="166">
        <v>6063</v>
      </c>
      <c r="V67" s="166">
        <v>13110</v>
      </c>
      <c r="W67" s="166">
        <v>15532</v>
      </c>
      <c r="X67" s="167">
        <f>IFERROR(W67/V67-1,"-")</f>
        <v>0.184744469870328</v>
      </c>
      <c r="Y67" s="167">
        <f>W67/W$8</f>
        <v>6.3850770406491631E-3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8065</v>
      </c>
      <c r="M68" s="162">
        <v>0</v>
      </c>
      <c r="N68" s="162">
        <v>22840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59559</v>
      </c>
      <c r="U68" s="162">
        <v>78184</v>
      </c>
      <c r="V68" s="162">
        <v>79021</v>
      </c>
      <c r="W68" s="162">
        <v>65374</v>
      </c>
      <c r="X68" s="163">
        <f>IFERROR(W68/V68-1,"-")</f>
        <v>-0.17270092760152367</v>
      </c>
      <c r="Y68" s="163">
        <f>W68/W$8</f>
        <v>2.6874711978843575E-2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8508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26221</v>
      </c>
      <c r="U69" s="166">
        <v>28594</v>
      </c>
      <c r="V69" s="166">
        <v>26510</v>
      </c>
      <c r="W69" s="166">
        <v>27977</v>
      </c>
      <c r="X69" s="167">
        <f t="shared" ref="X69:X76" si="50">IFERROR(W69/V69-1,"-")</f>
        <v>5.5337608449641751E-2</v>
      </c>
      <c r="Y69" s="167">
        <f t="shared" ref="Y69:Y76" si="51">W69/W$8</f>
        <v>1.1501113853093076E-2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1213</v>
      </c>
      <c r="M70" s="166">
        <v>0</v>
      </c>
      <c r="N70" s="166">
        <v>2217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5231</v>
      </c>
      <c r="U70" s="166">
        <v>5346</v>
      </c>
      <c r="V70" s="166">
        <v>5749</v>
      </c>
      <c r="W70" s="166">
        <v>6004</v>
      </c>
      <c r="X70" s="167">
        <f t="shared" si="50"/>
        <v>4.435554009392928E-2</v>
      </c>
      <c r="Y70" s="167">
        <f t="shared" si="51"/>
        <v>2.4681948591332458E-3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1335</v>
      </c>
      <c r="M71" s="166">
        <v>0</v>
      </c>
      <c r="N71" s="166">
        <v>2578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8134</v>
      </c>
      <c r="U71" s="166">
        <v>10063</v>
      </c>
      <c r="V71" s="166">
        <v>10964</v>
      </c>
      <c r="W71" s="166">
        <v>5823</v>
      </c>
      <c r="X71" s="167">
        <f t="shared" si="50"/>
        <v>-0.46889821233126594</v>
      </c>
      <c r="Y71" s="167">
        <f t="shared" si="51"/>
        <v>2.3937872526204017E-3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661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982</v>
      </c>
      <c r="U72" s="166">
        <v>2041</v>
      </c>
      <c r="V72" s="166">
        <v>2589</v>
      </c>
      <c r="W72" s="166">
        <v>1590</v>
      </c>
      <c r="X72" s="167">
        <f t="shared" si="50"/>
        <v>-0.38586326767091539</v>
      </c>
      <c r="Y72" s="167">
        <f t="shared" si="51"/>
        <v>6.5363588041669903E-4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436</v>
      </c>
      <c r="M73" s="166">
        <v>0</v>
      </c>
      <c r="N73" s="166">
        <v>893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1715</v>
      </c>
      <c r="U73" s="166">
        <v>1829</v>
      </c>
      <c r="V73" s="166">
        <v>2185</v>
      </c>
      <c r="W73" s="166">
        <v>1749</v>
      </c>
      <c r="X73" s="167">
        <f t="shared" si="50"/>
        <v>-0.19954233409610989</v>
      </c>
      <c r="Y73" s="167">
        <f t="shared" si="51"/>
        <v>7.18999468458369E-4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24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884</v>
      </c>
      <c r="U74" s="166">
        <v>3203</v>
      </c>
      <c r="V74" s="166">
        <v>1641</v>
      </c>
      <c r="W74" s="166">
        <v>823</v>
      </c>
      <c r="X74" s="167">
        <f t="shared" si="50"/>
        <v>-0.49847653869591713</v>
      </c>
      <c r="Y74" s="167">
        <f t="shared" si="51"/>
        <v>3.3832850917166245E-4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41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929</v>
      </c>
      <c r="V75" s="166">
        <v>203</v>
      </c>
      <c r="W75" s="166">
        <v>523</v>
      </c>
      <c r="X75" s="167">
        <f t="shared" si="50"/>
        <v>1.5763546798029555</v>
      </c>
      <c r="Y75" s="167">
        <f t="shared" si="51"/>
        <v>2.1500098456473811E-4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3797</v>
      </c>
      <c r="M76" s="171">
        <f t="shared" si="54"/>
        <v>0</v>
      </c>
      <c r="N76" s="171">
        <f t="shared" si="54"/>
        <v>7918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16108</v>
      </c>
      <c r="U76" s="171">
        <f>U68-SUM(U69:U75)</f>
        <v>26179</v>
      </c>
      <c r="V76" s="171">
        <f>V68-SUM(V69:V75)</f>
        <v>29180</v>
      </c>
      <c r="W76" s="171">
        <f>W68-SUM(W69:W75)</f>
        <v>20885</v>
      </c>
      <c r="X76" s="172">
        <f t="shared" si="50"/>
        <v>-0.28427004797806721</v>
      </c>
      <c r="Y76" s="172">
        <f t="shared" si="51"/>
        <v>8.585651171385383E-3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26780</v>
      </c>
      <c r="E78" s="178">
        <f t="shared" si="55"/>
        <v>59520</v>
      </c>
      <c r="F78" s="178">
        <f t="shared" si="55"/>
        <v>59840</v>
      </c>
      <c r="G78" s="178">
        <f t="shared" si="55"/>
        <v>67558</v>
      </c>
      <c r="H78" s="178">
        <f t="shared" si="55"/>
        <v>73175</v>
      </c>
      <c r="I78" s="179">
        <f>IFERROR(H78/G78-1,"-")</f>
        <v>8.3143373101631113E-2</v>
      </c>
      <c r="J78" s="179">
        <f t="shared" ref="J78:J90" si="56">H78/H$8</f>
        <v>0.16669020565482429</v>
      </c>
      <c r="K78" s="178">
        <f t="shared" ref="K78:P78" si="57">K79+K82</f>
        <v>93394</v>
      </c>
      <c r="L78" s="178">
        <f t="shared" si="57"/>
        <v>58520</v>
      </c>
      <c r="M78" s="178">
        <f t="shared" si="57"/>
        <v>259864</v>
      </c>
      <c r="N78" s="178">
        <f t="shared" si="57"/>
        <v>307974</v>
      </c>
      <c r="O78" s="178">
        <f t="shared" si="57"/>
        <v>357459</v>
      </c>
      <c r="P78" s="178">
        <f t="shared" si="57"/>
        <v>351719</v>
      </c>
      <c r="Q78" s="179">
        <f>IFERROR(P78/O78-1,"-")</f>
        <v>-1.6057785648144307E-2</v>
      </c>
      <c r="R78" s="179">
        <f t="shared" ref="R78:R90" si="58">P78/P$8</f>
        <v>0.17642768536070413</v>
      </c>
      <c r="S78" s="178">
        <f>S79+S82</f>
        <v>116219</v>
      </c>
      <c r="T78" s="178">
        <f>T79+T82</f>
        <v>319384</v>
      </c>
      <c r="U78" s="178">
        <f>U79+U82</f>
        <v>367814</v>
      </c>
      <c r="V78" s="178">
        <f>V79+V82</f>
        <v>425017</v>
      </c>
      <c r="W78" s="178">
        <f>W79+W82</f>
        <v>424894</v>
      </c>
      <c r="X78" s="179">
        <f>IFERROR(W78/V78-1,"-")</f>
        <v>-2.8940018869838546E-4</v>
      </c>
      <c r="Y78" s="179">
        <f>W78/W$8</f>
        <v>0.17467041746778172</v>
      </c>
    </row>
    <row r="79" spans="1:25" x14ac:dyDescent="0.25">
      <c r="A79" s="57"/>
      <c r="B79" s="161" t="s">
        <v>99</v>
      </c>
      <c r="C79" s="162">
        <v>7130</v>
      </c>
      <c r="D79" s="162">
        <v>16360</v>
      </c>
      <c r="E79" s="162">
        <v>30091</v>
      </c>
      <c r="F79" s="162">
        <v>29663</v>
      </c>
      <c r="G79" s="162">
        <v>32953</v>
      </c>
      <c r="H79" s="162">
        <v>37517</v>
      </c>
      <c r="I79" s="163">
        <f>IFERROR(H79/G79-1,"-")</f>
        <v>0.13850028828938177</v>
      </c>
      <c r="J79" s="163">
        <f t="shared" si="56"/>
        <v>8.5462472778299173E-2</v>
      </c>
      <c r="K79" s="162">
        <v>33582</v>
      </c>
      <c r="L79" s="162">
        <v>35198</v>
      </c>
      <c r="M79" s="162">
        <v>129957</v>
      </c>
      <c r="N79" s="162">
        <v>137374</v>
      </c>
      <c r="O79" s="162">
        <v>141856</v>
      </c>
      <c r="P79" s="162">
        <v>141679</v>
      </c>
      <c r="Q79" s="163">
        <f>IFERROR(P79/O79-1,"-")</f>
        <v>-1.247744191292588E-3</v>
      </c>
      <c r="R79" s="163">
        <f t="shared" si="58"/>
        <v>7.1068375703954592E-2</v>
      </c>
      <c r="S79" s="162">
        <v>40712</v>
      </c>
      <c r="T79" s="162">
        <v>160048</v>
      </c>
      <c r="U79" s="162">
        <v>167037</v>
      </c>
      <c r="V79" s="162">
        <v>174809</v>
      </c>
      <c r="W79" s="162">
        <v>179196</v>
      </c>
      <c r="X79" s="163">
        <f>IFERROR(W79/V79-1,"-")</f>
        <v>2.5095961878393025E-2</v>
      </c>
      <c r="Y79" s="163">
        <f>W79/W$8</f>
        <v>7.3665996998208055E-2</v>
      </c>
    </row>
    <row r="80" spans="1:25" x14ac:dyDescent="0.25">
      <c r="A80" s="57"/>
      <c r="B80" s="165" t="s">
        <v>105</v>
      </c>
      <c r="C80" s="166">
        <v>2296</v>
      </c>
      <c r="D80" s="166">
        <v>10915</v>
      </c>
      <c r="E80" s="166">
        <v>18500</v>
      </c>
      <c r="F80" s="166">
        <v>18785</v>
      </c>
      <c r="G80" s="166">
        <v>17880</v>
      </c>
      <c r="H80" s="166">
        <v>18689</v>
      </c>
      <c r="I80" s="167">
        <f>IFERROR(H80/G80-1,"-")</f>
        <v>4.5246085011185766E-2</v>
      </c>
      <c r="J80" s="167">
        <f t="shared" si="56"/>
        <v>4.2572917710734688E-2</v>
      </c>
      <c r="K80" s="166">
        <v>4508</v>
      </c>
      <c r="L80" s="166">
        <v>8494</v>
      </c>
      <c r="M80" s="166">
        <v>21026</v>
      </c>
      <c r="N80" s="166">
        <v>16348</v>
      </c>
      <c r="O80" s="166">
        <v>26224</v>
      </c>
      <c r="P80" s="166">
        <v>20038</v>
      </c>
      <c r="Q80" s="167">
        <f>IFERROR(P80/O80-1,"-")</f>
        <v>-0.23589078706528366</v>
      </c>
      <c r="R80" s="167">
        <f t="shared" si="58"/>
        <v>1.005137043849718E-2</v>
      </c>
      <c r="S80" s="166">
        <v>6804</v>
      </c>
      <c r="T80" s="166">
        <v>39526</v>
      </c>
      <c r="U80" s="166">
        <v>35133</v>
      </c>
      <c r="V80" s="166">
        <v>44104</v>
      </c>
      <c r="W80" s="166">
        <v>38727</v>
      </c>
      <c r="X80" s="167">
        <f>IFERROR(W80/V80-1,"-")</f>
        <v>-0.12191637946671507</v>
      </c>
      <c r="Y80" s="167">
        <f>W80/W$8</f>
        <v>1.5920350151507865E-2</v>
      </c>
    </row>
    <row r="81" spans="1:25" x14ac:dyDescent="0.25">
      <c r="A81" s="57"/>
      <c r="B81" s="165" t="s">
        <v>102</v>
      </c>
      <c r="C81" s="166">
        <v>4834</v>
      </c>
      <c r="D81" s="166">
        <v>5445</v>
      </c>
      <c r="E81" s="166">
        <v>11591</v>
      </c>
      <c r="F81" s="166">
        <v>10878</v>
      </c>
      <c r="G81" s="166">
        <v>15073</v>
      </c>
      <c r="H81" s="166">
        <v>18828</v>
      </c>
      <c r="I81" s="167">
        <f>IFERROR(H81/G81-1,"-")</f>
        <v>0.24912094473561996</v>
      </c>
      <c r="J81" s="167">
        <f t="shared" si="56"/>
        <v>4.2889555067564492E-2</v>
      </c>
      <c r="K81" s="166">
        <v>29074</v>
      </c>
      <c r="L81" s="166">
        <v>26704</v>
      </c>
      <c r="M81" s="166">
        <v>108931</v>
      </c>
      <c r="N81" s="166">
        <v>121026</v>
      </c>
      <c r="O81" s="166">
        <v>115632</v>
      </c>
      <c r="P81" s="166">
        <v>121641</v>
      </c>
      <c r="Q81" s="167">
        <f>IFERROR(P81/O81-1,"-")</f>
        <v>5.1966583644665887E-2</v>
      </c>
      <c r="R81" s="167">
        <f t="shared" si="58"/>
        <v>6.1017005265457405E-2</v>
      </c>
      <c r="S81" s="166">
        <v>33908</v>
      </c>
      <c r="T81" s="166">
        <v>120522</v>
      </c>
      <c r="U81" s="166">
        <v>131904</v>
      </c>
      <c r="V81" s="166">
        <v>130705</v>
      </c>
      <c r="W81" s="166">
        <v>140469</v>
      </c>
      <c r="X81" s="167">
        <f>IFERROR(W81/V81-1,"-")</f>
        <v>7.4702574499827756E-2</v>
      </c>
      <c r="Y81" s="167">
        <f>W81/W$8</f>
        <v>5.7745646846700187E-2</v>
      </c>
    </row>
    <row r="82" spans="1:25" x14ac:dyDescent="0.25">
      <c r="A82" s="57"/>
      <c r="B82" s="161" t="s">
        <v>109</v>
      </c>
      <c r="C82" s="162">
        <v>15695</v>
      </c>
      <c r="D82" s="162">
        <v>10420</v>
      </c>
      <c r="E82" s="162">
        <v>29429</v>
      </c>
      <c r="F82" s="162">
        <v>30177</v>
      </c>
      <c r="G82" s="162">
        <v>34605</v>
      </c>
      <c r="H82" s="162">
        <v>35658</v>
      </c>
      <c r="I82" s="163">
        <f>IFERROR(H82/G82-1,"-")</f>
        <v>3.042912873862158E-2</v>
      </c>
      <c r="J82" s="163">
        <f t="shared" si="56"/>
        <v>8.1227732876525099E-2</v>
      </c>
      <c r="K82" s="162">
        <v>59812</v>
      </c>
      <c r="L82" s="162">
        <v>23322</v>
      </c>
      <c r="M82" s="162">
        <v>129907</v>
      </c>
      <c r="N82" s="162">
        <v>170600</v>
      </c>
      <c r="O82" s="162">
        <v>215603</v>
      </c>
      <c r="P82" s="162">
        <v>210040</v>
      </c>
      <c r="Q82" s="163">
        <f>IFERROR(P82/O82-1,"-")</f>
        <v>-2.5802052847131107E-2</v>
      </c>
      <c r="R82" s="163">
        <f t="shared" si="58"/>
        <v>0.10535930965674956</v>
      </c>
      <c r="S82" s="162">
        <v>75507</v>
      </c>
      <c r="T82" s="162">
        <v>159336</v>
      </c>
      <c r="U82" s="162">
        <v>200777</v>
      </c>
      <c r="V82" s="162">
        <v>250208</v>
      </c>
      <c r="W82" s="162">
        <v>245698</v>
      </c>
      <c r="X82" s="163">
        <f>IFERROR(W82/V82-1,"-")</f>
        <v>-1.8025003197339795E-2</v>
      </c>
      <c r="Y82" s="163">
        <f>W82/W$8</f>
        <v>0.10100442046957366</v>
      </c>
    </row>
    <row r="83" spans="1:25" s="57" customFormat="1" x14ac:dyDescent="0.25">
      <c r="B83" s="165" t="s">
        <v>112</v>
      </c>
      <c r="C83" s="166">
        <v>2122</v>
      </c>
      <c r="D83" s="166">
        <v>1317</v>
      </c>
      <c r="E83" s="166">
        <v>3123</v>
      </c>
      <c r="F83" s="166">
        <v>4052</v>
      </c>
      <c r="G83" s="166">
        <v>4998</v>
      </c>
      <c r="H83" s="166">
        <v>5030</v>
      </c>
      <c r="I83" s="167">
        <f t="shared" ref="I83:I90" si="59">IFERROR(H83/G83-1,"-")</f>
        <v>6.4025610244098363E-3</v>
      </c>
      <c r="J83" s="167">
        <f t="shared" si="56"/>
        <v>1.1458171977366123E-2</v>
      </c>
      <c r="K83" s="166">
        <v>12866</v>
      </c>
      <c r="L83" s="166">
        <v>1201</v>
      </c>
      <c r="M83" s="166">
        <v>29342</v>
      </c>
      <c r="N83" s="166">
        <v>38561</v>
      </c>
      <c r="O83" s="166">
        <v>48398</v>
      </c>
      <c r="P83" s="166">
        <v>51163</v>
      </c>
      <c r="Q83" s="167">
        <f t="shared" ref="Q83:Q90" si="60">IFERROR(P83/O83-1,"-")</f>
        <v>5.71304599363609E-2</v>
      </c>
      <c r="R83" s="167">
        <f t="shared" si="58"/>
        <v>2.5664151399582356E-2</v>
      </c>
      <c r="S83" s="166">
        <v>14988</v>
      </c>
      <c r="T83" s="166">
        <v>32465</v>
      </c>
      <c r="U83" s="166">
        <v>42613</v>
      </c>
      <c r="V83" s="166">
        <v>53396</v>
      </c>
      <c r="W83" s="166">
        <v>56193</v>
      </c>
      <c r="X83" s="167">
        <f t="shared" ref="X83:X90" si="61">IFERROR(W83/V83-1,"-")</f>
        <v>5.2382200913926091E-2</v>
      </c>
      <c r="Y83" s="167">
        <f t="shared" ref="Y83:Y90" si="62">W83/W$8</f>
        <v>2.3100478634122998E-2</v>
      </c>
    </row>
    <row r="84" spans="1:25" s="57" customFormat="1" x14ac:dyDescent="0.25">
      <c r="B84" s="165" t="s">
        <v>115</v>
      </c>
      <c r="C84" s="166">
        <v>4630</v>
      </c>
      <c r="D84" s="166">
        <v>2148</v>
      </c>
      <c r="E84" s="166">
        <v>7408</v>
      </c>
      <c r="F84" s="166">
        <v>8395</v>
      </c>
      <c r="G84" s="166">
        <v>8668</v>
      </c>
      <c r="H84" s="166">
        <v>8232</v>
      </c>
      <c r="I84" s="167">
        <f t="shared" si="59"/>
        <v>-5.0299953853253365E-2</v>
      </c>
      <c r="J84" s="167">
        <f t="shared" si="56"/>
        <v>1.8752221017431001E-2</v>
      </c>
      <c r="K84" s="166">
        <v>23780</v>
      </c>
      <c r="L84" s="166">
        <v>5339</v>
      </c>
      <c r="M84" s="166">
        <v>44573</v>
      </c>
      <c r="N84" s="166">
        <v>54081</v>
      </c>
      <c r="O84" s="166">
        <v>62299</v>
      </c>
      <c r="P84" s="166">
        <v>59397</v>
      </c>
      <c r="Q84" s="167">
        <f t="shared" si="60"/>
        <v>-4.6581807091606642E-2</v>
      </c>
      <c r="R84" s="167">
        <f t="shared" si="58"/>
        <v>2.9794453036002446E-2</v>
      </c>
      <c r="S84" s="166">
        <v>28410</v>
      </c>
      <c r="T84" s="166">
        <v>51981</v>
      </c>
      <c r="U84" s="166">
        <v>62476</v>
      </c>
      <c r="V84" s="166">
        <v>70967</v>
      </c>
      <c r="W84" s="166">
        <v>67629</v>
      </c>
      <c r="X84" s="167">
        <f t="shared" si="61"/>
        <v>-4.7035946284892938E-2</v>
      </c>
      <c r="Y84" s="167">
        <f t="shared" si="62"/>
        <v>2.7801723872138955E-2</v>
      </c>
    </row>
    <row r="85" spans="1:25" x14ac:dyDescent="0.25">
      <c r="A85" s="57"/>
      <c r="B85" s="165" t="s">
        <v>118</v>
      </c>
      <c r="C85" s="166">
        <v>1312</v>
      </c>
      <c r="D85" s="166">
        <v>2539</v>
      </c>
      <c r="E85" s="166">
        <v>3664</v>
      </c>
      <c r="F85" s="166">
        <v>3432</v>
      </c>
      <c r="G85" s="166">
        <v>3485</v>
      </c>
      <c r="H85" s="166">
        <v>3600</v>
      </c>
      <c r="I85" s="167">
        <f t="shared" si="59"/>
        <v>3.2998565279770409E-2</v>
      </c>
      <c r="J85" s="167">
        <f t="shared" si="56"/>
        <v>8.2006797452322151E-3</v>
      </c>
      <c r="K85" s="166">
        <v>3742</v>
      </c>
      <c r="L85" s="166">
        <v>3622</v>
      </c>
      <c r="M85" s="166">
        <v>11214</v>
      </c>
      <c r="N85" s="166">
        <v>16450</v>
      </c>
      <c r="O85" s="166">
        <v>27519</v>
      </c>
      <c r="P85" s="166">
        <v>23902</v>
      </c>
      <c r="Q85" s="167">
        <f t="shared" si="60"/>
        <v>-0.13143646208074422</v>
      </c>
      <c r="R85" s="167">
        <f t="shared" si="58"/>
        <v>1.1989612547208284E-2</v>
      </c>
      <c r="S85" s="166">
        <v>5054</v>
      </c>
      <c r="T85" s="166">
        <v>14878</v>
      </c>
      <c r="U85" s="166">
        <v>19882</v>
      </c>
      <c r="V85" s="166">
        <v>31004</v>
      </c>
      <c r="W85" s="166">
        <v>27502</v>
      </c>
      <c r="X85" s="167">
        <f t="shared" si="61"/>
        <v>-0.11295316733324734</v>
      </c>
      <c r="Y85" s="167">
        <f t="shared" si="62"/>
        <v>1.1305845272465444E-2</v>
      </c>
    </row>
    <row r="86" spans="1:25" x14ac:dyDescent="0.25">
      <c r="A86" s="57"/>
      <c r="B86" s="165" t="s">
        <v>125</v>
      </c>
      <c r="C86" s="166">
        <v>223</v>
      </c>
      <c r="D86" s="166">
        <v>137</v>
      </c>
      <c r="E86" s="166">
        <v>743</v>
      </c>
      <c r="F86" s="166">
        <v>644</v>
      </c>
      <c r="G86" s="166">
        <v>844</v>
      </c>
      <c r="H86" s="166">
        <v>845</v>
      </c>
      <c r="I86" s="167">
        <f t="shared" si="59"/>
        <v>1.1848341232227888E-3</v>
      </c>
      <c r="J86" s="167">
        <f t="shared" si="56"/>
        <v>1.9248817735336729E-3</v>
      </c>
      <c r="K86" s="166">
        <v>951</v>
      </c>
      <c r="L86" s="166">
        <v>565</v>
      </c>
      <c r="M86" s="166">
        <v>2492</v>
      </c>
      <c r="N86" s="166">
        <v>2805</v>
      </c>
      <c r="O86" s="166">
        <v>5875</v>
      </c>
      <c r="P86" s="166">
        <v>6021</v>
      </c>
      <c r="Q86" s="167">
        <f t="shared" si="60"/>
        <v>2.485106382978719E-2</v>
      </c>
      <c r="R86" s="167">
        <f t="shared" si="58"/>
        <v>3.0202266398937777E-3</v>
      </c>
      <c r="S86" s="166">
        <v>1174</v>
      </c>
      <c r="T86" s="166">
        <v>3235</v>
      </c>
      <c r="U86" s="166">
        <v>3449</v>
      </c>
      <c r="V86" s="166">
        <v>6719</v>
      </c>
      <c r="W86" s="166">
        <v>6866</v>
      </c>
      <c r="X86" s="167">
        <f t="shared" si="61"/>
        <v>2.1878255692811432E-2</v>
      </c>
      <c r="Y86" s="167">
        <f t="shared" si="62"/>
        <v>2.8225559465038085E-3</v>
      </c>
    </row>
    <row r="87" spans="1:25" x14ac:dyDescent="0.25">
      <c r="A87" s="57"/>
      <c r="B87" s="165" t="s">
        <v>121</v>
      </c>
      <c r="C87" s="166">
        <v>139</v>
      </c>
      <c r="D87" s="166">
        <v>230</v>
      </c>
      <c r="E87" s="166">
        <v>550</v>
      </c>
      <c r="F87" s="166">
        <v>429</v>
      </c>
      <c r="G87" s="166">
        <v>434</v>
      </c>
      <c r="H87" s="166">
        <v>466</v>
      </c>
      <c r="I87" s="167">
        <f t="shared" si="59"/>
        <v>7.3732718894009119E-2</v>
      </c>
      <c r="J87" s="167">
        <f t="shared" si="56"/>
        <v>1.0615324336883923E-3</v>
      </c>
      <c r="K87" s="166">
        <v>854</v>
      </c>
      <c r="L87" s="166">
        <v>710</v>
      </c>
      <c r="M87" s="166">
        <v>2378</v>
      </c>
      <c r="N87" s="166">
        <v>2782</v>
      </c>
      <c r="O87" s="166">
        <v>3908</v>
      </c>
      <c r="P87" s="166">
        <v>3781</v>
      </c>
      <c r="Q87" s="167">
        <f t="shared" si="60"/>
        <v>-3.2497441146366435E-2</v>
      </c>
      <c r="R87" s="167">
        <f t="shared" si="58"/>
        <v>1.8966080261482103E-3</v>
      </c>
      <c r="S87" s="166">
        <v>993</v>
      </c>
      <c r="T87" s="166">
        <v>2928</v>
      </c>
      <c r="U87" s="166">
        <v>3211</v>
      </c>
      <c r="V87" s="166">
        <v>4342</v>
      </c>
      <c r="W87" s="166">
        <v>4247</v>
      </c>
      <c r="X87" s="167">
        <f t="shared" si="61"/>
        <v>-2.1879318286503913E-2</v>
      </c>
      <c r="Y87" s="167">
        <f t="shared" si="62"/>
        <v>1.7459066566853591E-3</v>
      </c>
    </row>
    <row r="88" spans="1:25" x14ac:dyDescent="0.25">
      <c r="A88" s="57"/>
      <c r="B88" s="165" t="s">
        <v>130</v>
      </c>
      <c r="C88" s="166">
        <v>282</v>
      </c>
      <c r="D88" s="166">
        <v>63</v>
      </c>
      <c r="E88" s="166">
        <v>262</v>
      </c>
      <c r="F88" s="166">
        <v>289</v>
      </c>
      <c r="G88" s="166">
        <v>329</v>
      </c>
      <c r="H88" s="166">
        <v>349</v>
      </c>
      <c r="I88" s="167">
        <f t="shared" si="59"/>
        <v>6.07902735562309E-2</v>
      </c>
      <c r="J88" s="167">
        <f t="shared" si="56"/>
        <v>7.9501034196834543E-4</v>
      </c>
      <c r="K88" s="166">
        <v>1406</v>
      </c>
      <c r="L88" s="166">
        <v>50</v>
      </c>
      <c r="M88" s="166">
        <v>1594</v>
      </c>
      <c r="N88" s="166">
        <v>2182</v>
      </c>
      <c r="O88" s="166">
        <v>2135</v>
      </c>
      <c r="P88" s="166">
        <v>2200</v>
      </c>
      <c r="Q88" s="167">
        <f t="shared" si="60"/>
        <v>3.0444964871194413E-2</v>
      </c>
      <c r="R88" s="167">
        <f t="shared" si="58"/>
        <v>1.1035539956429682E-3</v>
      </c>
      <c r="S88" s="166">
        <v>1688</v>
      </c>
      <c r="T88" s="166">
        <v>1856</v>
      </c>
      <c r="U88" s="166">
        <v>2471</v>
      </c>
      <c r="V88" s="166">
        <v>2464</v>
      </c>
      <c r="W88" s="166">
        <v>2549</v>
      </c>
      <c r="X88" s="167">
        <f t="shared" si="61"/>
        <v>3.4496753246753276E-2</v>
      </c>
      <c r="Y88" s="167">
        <f t="shared" si="62"/>
        <v>1.0478728674101672E-3</v>
      </c>
    </row>
    <row r="89" spans="1:25" x14ac:dyDescent="0.25">
      <c r="A89" s="57"/>
      <c r="B89" s="165" t="s">
        <v>133</v>
      </c>
      <c r="C89" s="166">
        <v>378</v>
      </c>
      <c r="D89" s="166">
        <v>102</v>
      </c>
      <c r="E89" s="166">
        <v>400</v>
      </c>
      <c r="F89" s="166">
        <v>380</v>
      </c>
      <c r="G89" s="166">
        <v>360</v>
      </c>
      <c r="H89" s="166">
        <v>447</v>
      </c>
      <c r="I89" s="167">
        <f t="shared" si="59"/>
        <v>0.2416666666666667</v>
      </c>
      <c r="J89" s="167">
        <f t="shared" si="56"/>
        <v>1.0182510683663334E-3</v>
      </c>
      <c r="K89" s="166">
        <v>1875</v>
      </c>
      <c r="L89" s="166">
        <v>117</v>
      </c>
      <c r="M89" s="166">
        <v>1140</v>
      </c>
      <c r="N89" s="166">
        <v>2135</v>
      </c>
      <c r="O89" s="166">
        <v>2590</v>
      </c>
      <c r="P89" s="166">
        <v>1654</v>
      </c>
      <c r="Q89" s="167">
        <f t="shared" si="60"/>
        <v>-0.36138996138996138</v>
      </c>
      <c r="R89" s="167">
        <f t="shared" si="58"/>
        <v>8.2967195854248609E-4</v>
      </c>
      <c r="S89" s="166">
        <v>2253</v>
      </c>
      <c r="T89" s="166">
        <v>1540</v>
      </c>
      <c r="U89" s="166">
        <v>2515</v>
      </c>
      <c r="V89" s="166">
        <v>2950</v>
      </c>
      <c r="W89" s="166">
        <v>2101</v>
      </c>
      <c r="X89" s="167">
        <f t="shared" si="61"/>
        <v>-0.28779661016949154</v>
      </c>
      <c r="Y89" s="167">
        <f t="shared" si="62"/>
        <v>8.6370376399716019E-4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3884</v>
      </c>
      <c r="E90" s="171">
        <f t="shared" si="64"/>
        <v>13279</v>
      </c>
      <c r="F90" s="171">
        <f t="shared" si="64"/>
        <v>12556</v>
      </c>
      <c r="G90" s="171">
        <f t="shared" si="64"/>
        <v>15487</v>
      </c>
      <c r="H90" s="171">
        <f t="shared" si="64"/>
        <v>16689</v>
      </c>
      <c r="I90" s="172">
        <f t="shared" si="59"/>
        <v>7.7613482275456835E-2</v>
      </c>
      <c r="J90" s="172">
        <f t="shared" si="56"/>
        <v>3.8016984518939013E-2</v>
      </c>
      <c r="K90" s="171">
        <f t="shared" ref="K90:P90" si="65">K82-SUM(K83:K89)</f>
        <v>14338</v>
      </c>
      <c r="L90" s="171">
        <f t="shared" si="65"/>
        <v>11718</v>
      </c>
      <c r="M90" s="171">
        <f t="shared" si="65"/>
        <v>37174</v>
      </c>
      <c r="N90" s="171">
        <f t="shared" si="65"/>
        <v>51604</v>
      </c>
      <c r="O90" s="171">
        <f t="shared" si="65"/>
        <v>62879</v>
      </c>
      <c r="P90" s="171">
        <f t="shared" si="65"/>
        <v>61922</v>
      </c>
      <c r="Q90" s="172">
        <f t="shared" si="60"/>
        <v>-1.521970769255232E-2</v>
      </c>
      <c r="R90" s="172">
        <f t="shared" si="58"/>
        <v>3.1061032053729034E-2</v>
      </c>
      <c r="S90" s="171">
        <f>S82-SUM(S83:S89)</f>
        <v>20947</v>
      </c>
      <c r="T90" s="171">
        <f>T82-SUM(T83:T89)</f>
        <v>50453</v>
      </c>
      <c r="U90" s="171">
        <f>U82-SUM(U83:U89)</f>
        <v>64160</v>
      </c>
      <c r="V90" s="171">
        <f>V82-SUM(V83:V89)</f>
        <v>78366</v>
      </c>
      <c r="W90" s="171">
        <f>W82-SUM(W83:W89)</f>
        <v>78611</v>
      </c>
      <c r="X90" s="172">
        <f t="shared" si="61"/>
        <v>3.1263558175740336E-3</v>
      </c>
      <c r="Y90" s="172">
        <f t="shared" si="62"/>
        <v>3.2316333456249763E-2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1767</v>
      </c>
      <c r="F92" s="178">
        <f t="shared" si="66"/>
        <v>4009</v>
      </c>
      <c r="G92" s="178">
        <f t="shared" si="66"/>
        <v>4579</v>
      </c>
      <c r="H92" s="178">
        <f t="shared" si="66"/>
        <v>4975</v>
      </c>
      <c r="I92" s="179">
        <f>IFERROR(H92/G92-1,"-")</f>
        <v>8.648176457741874E-2</v>
      </c>
      <c r="J92" s="179">
        <f t="shared" ref="J92:J104" si="67">H92/H$8</f>
        <v>1.1332883814591743E-2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14735</v>
      </c>
      <c r="N92" s="178">
        <f t="shared" si="68"/>
        <v>26674</v>
      </c>
      <c r="O92" s="178">
        <f t="shared" si="68"/>
        <v>29212</v>
      </c>
      <c r="P92" s="178">
        <f t="shared" si="68"/>
        <v>26934</v>
      </c>
      <c r="Q92" s="179">
        <f>IFERROR(P92/O92-1,"-")</f>
        <v>-7.7981651376146766E-2</v>
      </c>
      <c r="R92" s="179">
        <f t="shared" ref="R92:R104" si="69">P92/P$8</f>
        <v>1.3510510599385321E-2</v>
      </c>
      <c r="S92" s="178">
        <f>S93+S96</f>
        <v>12754</v>
      </c>
      <c r="T92" s="178">
        <f>T93+T96</f>
        <v>28946</v>
      </c>
      <c r="U92" s="178">
        <f>U93+U96</f>
        <v>35023</v>
      </c>
      <c r="V92" s="178">
        <f>V93+V96</f>
        <v>33791</v>
      </c>
      <c r="W92" s="178">
        <f>W93+W96</f>
        <v>31909</v>
      </c>
      <c r="X92" s="179">
        <f>IFERROR(W92/V92-1,"-")</f>
        <v>-5.5695303483175973E-2</v>
      </c>
      <c r="Y92" s="179">
        <f>W92/W$8</f>
        <v>1.3117526608941164E-2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1440</v>
      </c>
      <c r="F93" s="162">
        <v>2733</v>
      </c>
      <c r="G93" s="162">
        <v>3245</v>
      </c>
      <c r="H93" s="162">
        <v>3563</v>
      </c>
      <c r="I93" s="163">
        <f>IFERROR(H93/G93-1,"-")</f>
        <v>9.7996918335901295E-2</v>
      </c>
      <c r="J93" s="163">
        <f t="shared" si="67"/>
        <v>8.1163949811839959E-3</v>
      </c>
      <c r="K93" s="162">
        <v>4723</v>
      </c>
      <c r="L93" s="162">
        <v>0</v>
      </c>
      <c r="M93" s="162">
        <v>10540</v>
      </c>
      <c r="N93" s="162">
        <v>17187</v>
      </c>
      <c r="O93" s="162">
        <v>17098</v>
      </c>
      <c r="P93" s="162">
        <v>15527</v>
      </c>
      <c r="Q93" s="163">
        <f>IFERROR(P93/O93-1,"-")</f>
        <v>-9.1882091472686889E-2</v>
      </c>
      <c r="R93" s="163">
        <f t="shared" si="69"/>
        <v>7.7885831319765304E-3</v>
      </c>
      <c r="S93" s="162">
        <v>7454</v>
      </c>
      <c r="T93" s="162">
        <v>18683</v>
      </c>
      <c r="U93" s="162">
        <v>23106</v>
      </c>
      <c r="V93" s="162">
        <v>20343</v>
      </c>
      <c r="W93" s="162">
        <v>19090</v>
      </c>
      <c r="X93" s="163">
        <f>IFERROR(W93/V93-1,"-")</f>
        <v>-6.1593668583788008E-2</v>
      </c>
      <c r="Y93" s="163">
        <f>W93/W$8</f>
        <v>7.8477414824872863E-3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1120</v>
      </c>
      <c r="F94" s="166">
        <v>1913</v>
      </c>
      <c r="G94" s="166">
        <v>2322</v>
      </c>
      <c r="H94" s="166">
        <v>2560</v>
      </c>
      <c r="I94" s="167">
        <f>IFERROR(H94/G94-1,"-")</f>
        <v>0.10249784668389328</v>
      </c>
      <c r="J94" s="167">
        <f t="shared" si="67"/>
        <v>5.8315944854984651E-3</v>
      </c>
      <c r="K94" s="166">
        <v>2176</v>
      </c>
      <c r="L94" s="166">
        <v>0</v>
      </c>
      <c r="M94" s="166">
        <v>4853</v>
      </c>
      <c r="N94" s="166">
        <v>4042</v>
      </c>
      <c r="O94" s="166">
        <v>3958</v>
      </c>
      <c r="P94" s="166">
        <v>3652</v>
      </c>
      <c r="Q94" s="167">
        <f>IFERROR(P94/O94-1,"-")</f>
        <v>-7.7311773623041979E-2</v>
      </c>
      <c r="R94" s="167">
        <f t="shared" si="69"/>
        <v>1.8318996327673271E-3</v>
      </c>
      <c r="S94" s="166">
        <v>4239</v>
      </c>
      <c r="T94" s="166">
        <v>9207</v>
      </c>
      <c r="U94" s="166">
        <v>7164</v>
      </c>
      <c r="V94" s="166">
        <v>6280</v>
      </c>
      <c r="W94" s="166">
        <v>6212</v>
      </c>
      <c r="X94" s="167">
        <f>IFERROR(W94/V94-1,"-")</f>
        <v>-1.0828025477707004E-2</v>
      </c>
      <c r="Y94" s="167">
        <f>W94/W$8</f>
        <v>2.5537019428607134E-3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320</v>
      </c>
      <c r="F95" s="166">
        <v>820</v>
      </c>
      <c r="G95" s="166">
        <v>923</v>
      </c>
      <c r="H95" s="166">
        <v>1003</v>
      </c>
      <c r="I95" s="167">
        <f>IFERROR(H95/G95-1,"-")</f>
        <v>8.6673889490790801E-2</v>
      </c>
      <c r="J95" s="167">
        <f t="shared" si="67"/>
        <v>2.2848004956855313E-3</v>
      </c>
      <c r="K95" s="166">
        <v>2547</v>
      </c>
      <c r="L95" s="166">
        <v>0</v>
      </c>
      <c r="M95" s="166">
        <v>5687</v>
      </c>
      <c r="N95" s="166">
        <v>13145</v>
      </c>
      <c r="O95" s="166">
        <v>13140</v>
      </c>
      <c r="P95" s="166">
        <v>11875</v>
      </c>
      <c r="Q95" s="167">
        <f>IFERROR(P95/O95-1,"-")</f>
        <v>-9.6270928462709238E-2</v>
      </c>
      <c r="R95" s="167">
        <f t="shared" si="69"/>
        <v>5.9566834992092034E-3</v>
      </c>
      <c r="S95" s="166">
        <v>3215</v>
      </c>
      <c r="T95" s="166">
        <v>9476</v>
      </c>
      <c r="U95" s="166">
        <v>15942</v>
      </c>
      <c r="V95" s="166">
        <v>14063</v>
      </c>
      <c r="W95" s="166">
        <v>12878</v>
      </c>
      <c r="X95" s="167">
        <f>IFERROR(W95/V95-1,"-")</f>
        <v>-8.4263670625044473E-2</v>
      </c>
      <c r="Y95" s="167">
        <f>W95/W$8</f>
        <v>5.2940395396265721E-3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327</v>
      </c>
      <c r="F96" s="162">
        <v>1276</v>
      </c>
      <c r="G96" s="162">
        <v>1334</v>
      </c>
      <c r="H96" s="162">
        <v>1412</v>
      </c>
      <c r="I96" s="163">
        <f>IFERROR(H96/G96-1,"-")</f>
        <v>5.8470764617691184E-2</v>
      </c>
      <c r="J96" s="163">
        <f t="shared" si="67"/>
        <v>3.2164888334077469E-3</v>
      </c>
      <c r="K96" s="162">
        <v>3970</v>
      </c>
      <c r="L96" s="162">
        <v>0</v>
      </c>
      <c r="M96" s="162">
        <v>4195</v>
      </c>
      <c r="N96" s="162">
        <v>9487</v>
      </c>
      <c r="O96" s="162">
        <v>12114</v>
      </c>
      <c r="P96" s="162">
        <v>11407</v>
      </c>
      <c r="Q96" s="163">
        <f>IFERROR(P96/O96-1,"-")</f>
        <v>-5.8362225524186906E-2</v>
      </c>
      <c r="R96" s="163">
        <f t="shared" si="69"/>
        <v>5.7219274674087904E-3</v>
      </c>
      <c r="S96" s="162">
        <v>5300</v>
      </c>
      <c r="T96" s="162">
        <v>10263</v>
      </c>
      <c r="U96" s="162">
        <v>11917</v>
      </c>
      <c r="V96" s="162">
        <v>13448</v>
      </c>
      <c r="W96" s="162">
        <v>12819</v>
      </c>
      <c r="X96" s="163">
        <f>IFERROR(W96/V96-1,"-")</f>
        <v>-4.6772754312908948E-2</v>
      </c>
      <c r="Y96" s="163">
        <f>W96/W$8</f>
        <v>5.2697851264538777E-3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9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1.7312546128823566E-4</v>
      </c>
      <c r="K97" s="166">
        <v>915</v>
      </c>
      <c r="L97" s="166">
        <v>0</v>
      </c>
      <c r="M97" s="166">
        <v>465</v>
      </c>
      <c r="N97" s="166">
        <v>1496</v>
      </c>
      <c r="O97" s="166">
        <v>1877</v>
      </c>
      <c r="P97" s="166">
        <v>1614</v>
      </c>
      <c r="Q97" s="167">
        <f t="shared" ref="Q97:Q104" si="71">IFERROR(P97/O97-1,"-")</f>
        <v>-0.14011720831113483</v>
      </c>
      <c r="R97" s="167">
        <f t="shared" si="69"/>
        <v>8.0960734043988662E-4</v>
      </c>
      <c r="S97" s="166">
        <v>994</v>
      </c>
      <c r="T97" s="166">
        <v>1389</v>
      </c>
      <c r="U97" s="166">
        <v>1721</v>
      </c>
      <c r="V97" s="166">
        <v>2001</v>
      </c>
      <c r="W97" s="166">
        <v>1690</v>
      </c>
      <c r="X97" s="167">
        <f t="shared" ref="X97:X104" si="72">IFERROR(W97/V97-1,"-")</f>
        <v>-0.15542228885557219</v>
      </c>
      <c r="Y97" s="167">
        <f t="shared" ref="Y97:Y104" si="73">W97/W$8</f>
        <v>6.947450552856738E-4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45</v>
      </c>
      <c r="F98" s="166">
        <v>157</v>
      </c>
      <c r="G98" s="166">
        <v>219</v>
      </c>
      <c r="H98" s="166">
        <v>208</v>
      </c>
      <c r="I98" s="167">
        <f t="shared" si="70"/>
        <v>-5.0228310502283158E-2</v>
      </c>
      <c r="J98" s="167">
        <f t="shared" si="67"/>
        <v>4.7381705194675025E-4</v>
      </c>
      <c r="K98" s="166">
        <v>772</v>
      </c>
      <c r="L98" s="166">
        <v>0</v>
      </c>
      <c r="M98" s="166">
        <v>804</v>
      </c>
      <c r="N98" s="166">
        <v>1867</v>
      </c>
      <c r="O98" s="166">
        <v>2394</v>
      </c>
      <c r="P98" s="166">
        <v>2089</v>
      </c>
      <c r="Q98" s="167">
        <f t="shared" si="71"/>
        <v>-0.12740183792815374</v>
      </c>
      <c r="R98" s="167">
        <f t="shared" si="69"/>
        <v>1.0478746804082548E-3</v>
      </c>
      <c r="S98" s="166">
        <v>1071</v>
      </c>
      <c r="T98" s="166">
        <v>1979</v>
      </c>
      <c r="U98" s="166">
        <v>2132</v>
      </c>
      <c r="V98" s="166">
        <v>2613</v>
      </c>
      <c r="W98" s="166">
        <v>2297</v>
      </c>
      <c r="X98" s="167">
        <f t="shared" si="72"/>
        <v>-0.12093379257558357</v>
      </c>
      <c r="Y98" s="167">
        <f t="shared" si="73"/>
        <v>9.4427774674035075E-4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104</v>
      </c>
      <c r="F99" s="166">
        <v>526</v>
      </c>
      <c r="G99" s="166">
        <v>386</v>
      </c>
      <c r="H99" s="166">
        <v>458</v>
      </c>
      <c r="I99" s="167">
        <f t="shared" si="70"/>
        <v>0.18652849740932642</v>
      </c>
      <c r="J99" s="167">
        <f t="shared" si="67"/>
        <v>1.0433087009212097E-3</v>
      </c>
      <c r="K99" s="166">
        <v>622</v>
      </c>
      <c r="L99" s="166">
        <v>0</v>
      </c>
      <c r="M99" s="166">
        <v>779</v>
      </c>
      <c r="N99" s="166">
        <v>1591</v>
      </c>
      <c r="O99" s="166">
        <v>1880</v>
      </c>
      <c r="P99" s="166">
        <v>1715</v>
      </c>
      <c r="Q99" s="167">
        <f t="shared" si="71"/>
        <v>-8.7765957446808485E-2</v>
      </c>
      <c r="R99" s="167">
        <f t="shared" si="69"/>
        <v>8.6027050114895025E-4</v>
      </c>
      <c r="S99" s="166">
        <v>1161</v>
      </c>
      <c r="T99" s="166">
        <v>1979</v>
      </c>
      <c r="U99" s="166">
        <v>2303</v>
      </c>
      <c r="V99" s="166">
        <v>2266</v>
      </c>
      <c r="W99" s="166">
        <v>2173</v>
      </c>
      <c r="X99" s="167">
        <f t="shared" si="72"/>
        <v>-4.1041482789055617E-2</v>
      </c>
      <c r="Y99" s="167">
        <f t="shared" si="73"/>
        <v>8.9330236990282203E-4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10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1.0478646341130054E-4</v>
      </c>
      <c r="K100" s="166">
        <v>210</v>
      </c>
      <c r="L100" s="166">
        <v>0</v>
      </c>
      <c r="M100" s="166">
        <v>302</v>
      </c>
      <c r="N100" s="166">
        <v>514</v>
      </c>
      <c r="O100" s="166">
        <v>570</v>
      </c>
      <c r="P100" s="166">
        <v>576</v>
      </c>
      <c r="Q100" s="167">
        <f t="shared" si="71"/>
        <v>1.0526315789473717E-2</v>
      </c>
      <c r="R100" s="167">
        <f t="shared" si="69"/>
        <v>2.8893050067743166E-4</v>
      </c>
      <c r="S100" s="166">
        <v>265</v>
      </c>
      <c r="T100" s="166">
        <v>714</v>
      </c>
      <c r="U100" s="166">
        <v>569</v>
      </c>
      <c r="V100" s="166">
        <v>627</v>
      </c>
      <c r="W100" s="166">
        <v>622</v>
      </c>
      <c r="X100" s="167">
        <f t="shared" si="72"/>
        <v>-7.9744816586921896E-3</v>
      </c>
      <c r="Y100" s="167">
        <f t="shared" si="73"/>
        <v>2.5569906768502313E-4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1.1162036319899405E-4</v>
      </c>
      <c r="K101" s="166">
        <v>102</v>
      </c>
      <c r="L101" s="166">
        <v>0</v>
      </c>
      <c r="M101" s="166">
        <v>184</v>
      </c>
      <c r="N101" s="166">
        <v>234</v>
      </c>
      <c r="O101" s="166">
        <v>509</v>
      </c>
      <c r="P101" s="166">
        <v>474</v>
      </c>
      <c r="Q101" s="167">
        <f t="shared" si="71"/>
        <v>-6.8762278978389046E-2</v>
      </c>
      <c r="R101" s="167">
        <f t="shared" si="69"/>
        <v>2.3776572451580314E-4</v>
      </c>
      <c r="S101" s="166">
        <v>132</v>
      </c>
      <c r="T101" s="166">
        <v>434</v>
      </c>
      <c r="U101" s="166">
        <v>336</v>
      </c>
      <c r="V101" s="166">
        <v>539</v>
      </c>
      <c r="W101" s="166">
        <v>523</v>
      </c>
      <c r="X101" s="167">
        <f t="shared" si="72"/>
        <v>-2.9684601113172504E-2</v>
      </c>
      <c r="Y101" s="167">
        <f t="shared" si="73"/>
        <v>2.1500098456473811E-4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2.7335599150774054E-5</v>
      </c>
      <c r="K102" s="166">
        <v>90</v>
      </c>
      <c r="L102" s="166">
        <v>0</v>
      </c>
      <c r="M102" s="166">
        <v>31</v>
      </c>
      <c r="N102" s="166">
        <v>81</v>
      </c>
      <c r="O102" s="166">
        <v>145</v>
      </c>
      <c r="P102" s="166">
        <v>141</v>
      </c>
      <c r="Q102" s="167">
        <f t="shared" si="71"/>
        <v>-2.7586206896551779E-2</v>
      </c>
      <c r="R102" s="167">
        <f t="shared" si="69"/>
        <v>7.0727778811662963E-5</v>
      </c>
      <c r="S102" s="166">
        <v>112</v>
      </c>
      <c r="T102" s="166">
        <v>190</v>
      </c>
      <c r="U102" s="166">
        <v>96</v>
      </c>
      <c r="V102" s="166">
        <v>161</v>
      </c>
      <c r="W102" s="166">
        <v>153</v>
      </c>
      <c r="X102" s="167">
        <f t="shared" si="72"/>
        <v>-4.9689440993788803E-2</v>
      </c>
      <c r="Y102" s="167">
        <f t="shared" si="73"/>
        <v>6.2897037549531414E-5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1.8223732767182701E-5</v>
      </c>
      <c r="K103" s="166">
        <v>61</v>
      </c>
      <c r="L103" s="166">
        <v>0</v>
      </c>
      <c r="M103" s="166">
        <v>34</v>
      </c>
      <c r="N103" s="166">
        <v>155</v>
      </c>
      <c r="O103" s="166">
        <v>256</v>
      </c>
      <c r="P103" s="166">
        <v>141</v>
      </c>
      <c r="Q103" s="167">
        <f t="shared" si="71"/>
        <v>-0.44921875</v>
      </c>
      <c r="R103" s="167">
        <f t="shared" si="69"/>
        <v>7.0727778811662963E-5</v>
      </c>
      <c r="S103" s="166">
        <v>61</v>
      </c>
      <c r="T103" s="166">
        <v>103</v>
      </c>
      <c r="U103" s="166">
        <v>164</v>
      </c>
      <c r="V103" s="166">
        <v>267</v>
      </c>
      <c r="W103" s="166">
        <v>149</v>
      </c>
      <c r="X103" s="167">
        <f t="shared" si="72"/>
        <v>-0.44194756554307113</v>
      </c>
      <c r="Y103" s="167">
        <f t="shared" si="73"/>
        <v>6.1252670554772423E-5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159</v>
      </c>
      <c r="F104" s="171">
        <f t="shared" si="75"/>
        <v>446</v>
      </c>
      <c r="G104" s="171">
        <f t="shared" si="75"/>
        <v>491</v>
      </c>
      <c r="H104" s="171">
        <f t="shared" si="75"/>
        <v>555</v>
      </c>
      <c r="I104" s="172">
        <f t="shared" si="70"/>
        <v>0.13034623217922614</v>
      </c>
      <c r="J104" s="172">
        <f t="shared" si="67"/>
        <v>1.2642714607233E-3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1596</v>
      </c>
      <c r="N104" s="171">
        <f t="shared" si="76"/>
        <v>3549</v>
      </c>
      <c r="O104" s="171">
        <f t="shared" si="76"/>
        <v>4483</v>
      </c>
      <c r="P104" s="171">
        <f t="shared" si="76"/>
        <v>4657</v>
      </c>
      <c r="Q104" s="172">
        <f t="shared" si="71"/>
        <v>3.8813294668748499E-2</v>
      </c>
      <c r="R104" s="172">
        <f t="shared" si="69"/>
        <v>2.3360231625951374E-3</v>
      </c>
      <c r="S104" s="171">
        <f>S96-SUM(S97:S103)</f>
        <v>1504</v>
      </c>
      <c r="T104" s="171">
        <f>T96-SUM(T97:T103)</f>
        <v>3475</v>
      </c>
      <c r="U104" s="171">
        <f>U96-SUM(U97:U103)</f>
        <v>4596</v>
      </c>
      <c r="V104" s="171">
        <f>V96-SUM(V97:V103)</f>
        <v>4974</v>
      </c>
      <c r="W104" s="171">
        <f>W96-SUM(W97:W103)</f>
        <v>5212</v>
      </c>
      <c r="X104" s="172">
        <f t="shared" si="72"/>
        <v>4.7848813831925963E-2</v>
      </c>
      <c r="Y104" s="172">
        <f t="shared" si="73"/>
        <v>2.1426101941709659E-3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91892</v>
      </c>
      <c r="U106" s="178">
        <f>U107+U110</f>
        <v>130179</v>
      </c>
      <c r="V106" s="178">
        <f>V107+V110</f>
        <v>120964</v>
      </c>
      <c r="W106" s="178">
        <f>W107+W110</f>
        <v>134965</v>
      </c>
      <c r="X106" s="179">
        <f>IFERROR(W106/V106-1,"-")</f>
        <v>0.11574518038424664</v>
      </c>
      <c r="Y106" s="179">
        <f>W106/W$8</f>
        <v>5.5482997861911812E-2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20119</v>
      </c>
      <c r="U107" s="162">
        <v>27482</v>
      </c>
      <c r="V107" s="162">
        <v>25067</v>
      </c>
      <c r="W107" s="162">
        <v>29902</v>
      </c>
      <c r="X107" s="163">
        <f>IFERROR(W107/V107-1,"-")</f>
        <v>0.19288307336338617</v>
      </c>
      <c r="Y107" s="163">
        <f>W107/W$8</f>
        <v>1.229246546932084E-2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10100</v>
      </c>
      <c r="V108" s="166">
        <v>6918</v>
      </c>
      <c r="W108" s="166">
        <v>10796</v>
      </c>
      <c r="X108" s="167">
        <f>IFERROR(W108/V108-1,"-")</f>
        <v>0.560566637756577</v>
      </c>
      <c r="Y108" s="167">
        <f>W108/W$8</f>
        <v>4.4381465188545171E-3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14531</v>
      </c>
      <c r="U109" s="166">
        <v>17382</v>
      </c>
      <c r="V109" s="166">
        <v>18149</v>
      </c>
      <c r="W109" s="166">
        <v>19106</v>
      </c>
      <c r="X109" s="167">
        <f>IFERROR(W109/V109-1,"-")</f>
        <v>5.2730177971238135E-2</v>
      </c>
      <c r="Y109" s="167">
        <f>W109/W$8</f>
        <v>7.8543189504663227E-3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71773</v>
      </c>
      <c r="U110" s="162">
        <v>102697</v>
      </c>
      <c r="V110" s="162">
        <v>95897</v>
      </c>
      <c r="W110" s="162">
        <v>105063</v>
      </c>
      <c r="X110" s="163">
        <f>IFERROR(W110/V110-1,"-")</f>
        <v>9.5581717884813955E-2</v>
      </c>
      <c r="Y110" s="163">
        <f>W110/W$8</f>
        <v>4.3190532392590977E-2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41536</v>
      </c>
      <c r="U111" s="166">
        <v>67050</v>
      </c>
      <c r="V111" s="166">
        <v>59434</v>
      </c>
      <c r="W111" s="166">
        <v>63312</v>
      </c>
      <c r="X111" s="167">
        <f t="shared" ref="X111:X118" si="83">IFERROR(W111/V111-1,"-")</f>
        <v>6.5248847461049309E-2</v>
      </c>
      <c r="Y111" s="167">
        <f t="shared" ref="Y111:Y118" si="84">W111/W$8</f>
        <v>2.6027040793045315E-2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3443</v>
      </c>
      <c r="U112" s="166">
        <v>4626</v>
      </c>
      <c r="V112" s="166">
        <v>4236</v>
      </c>
      <c r="W112" s="166">
        <v>4808</v>
      </c>
      <c r="X112" s="167">
        <f t="shared" si="83"/>
        <v>0.13503305004721433</v>
      </c>
      <c r="Y112" s="167">
        <f t="shared" si="84"/>
        <v>1.9765291277003077E-3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4452</v>
      </c>
      <c r="U113" s="166">
        <v>8384</v>
      </c>
      <c r="V113" s="166">
        <v>6677</v>
      </c>
      <c r="W113" s="166">
        <v>8316</v>
      </c>
      <c r="X113" s="167">
        <f t="shared" si="83"/>
        <v>0.2454695222405272</v>
      </c>
      <c r="Y113" s="167">
        <f t="shared" si="84"/>
        <v>3.4186389821039428E-3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3705</v>
      </c>
      <c r="U114" s="166">
        <v>3200</v>
      </c>
      <c r="V114" s="166">
        <v>3495</v>
      </c>
      <c r="W114" s="166">
        <v>4001</v>
      </c>
      <c r="X114" s="167">
        <f t="shared" si="83"/>
        <v>0.14477825464949934</v>
      </c>
      <c r="Y114" s="167">
        <f t="shared" si="84"/>
        <v>1.644778086507681E-3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2714</v>
      </c>
      <c r="U115" s="166">
        <v>3093</v>
      </c>
      <c r="V115" s="166">
        <v>2720</v>
      </c>
      <c r="W115" s="166">
        <v>2740</v>
      </c>
      <c r="X115" s="167">
        <f t="shared" si="83"/>
        <v>7.3529411764705621E-3</v>
      </c>
      <c r="Y115" s="167">
        <f t="shared" si="84"/>
        <v>1.1263913914099091E-3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433</v>
      </c>
      <c r="U116" s="166">
        <v>739</v>
      </c>
      <c r="V116" s="166">
        <v>822</v>
      </c>
      <c r="W116" s="166">
        <v>810</v>
      </c>
      <c r="X116" s="167">
        <f t="shared" si="83"/>
        <v>-1.4598540145985384E-2</v>
      </c>
      <c r="Y116" s="167">
        <f t="shared" si="84"/>
        <v>3.3298431643869576E-4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628</v>
      </c>
      <c r="U117" s="166">
        <v>383</v>
      </c>
      <c r="V117" s="166">
        <v>1041</v>
      </c>
      <c r="W117" s="166">
        <v>664</v>
      </c>
      <c r="X117" s="167">
        <f t="shared" si="83"/>
        <v>-0.3621517771373679</v>
      </c>
      <c r="Y117" s="167">
        <f t="shared" si="84"/>
        <v>2.7296492112999254E-4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14862</v>
      </c>
      <c r="U118" s="171">
        <f>U110-SUM(U111:U117)</f>
        <v>15222</v>
      </c>
      <c r="V118" s="171">
        <f>V110-SUM(V111:V117)</f>
        <v>17472</v>
      </c>
      <c r="W118" s="171">
        <f>W110-SUM(W111:W117)</f>
        <v>20412</v>
      </c>
      <c r="X118" s="172">
        <f t="shared" si="83"/>
        <v>0.16826923076923084</v>
      </c>
      <c r="Y118" s="172">
        <f t="shared" si="84"/>
        <v>8.3912047742551333E-3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28331</v>
      </c>
      <c r="E120" s="178">
        <f t="shared" si="88"/>
        <v>47541</v>
      </c>
      <c r="F120" s="178">
        <f t="shared" si="88"/>
        <v>57792</v>
      </c>
      <c r="G120" s="178">
        <f t="shared" si="88"/>
        <v>61991</v>
      </c>
      <c r="H120" s="178">
        <f t="shared" si="88"/>
        <v>56371</v>
      </c>
      <c r="I120" s="179">
        <f>IFERROR(H120/G120-1,"-")</f>
        <v>-9.0658321369231021E-2</v>
      </c>
      <c r="J120" s="179">
        <f t="shared" ref="J120:J132" si="89">H120/H$8</f>
        <v>0.128411254977357</v>
      </c>
      <c r="K120" s="178">
        <f t="shared" ref="K120:P120" si="90">K121+K124</f>
        <v>26292</v>
      </c>
      <c r="L120" s="178">
        <f t="shared" si="90"/>
        <v>44870</v>
      </c>
      <c r="M120" s="178">
        <f t="shared" si="90"/>
        <v>74963</v>
      </c>
      <c r="N120" s="178">
        <f t="shared" si="90"/>
        <v>85594</v>
      </c>
      <c r="O120" s="178">
        <f t="shared" si="90"/>
        <v>85051</v>
      </c>
      <c r="P120" s="178">
        <f t="shared" si="90"/>
        <v>108263</v>
      </c>
      <c r="Q120" s="179">
        <f>IFERROR(P120/O120-1,"-")</f>
        <v>0.27291860178010841</v>
      </c>
      <c r="R120" s="179">
        <f t="shared" ref="R120:R132" si="91">P120/P$8</f>
        <v>5.4306393741043027E-2</v>
      </c>
      <c r="S120" s="178">
        <f>S121+S124</f>
        <v>52853</v>
      </c>
      <c r="T120" s="178">
        <f>T121+T124</f>
        <v>122504</v>
      </c>
      <c r="U120" s="178">
        <f>U121+U124</f>
        <v>143386</v>
      </c>
      <c r="V120" s="178">
        <f>V121+V124</f>
        <v>147042</v>
      </c>
      <c r="W120" s="178">
        <f>W121+W124</f>
        <v>164634</v>
      </c>
      <c r="X120" s="179">
        <f>IFERROR(W120/V120-1,"-")</f>
        <v>0.11963928673440249</v>
      </c>
      <c r="Y120" s="179">
        <f>W120/W$8</f>
        <v>6.7679678953787945E-2</v>
      </c>
    </row>
    <row r="121" spans="1:25" x14ac:dyDescent="0.25">
      <c r="A121" s="57"/>
      <c r="B121" s="161" t="s">
        <v>99</v>
      </c>
      <c r="C121" s="162">
        <v>12262</v>
      </c>
      <c r="D121" s="162">
        <v>15029</v>
      </c>
      <c r="E121" s="162">
        <v>27822</v>
      </c>
      <c r="F121" s="162">
        <v>36953</v>
      </c>
      <c r="G121" s="162">
        <v>42328</v>
      </c>
      <c r="H121" s="162">
        <v>36182</v>
      </c>
      <c r="I121" s="163">
        <f>IFERROR(H121/G121-1,"-")</f>
        <v>-0.14519939519939518</v>
      </c>
      <c r="J121" s="163">
        <f t="shared" si="89"/>
        <v>8.2421387372775559E-2</v>
      </c>
      <c r="K121" s="162">
        <v>14678</v>
      </c>
      <c r="L121" s="162">
        <v>33553</v>
      </c>
      <c r="M121" s="162">
        <v>47679</v>
      </c>
      <c r="N121" s="162">
        <v>51239</v>
      </c>
      <c r="O121" s="162">
        <v>49906</v>
      </c>
      <c r="P121" s="162">
        <v>69452</v>
      </c>
      <c r="Q121" s="163">
        <f>IFERROR(P121/O121-1,"-")</f>
        <v>0.39165631387007571</v>
      </c>
      <c r="R121" s="163">
        <f t="shared" si="91"/>
        <v>3.4838196411543378E-2</v>
      </c>
      <c r="S121" s="162">
        <v>26940</v>
      </c>
      <c r="T121" s="162">
        <v>75501</v>
      </c>
      <c r="U121" s="162">
        <v>88192</v>
      </c>
      <c r="V121" s="162">
        <v>92234</v>
      </c>
      <c r="W121" s="162">
        <v>105634</v>
      </c>
      <c r="X121" s="163">
        <f>IFERROR(W121/V121-1,"-")</f>
        <v>0.14528265064943513</v>
      </c>
      <c r="Y121" s="163">
        <f>W121/W$8</f>
        <v>4.342526578109282E-2</v>
      </c>
    </row>
    <row r="122" spans="1:25" x14ac:dyDescent="0.25">
      <c r="A122" s="57"/>
      <c r="B122" s="165" t="s">
        <v>105</v>
      </c>
      <c r="C122" s="166">
        <v>6450</v>
      </c>
      <c r="D122" s="166">
        <v>7441</v>
      </c>
      <c r="E122" s="166">
        <v>15703</v>
      </c>
      <c r="F122" s="166">
        <v>16162</v>
      </c>
      <c r="G122" s="166">
        <v>24488</v>
      </c>
      <c r="H122" s="166">
        <v>21876</v>
      </c>
      <c r="I122" s="167">
        <f>IFERROR(H122/G122-1,"-")</f>
        <v>-0.10666448872917345</v>
      </c>
      <c r="J122" s="167">
        <f t="shared" si="89"/>
        <v>4.98327972518611E-2</v>
      </c>
      <c r="K122" s="166">
        <v>7265</v>
      </c>
      <c r="L122" s="166">
        <v>18023</v>
      </c>
      <c r="M122" s="166">
        <v>23096</v>
      </c>
      <c r="N122" s="166">
        <v>23886</v>
      </c>
      <c r="O122" s="166">
        <v>19499</v>
      </c>
      <c r="P122" s="166">
        <v>33350</v>
      </c>
      <c r="Q122" s="167">
        <f>IFERROR(P122/O122-1,"-")</f>
        <v>0.71034412021129278</v>
      </c>
      <c r="R122" s="167">
        <f t="shared" si="91"/>
        <v>1.6728875343042269E-2</v>
      </c>
      <c r="S122" s="166">
        <v>13715</v>
      </c>
      <c r="T122" s="166">
        <v>38799</v>
      </c>
      <c r="U122" s="166">
        <v>40048</v>
      </c>
      <c r="V122" s="166">
        <v>43987</v>
      </c>
      <c r="W122" s="166">
        <v>55226</v>
      </c>
      <c r="X122" s="167">
        <f>IFERROR(W122/V122-1,"-")</f>
        <v>0.2555073089776525</v>
      </c>
      <c r="Y122" s="167">
        <f>W122/W$8</f>
        <v>2.2702952913140013E-2</v>
      </c>
    </row>
    <row r="123" spans="1:25" x14ac:dyDescent="0.25">
      <c r="A123" s="57"/>
      <c r="B123" s="165" t="s">
        <v>102</v>
      </c>
      <c r="C123" s="166">
        <v>5812</v>
      </c>
      <c r="D123" s="166">
        <v>7588</v>
      </c>
      <c r="E123" s="166">
        <v>12119</v>
      </c>
      <c r="F123" s="166">
        <v>20791</v>
      </c>
      <c r="G123" s="166">
        <v>17840</v>
      </c>
      <c r="H123" s="166">
        <v>14306</v>
      </c>
      <c r="I123" s="167">
        <f>IFERROR(H123/G123-1,"-")</f>
        <v>-0.19809417040358746</v>
      </c>
      <c r="J123" s="167">
        <f t="shared" si="89"/>
        <v>3.2588590120914467E-2</v>
      </c>
      <c r="K123" s="166">
        <v>7413</v>
      </c>
      <c r="L123" s="166">
        <v>15530</v>
      </c>
      <c r="M123" s="166">
        <v>24583</v>
      </c>
      <c r="N123" s="166">
        <v>27353</v>
      </c>
      <c r="O123" s="166">
        <v>30407</v>
      </c>
      <c r="P123" s="166">
        <v>36102</v>
      </c>
      <c r="Q123" s="167">
        <f>IFERROR(P123/O123-1,"-")</f>
        <v>0.18729239977636736</v>
      </c>
      <c r="R123" s="167">
        <f t="shared" si="91"/>
        <v>1.8109321068501109E-2</v>
      </c>
      <c r="S123" s="166">
        <v>13225</v>
      </c>
      <c r="T123" s="166">
        <v>36702</v>
      </c>
      <c r="U123" s="166">
        <v>48144</v>
      </c>
      <c r="V123" s="166">
        <v>48247</v>
      </c>
      <c r="W123" s="166">
        <v>50408</v>
      </c>
      <c r="X123" s="167">
        <f>IFERROR(W123/V123-1,"-")</f>
        <v>4.4790349659046269E-2</v>
      </c>
      <c r="Y123" s="167">
        <f>W123/W$8</f>
        <v>2.072231286795281E-2</v>
      </c>
    </row>
    <row r="124" spans="1:25" x14ac:dyDescent="0.25">
      <c r="A124" s="57"/>
      <c r="B124" s="161" t="s">
        <v>109</v>
      </c>
      <c r="C124" s="162">
        <v>14299</v>
      </c>
      <c r="D124" s="162">
        <v>13302</v>
      </c>
      <c r="E124" s="162">
        <v>19719</v>
      </c>
      <c r="F124" s="162">
        <v>20839</v>
      </c>
      <c r="G124" s="162">
        <v>19663</v>
      </c>
      <c r="H124" s="162">
        <v>20189</v>
      </c>
      <c r="I124" s="163">
        <f>IFERROR(H124/G124-1,"-")</f>
        <v>2.6750750139856505E-2</v>
      </c>
      <c r="J124" s="163">
        <f t="shared" si="89"/>
        <v>4.5989867604581444E-2</v>
      </c>
      <c r="K124" s="162">
        <v>11614</v>
      </c>
      <c r="L124" s="162">
        <v>11317</v>
      </c>
      <c r="M124" s="162">
        <v>27284</v>
      </c>
      <c r="N124" s="162">
        <v>34355</v>
      </c>
      <c r="O124" s="162">
        <v>35145</v>
      </c>
      <c r="P124" s="162">
        <v>38811</v>
      </c>
      <c r="Q124" s="163">
        <f>IFERROR(P124/O124-1,"-")</f>
        <v>0.1043107127614169</v>
      </c>
      <c r="R124" s="163">
        <f t="shared" si="91"/>
        <v>1.9468197329499653E-2</v>
      </c>
      <c r="S124" s="162">
        <v>25913</v>
      </c>
      <c r="T124" s="162">
        <v>47003</v>
      </c>
      <c r="U124" s="162">
        <v>55194</v>
      </c>
      <c r="V124" s="162">
        <v>54808</v>
      </c>
      <c r="W124" s="162">
        <v>59000</v>
      </c>
      <c r="X124" s="163">
        <f>IFERROR(W124/V124-1,"-")</f>
        <v>7.6485184644577542E-2</v>
      </c>
      <c r="Y124" s="163">
        <f>W124/W$8</f>
        <v>2.4254413172695121E-2</v>
      </c>
    </row>
    <row r="125" spans="1:25" s="57" customFormat="1" x14ac:dyDescent="0.25">
      <c r="B125" s="165" t="s">
        <v>112</v>
      </c>
      <c r="C125" s="166">
        <v>1009</v>
      </c>
      <c r="D125" s="166">
        <v>151</v>
      </c>
      <c r="E125" s="166">
        <v>1181</v>
      </c>
      <c r="F125" s="166">
        <v>1903</v>
      </c>
      <c r="G125" s="166">
        <v>1553</v>
      </c>
      <c r="H125" s="166">
        <v>1483</v>
      </c>
      <c r="I125" s="167">
        <f t="shared" ref="I125:I132" si="92">IFERROR(H125/G125-1,"-")</f>
        <v>-4.5074050225370255E-2</v>
      </c>
      <c r="J125" s="167">
        <f t="shared" si="89"/>
        <v>3.3782244617164936E-3</v>
      </c>
      <c r="K125" s="166">
        <v>1801</v>
      </c>
      <c r="L125" s="166">
        <v>638</v>
      </c>
      <c r="M125" s="166">
        <v>3615</v>
      </c>
      <c r="N125" s="166">
        <v>4792</v>
      </c>
      <c r="O125" s="166">
        <v>5090</v>
      </c>
      <c r="P125" s="166">
        <v>4626</v>
      </c>
      <c r="Q125" s="167">
        <f t="shared" ref="Q125:Q132" si="93">IFERROR(P125/O125-1,"-")</f>
        <v>-9.1159135559921389E-2</v>
      </c>
      <c r="R125" s="167">
        <f t="shared" si="91"/>
        <v>2.3204730835656232E-3</v>
      </c>
      <c r="S125" s="166">
        <v>2810</v>
      </c>
      <c r="T125" s="166">
        <v>4796</v>
      </c>
      <c r="U125" s="166">
        <v>6695</v>
      </c>
      <c r="V125" s="166">
        <v>6643</v>
      </c>
      <c r="W125" s="166">
        <v>6109</v>
      </c>
      <c r="X125" s="167">
        <f t="shared" ref="X125:X132" si="94">IFERROR(W125/V125-1,"-")</f>
        <v>-8.0385368056600903E-2</v>
      </c>
      <c r="Y125" s="167">
        <f t="shared" ref="Y125:Y132" si="95">W125/W$8</f>
        <v>2.5113594927456693E-3</v>
      </c>
    </row>
    <row r="126" spans="1:25" s="57" customFormat="1" x14ac:dyDescent="0.25">
      <c r="B126" s="165" t="s">
        <v>115</v>
      </c>
      <c r="C126" s="166">
        <v>1174</v>
      </c>
      <c r="D126" s="166">
        <v>1117</v>
      </c>
      <c r="E126" s="166">
        <v>1565</v>
      </c>
      <c r="F126" s="166">
        <v>2912</v>
      </c>
      <c r="G126" s="166">
        <v>2849</v>
      </c>
      <c r="H126" s="166">
        <v>2802</v>
      </c>
      <c r="I126" s="167">
        <f t="shared" si="92"/>
        <v>-1.6497016497016515E-2</v>
      </c>
      <c r="J126" s="167">
        <f t="shared" si="89"/>
        <v>6.3828624017057412E-3</v>
      </c>
      <c r="K126" s="166">
        <v>1720</v>
      </c>
      <c r="L126" s="166">
        <v>1466</v>
      </c>
      <c r="M126" s="166">
        <v>3542</v>
      </c>
      <c r="N126" s="166">
        <v>5201</v>
      </c>
      <c r="O126" s="166">
        <v>4813</v>
      </c>
      <c r="P126" s="166">
        <v>5731</v>
      </c>
      <c r="Q126" s="167">
        <f t="shared" si="93"/>
        <v>0.19073343029295664</v>
      </c>
      <c r="R126" s="167">
        <f t="shared" si="91"/>
        <v>2.874758158649932E-3</v>
      </c>
      <c r="S126" s="166">
        <v>2894</v>
      </c>
      <c r="T126" s="166">
        <v>5107</v>
      </c>
      <c r="U126" s="166">
        <v>8113</v>
      </c>
      <c r="V126" s="166">
        <v>7662</v>
      </c>
      <c r="W126" s="166">
        <v>8533</v>
      </c>
      <c r="X126" s="167">
        <f t="shared" si="94"/>
        <v>0.11367789089010705</v>
      </c>
      <c r="Y126" s="167">
        <f t="shared" si="95"/>
        <v>3.5078458915696184E-3</v>
      </c>
    </row>
    <row r="127" spans="1:25" x14ac:dyDescent="0.25">
      <c r="A127" s="57"/>
      <c r="B127" s="165" t="s">
        <v>118</v>
      </c>
      <c r="C127" s="166">
        <v>890</v>
      </c>
      <c r="D127" s="166">
        <v>1042</v>
      </c>
      <c r="E127" s="166">
        <v>1383</v>
      </c>
      <c r="F127" s="166">
        <v>1756</v>
      </c>
      <c r="G127" s="166">
        <v>1590</v>
      </c>
      <c r="H127" s="166">
        <v>1746</v>
      </c>
      <c r="I127" s="167">
        <f t="shared" si="92"/>
        <v>9.811320754716979E-2</v>
      </c>
      <c r="J127" s="167">
        <f t="shared" si="89"/>
        <v>3.9773296764376246E-3</v>
      </c>
      <c r="K127" s="166">
        <v>1060</v>
      </c>
      <c r="L127" s="166">
        <v>2433</v>
      </c>
      <c r="M127" s="166">
        <v>3058</v>
      </c>
      <c r="N127" s="166">
        <v>3199</v>
      </c>
      <c r="O127" s="166">
        <v>2992</v>
      </c>
      <c r="P127" s="166">
        <v>3282</v>
      </c>
      <c r="Q127" s="167">
        <f t="shared" si="93"/>
        <v>9.6925133689839571E-2</v>
      </c>
      <c r="R127" s="167">
        <f t="shared" si="91"/>
        <v>1.6463019153182825E-3</v>
      </c>
      <c r="S127" s="166">
        <v>1950</v>
      </c>
      <c r="T127" s="166">
        <v>4441</v>
      </c>
      <c r="U127" s="166">
        <v>4955</v>
      </c>
      <c r="V127" s="166">
        <v>4582</v>
      </c>
      <c r="W127" s="166">
        <v>5028</v>
      </c>
      <c r="X127" s="167">
        <f t="shared" si="94"/>
        <v>9.7337407245744245E-2</v>
      </c>
      <c r="Y127" s="167">
        <f t="shared" si="95"/>
        <v>2.0669693124120521E-3</v>
      </c>
    </row>
    <row r="128" spans="1:25" x14ac:dyDescent="0.25">
      <c r="A128" s="57"/>
      <c r="B128" s="165" t="s">
        <v>125</v>
      </c>
      <c r="C128" s="166">
        <v>261</v>
      </c>
      <c r="D128" s="166">
        <v>129</v>
      </c>
      <c r="E128" s="166">
        <v>355</v>
      </c>
      <c r="F128" s="166">
        <v>428</v>
      </c>
      <c r="G128" s="166">
        <v>368</v>
      </c>
      <c r="H128" s="166">
        <v>503</v>
      </c>
      <c r="I128" s="167">
        <f t="shared" si="92"/>
        <v>0.36684782608695654</v>
      </c>
      <c r="J128" s="167">
        <f t="shared" si="89"/>
        <v>1.1458171977366124E-3</v>
      </c>
      <c r="K128" s="166">
        <v>266</v>
      </c>
      <c r="L128" s="166">
        <v>315</v>
      </c>
      <c r="M128" s="166">
        <v>920</v>
      </c>
      <c r="N128" s="166">
        <v>1088</v>
      </c>
      <c r="O128" s="166">
        <v>1027</v>
      </c>
      <c r="P128" s="166">
        <v>1002</v>
      </c>
      <c r="Q128" s="167">
        <f t="shared" si="93"/>
        <v>-2.4342745861733239E-2</v>
      </c>
      <c r="R128" s="167">
        <f t="shared" si="91"/>
        <v>5.026186834701155E-4</v>
      </c>
      <c r="S128" s="166">
        <v>527</v>
      </c>
      <c r="T128" s="166">
        <v>1275</v>
      </c>
      <c r="U128" s="166">
        <v>1516</v>
      </c>
      <c r="V128" s="166">
        <v>1395</v>
      </c>
      <c r="W128" s="166">
        <v>1505</v>
      </c>
      <c r="X128" s="167">
        <f t="shared" si="94"/>
        <v>7.8853046594982157E-2</v>
      </c>
      <c r="Y128" s="167">
        <f t="shared" si="95"/>
        <v>6.1869308177807045E-4</v>
      </c>
    </row>
    <row r="129" spans="1:25" x14ac:dyDescent="0.25">
      <c r="A129" s="57"/>
      <c r="B129" s="165" t="s">
        <v>121</v>
      </c>
      <c r="C129" s="166">
        <v>170</v>
      </c>
      <c r="D129" s="166">
        <v>104</v>
      </c>
      <c r="E129" s="166">
        <v>302</v>
      </c>
      <c r="F129" s="166">
        <v>338</v>
      </c>
      <c r="G129" s="166">
        <v>348</v>
      </c>
      <c r="H129" s="166">
        <v>332</v>
      </c>
      <c r="I129" s="167">
        <f t="shared" si="92"/>
        <v>-4.5977011494252928E-2</v>
      </c>
      <c r="J129" s="167">
        <f t="shared" si="89"/>
        <v>7.5628490983808212E-4</v>
      </c>
      <c r="K129" s="166">
        <v>285</v>
      </c>
      <c r="L129" s="166">
        <v>284</v>
      </c>
      <c r="M129" s="166">
        <v>684</v>
      </c>
      <c r="N129" s="166">
        <v>737</v>
      </c>
      <c r="O129" s="166">
        <v>788</v>
      </c>
      <c r="P129" s="166">
        <v>981</v>
      </c>
      <c r="Q129" s="167">
        <f t="shared" si="93"/>
        <v>0.2449238578680204</v>
      </c>
      <c r="R129" s="167">
        <f t="shared" si="91"/>
        <v>4.920847589662508E-4</v>
      </c>
      <c r="S129" s="166">
        <v>455</v>
      </c>
      <c r="T129" s="166">
        <v>986</v>
      </c>
      <c r="U129" s="166">
        <v>1075</v>
      </c>
      <c r="V129" s="166">
        <v>1136</v>
      </c>
      <c r="W129" s="166">
        <v>1313</v>
      </c>
      <c r="X129" s="167">
        <f t="shared" si="94"/>
        <v>0.15580985915492951</v>
      </c>
      <c r="Y129" s="167">
        <f t="shared" si="95"/>
        <v>5.3976346602963889E-4</v>
      </c>
    </row>
    <row r="130" spans="1:25" x14ac:dyDescent="0.25">
      <c r="A130" s="57"/>
      <c r="B130" s="165" t="s">
        <v>130</v>
      </c>
      <c r="C130" s="166">
        <v>169</v>
      </c>
      <c r="D130" s="166">
        <v>21</v>
      </c>
      <c r="E130" s="166">
        <v>151</v>
      </c>
      <c r="F130" s="166">
        <v>149</v>
      </c>
      <c r="G130" s="166">
        <v>168</v>
      </c>
      <c r="H130" s="166">
        <v>193</v>
      </c>
      <c r="I130" s="167">
        <f t="shared" si="92"/>
        <v>0.14880952380952372</v>
      </c>
      <c r="J130" s="167">
        <f t="shared" si="89"/>
        <v>4.3964755300828271E-4</v>
      </c>
      <c r="K130" s="166">
        <v>461</v>
      </c>
      <c r="L130" s="166">
        <v>40</v>
      </c>
      <c r="M130" s="166">
        <v>451</v>
      </c>
      <c r="N130" s="166">
        <v>651</v>
      </c>
      <c r="O130" s="166">
        <v>736</v>
      </c>
      <c r="P130" s="166">
        <v>514</v>
      </c>
      <c r="Q130" s="167">
        <f t="shared" si="93"/>
        <v>-0.30163043478260865</v>
      </c>
      <c r="R130" s="167">
        <f t="shared" si="91"/>
        <v>2.5783034261840258E-4</v>
      </c>
      <c r="S130" s="166">
        <v>630</v>
      </c>
      <c r="T130" s="166">
        <v>602</v>
      </c>
      <c r="U130" s="166">
        <v>800</v>
      </c>
      <c r="V130" s="166">
        <v>904</v>
      </c>
      <c r="W130" s="166">
        <v>707</v>
      </c>
      <c r="X130" s="167">
        <f t="shared" si="94"/>
        <v>-0.21792035398230092</v>
      </c>
      <c r="Y130" s="167">
        <f t="shared" si="95"/>
        <v>2.9064186632365172E-4</v>
      </c>
    </row>
    <row r="131" spans="1:25" x14ac:dyDescent="0.25">
      <c r="A131" s="57"/>
      <c r="B131" s="165" t="s">
        <v>133</v>
      </c>
      <c r="C131" s="166">
        <v>146</v>
      </c>
      <c r="D131" s="166">
        <v>71</v>
      </c>
      <c r="E131" s="166">
        <v>143</v>
      </c>
      <c r="F131" s="166">
        <v>258</v>
      </c>
      <c r="G131" s="166">
        <v>183</v>
      </c>
      <c r="H131" s="166">
        <v>194</v>
      </c>
      <c r="I131" s="167">
        <f t="shared" si="92"/>
        <v>6.0109289617486406E-2</v>
      </c>
      <c r="J131" s="167">
        <f t="shared" si="89"/>
        <v>4.419255196041805E-4</v>
      </c>
      <c r="K131" s="166">
        <v>824</v>
      </c>
      <c r="L131" s="166">
        <v>95</v>
      </c>
      <c r="M131" s="166">
        <v>913</v>
      </c>
      <c r="N131" s="166">
        <v>1235</v>
      </c>
      <c r="O131" s="166">
        <v>1182</v>
      </c>
      <c r="P131" s="166">
        <v>1224</v>
      </c>
      <c r="Q131" s="167">
        <f t="shared" si="93"/>
        <v>3.5532994923857864E-2</v>
      </c>
      <c r="R131" s="167">
        <f t="shared" si="91"/>
        <v>6.1397731393954226E-4</v>
      </c>
      <c r="S131" s="166">
        <v>970</v>
      </c>
      <c r="T131" s="166">
        <v>1056</v>
      </c>
      <c r="U131" s="166">
        <v>1493</v>
      </c>
      <c r="V131" s="166">
        <v>1365</v>
      </c>
      <c r="W131" s="166">
        <v>1418</v>
      </c>
      <c r="X131" s="167">
        <f t="shared" si="94"/>
        <v>3.8827838827838912E-2</v>
      </c>
      <c r="Y131" s="167">
        <f t="shared" si="95"/>
        <v>5.8292809964206242E-4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10667</v>
      </c>
      <c r="E132" s="171">
        <f t="shared" si="97"/>
        <v>14639</v>
      </c>
      <c r="F132" s="171">
        <f t="shared" si="97"/>
        <v>13095</v>
      </c>
      <c r="G132" s="171">
        <f t="shared" si="97"/>
        <v>12604</v>
      </c>
      <c r="H132" s="171">
        <f t="shared" si="97"/>
        <v>12936</v>
      </c>
      <c r="I132" s="172">
        <f t="shared" si="92"/>
        <v>2.6340844176451883E-2</v>
      </c>
      <c r="J132" s="172">
        <f t="shared" si="89"/>
        <v>2.946777588453443E-2</v>
      </c>
      <c r="K132" s="171">
        <f t="shared" ref="K132:P132" si="98">K124-SUM(K125:K131)</f>
        <v>5197</v>
      </c>
      <c r="L132" s="171">
        <f t="shared" si="98"/>
        <v>6046</v>
      </c>
      <c r="M132" s="171">
        <f t="shared" si="98"/>
        <v>14101</v>
      </c>
      <c r="N132" s="171">
        <f t="shared" si="98"/>
        <v>17452</v>
      </c>
      <c r="O132" s="171">
        <f t="shared" si="98"/>
        <v>18517</v>
      </c>
      <c r="P132" s="171">
        <f t="shared" si="98"/>
        <v>21451</v>
      </c>
      <c r="Q132" s="172">
        <f t="shared" si="93"/>
        <v>0.15844899281741109</v>
      </c>
      <c r="R132" s="172">
        <f t="shared" si="91"/>
        <v>1.0760153072971505E-2</v>
      </c>
      <c r="S132" s="171">
        <f>S124-SUM(S125:S131)</f>
        <v>15677</v>
      </c>
      <c r="T132" s="171">
        <f>T124-SUM(T125:T131)</f>
        <v>28740</v>
      </c>
      <c r="U132" s="171">
        <f>U124-SUM(U125:U131)</f>
        <v>30547</v>
      </c>
      <c r="V132" s="171">
        <f>V124-SUM(V125:V131)</f>
        <v>31121</v>
      </c>
      <c r="W132" s="171">
        <f>W124-SUM(W125:W131)</f>
        <v>34387</v>
      </c>
      <c r="X132" s="172">
        <f t="shared" si="94"/>
        <v>0.10494521384274291</v>
      </c>
      <c r="Y132" s="172">
        <f t="shared" si="95"/>
        <v>1.4136211962194358E-2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2790</v>
      </c>
      <c r="E134" s="178">
        <f t="shared" si="99"/>
        <v>28464</v>
      </c>
      <c r="F134" s="178">
        <f t="shared" si="99"/>
        <v>27166</v>
      </c>
      <c r="G134" s="178">
        <f t="shared" si="99"/>
        <v>30519</v>
      </c>
      <c r="H134" s="178">
        <f t="shared" si="99"/>
        <v>29292</v>
      </c>
      <c r="I134" s="179">
        <f>IFERROR(H134/G134-1,"-")</f>
        <v>-4.0204462793669515E-2</v>
      </c>
      <c r="J134" s="179">
        <f t="shared" ref="J134:J146" si="100">H134/H$8</f>
        <v>6.6726197527039469E-2</v>
      </c>
      <c r="K134" s="178">
        <f t="shared" ref="K134:P134" si="101">K135+K138</f>
        <v>32534</v>
      </c>
      <c r="L134" s="178">
        <f t="shared" si="101"/>
        <v>5496</v>
      </c>
      <c r="M134" s="178">
        <f t="shared" si="101"/>
        <v>91426</v>
      </c>
      <c r="N134" s="178">
        <f t="shared" si="101"/>
        <v>103284</v>
      </c>
      <c r="O134" s="178">
        <f t="shared" si="101"/>
        <v>107994</v>
      </c>
      <c r="P134" s="178">
        <f t="shared" si="101"/>
        <v>102981</v>
      </c>
      <c r="Q134" s="179">
        <f>IFERROR(P134/O134-1,"-")</f>
        <v>-4.6419245513639629E-2</v>
      </c>
      <c r="R134" s="179">
        <f t="shared" ref="R134:R146" si="102">P134/P$8</f>
        <v>5.1656860920594773E-2</v>
      </c>
      <c r="S134" s="178">
        <f>S135+S138</f>
        <v>39287</v>
      </c>
      <c r="T134" s="178">
        <f>T135+T138</f>
        <v>119890</v>
      </c>
      <c r="U134" s="178">
        <f>U135+U138</f>
        <v>130450</v>
      </c>
      <c r="V134" s="178">
        <f>V135+V138</f>
        <v>138513</v>
      </c>
      <c r="W134" s="178">
        <f>W135+W138</f>
        <v>132273</v>
      </c>
      <c r="X134" s="179">
        <f>IFERROR(W134/V134-1,"-")</f>
        <v>-4.5049923111910029E-2</v>
      </c>
      <c r="Y134" s="179">
        <f>W134/W$8</f>
        <v>5.4376338874439011E-2</v>
      </c>
    </row>
    <row r="135" spans="1:25" x14ac:dyDescent="0.25">
      <c r="A135" s="57"/>
      <c r="B135" s="161" t="s">
        <v>99</v>
      </c>
      <c r="C135" s="162">
        <v>514</v>
      </c>
      <c r="D135" s="162">
        <v>1473</v>
      </c>
      <c r="E135" s="162">
        <v>3357</v>
      </c>
      <c r="F135" s="162">
        <v>4136</v>
      </c>
      <c r="G135" s="162">
        <v>3974</v>
      </c>
      <c r="H135" s="162">
        <v>1846</v>
      </c>
      <c r="I135" s="163">
        <f>IFERROR(H135/G135-1,"-")</f>
        <v>-0.53548062405636632</v>
      </c>
      <c r="J135" s="163">
        <f t="shared" si="100"/>
        <v>4.2051263360274082E-3</v>
      </c>
      <c r="K135" s="162">
        <v>1373</v>
      </c>
      <c r="L135" s="162">
        <v>1501</v>
      </c>
      <c r="M135" s="162">
        <v>7833</v>
      </c>
      <c r="N135" s="162">
        <v>9670</v>
      </c>
      <c r="O135" s="162">
        <v>7037</v>
      </c>
      <c r="P135" s="162">
        <v>8329</v>
      </c>
      <c r="Q135" s="163">
        <f>IFERROR(P135/O135-1,"-")</f>
        <v>0.1836009663208753</v>
      </c>
      <c r="R135" s="163">
        <f t="shared" si="102"/>
        <v>4.1779551044137647E-3</v>
      </c>
      <c r="S135" s="162">
        <v>1887</v>
      </c>
      <c r="T135" s="162">
        <v>11190</v>
      </c>
      <c r="U135" s="162">
        <v>13806</v>
      </c>
      <c r="V135" s="162">
        <v>11011</v>
      </c>
      <c r="W135" s="162">
        <v>10175</v>
      </c>
      <c r="X135" s="163">
        <f>IFERROR(W135/V135-1,"-")</f>
        <v>-7.5924075924075907E-2</v>
      </c>
      <c r="Y135" s="163">
        <f>W135/W$8</f>
        <v>4.1828585429181837E-3</v>
      </c>
    </row>
    <row r="136" spans="1:25" x14ac:dyDescent="0.25">
      <c r="A136" s="57"/>
      <c r="B136" s="165" t="s">
        <v>105</v>
      </c>
      <c r="C136" s="166">
        <v>514</v>
      </c>
      <c r="D136" s="166">
        <v>1473</v>
      </c>
      <c r="E136" s="166">
        <v>3286</v>
      </c>
      <c r="F136" s="166">
        <v>4136</v>
      </c>
      <c r="G136" s="166">
        <v>3974</v>
      </c>
      <c r="H136" s="166">
        <v>1846</v>
      </c>
      <c r="I136" s="167">
        <f>IFERROR(H136/G136-1,"-")</f>
        <v>-0.53548062405636632</v>
      </c>
      <c r="J136" s="167">
        <f t="shared" si="100"/>
        <v>4.2051263360274082E-3</v>
      </c>
      <c r="K136" s="166">
        <v>632</v>
      </c>
      <c r="L136" s="166">
        <v>0</v>
      </c>
      <c r="M136" s="166">
        <v>4234</v>
      </c>
      <c r="N136" s="166">
        <v>4783</v>
      </c>
      <c r="O136" s="166">
        <v>3118</v>
      </c>
      <c r="P136" s="166">
        <v>3893</v>
      </c>
      <c r="Q136" s="167">
        <f>IFERROR(P136/O136-1,"-")</f>
        <v>0.248556767158435</v>
      </c>
      <c r="R136" s="167">
        <f t="shared" si="102"/>
        <v>1.9527889568354887E-3</v>
      </c>
      <c r="S136" s="166">
        <v>1146</v>
      </c>
      <c r="T136" s="166">
        <v>7520</v>
      </c>
      <c r="U136" s="166">
        <v>8919</v>
      </c>
      <c r="V136" s="166">
        <v>7092</v>
      </c>
      <c r="W136" s="166">
        <v>5739</v>
      </c>
      <c r="X136" s="167">
        <f>IFERROR(W136/V136-1,"-")</f>
        <v>-0.19077834179357023</v>
      </c>
      <c r="Y136" s="167">
        <f>W136/W$8</f>
        <v>2.3592555457304628E-3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1501</v>
      </c>
      <c r="M137" s="166">
        <v>3599</v>
      </c>
      <c r="N137" s="166">
        <v>4887</v>
      </c>
      <c r="O137" s="166">
        <v>3919</v>
      </c>
      <c r="P137" s="166">
        <v>4436</v>
      </c>
      <c r="Q137" s="167">
        <f>IFERROR(P137/O137-1,"-")</f>
        <v>0.13192140852258238</v>
      </c>
      <c r="R137" s="167">
        <f t="shared" si="102"/>
        <v>2.2251661475782758E-3</v>
      </c>
      <c r="S137" s="166">
        <v>741</v>
      </c>
      <c r="T137" s="166">
        <v>3670</v>
      </c>
      <c r="U137" s="166">
        <v>4887</v>
      </c>
      <c r="V137" s="166">
        <v>3919</v>
      </c>
      <c r="W137" s="166">
        <v>4436</v>
      </c>
      <c r="X137" s="167">
        <f>IFERROR(W137/V137-1,"-")</f>
        <v>0.13192140852258238</v>
      </c>
      <c r="Y137" s="167">
        <f>W137/W$8</f>
        <v>1.8236029971877214E-3</v>
      </c>
    </row>
    <row r="138" spans="1:25" x14ac:dyDescent="0.25">
      <c r="A138" s="57"/>
      <c r="B138" s="161" t="s">
        <v>109</v>
      </c>
      <c r="C138" s="162">
        <v>6239</v>
      </c>
      <c r="D138" s="162">
        <v>1317</v>
      </c>
      <c r="E138" s="162">
        <v>25107</v>
      </c>
      <c r="F138" s="162">
        <v>23030</v>
      </c>
      <c r="G138" s="162">
        <v>26545</v>
      </c>
      <c r="H138" s="162">
        <v>27446</v>
      </c>
      <c r="I138" s="163">
        <f>IFERROR(H138/G138-1,"-")</f>
        <v>3.3942362026746942E-2</v>
      </c>
      <c r="J138" s="163">
        <f t="shared" si="100"/>
        <v>6.2521071191012051E-2</v>
      </c>
      <c r="K138" s="162">
        <v>31161</v>
      </c>
      <c r="L138" s="162">
        <v>3995</v>
      </c>
      <c r="M138" s="162">
        <v>83593</v>
      </c>
      <c r="N138" s="162">
        <v>93614</v>
      </c>
      <c r="O138" s="162">
        <v>100957</v>
      </c>
      <c r="P138" s="162">
        <v>94652</v>
      </c>
      <c r="Q138" s="163">
        <f>IFERROR(P138/O138-1,"-")</f>
        <v>-6.245233119050686E-2</v>
      </c>
      <c r="R138" s="163">
        <f t="shared" si="102"/>
        <v>4.7478905816181013E-2</v>
      </c>
      <c r="S138" s="162">
        <v>37400</v>
      </c>
      <c r="T138" s="162">
        <v>108700</v>
      </c>
      <c r="U138" s="162">
        <v>116644</v>
      </c>
      <c r="V138" s="162">
        <v>127502</v>
      </c>
      <c r="W138" s="162">
        <v>122098</v>
      </c>
      <c r="X138" s="163">
        <f>IFERROR(W138/V138-1,"-")</f>
        <v>-4.2383648883939085E-2</v>
      </c>
      <c r="Y138" s="163">
        <f>W138/W$8</f>
        <v>5.019348033152083E-2</v>
      </c>
    </row>
    <row r="139" spans="1:25" s="57" customFormat="1" x14ac:dyDescent="0.25">
      <c r="B139" s="165" t="s">
        <v>112</v>
      </c>
      <c r="C139" s="166">
        <v>3314</v>
      </c>
      <c r="D139" s="166">
        <v>189</v>
      </c>
      <c r="E139" s="166">
        <v>12522</v>
      </c>
      <c r="F139" s="166">
        <v>11768</v>
      </c>
      <c r="G139" s="166">
        <v>15180</v>
      </c>
      <c r="H139" s="166">
        <v>15582</v>
      </c>
      <c r="I139" s="167">
        <f t="shared" ref="I139:I146" si="103">IFERROR(H139/G139-1,"-")</f>
        <v>2.6482213438735247E-2</v>
      </c>
      <c r="J139" s="167">
        <f t="shared" si="100"/>
        <v>3.5495275497280106E-2</v>
      </c>
      <c r="K139" s="166">
        <v>12322</v>
      </c>
      <c r="L139" s="166">
        <v>332</v>
      </c>
      <c r="M139" s="166">
        <v>33530</v>
      </c>
      <c r="N139" s="166">
        <v>37048</v>
      </c>
      <c r="O139" s="166">
        <v>41409</v>
      </c>
      <c r="P139" s="166">
        <v>39360</v>
      </c>
      <c r="Q139" s="167">
        <f t="shared" ref="Q139:Q146" si="104">IFERROR(P139/O139-1,"-")</f>
        <v>-4.948199666739117E-2</v>
      </c>
      <c r="R139" s="167">
        <f t="shared" si="102"/>
        <v>1.974358421295783E-2</v>
      </c>
      <c r="S139" s="166">
        <v>15636</v>
      </c>
      <c r="T139" s="166">
        <v>46052</v>
      </c>
      <c r="U139" s="166">
        <v>48816</v>
      </c>
      <c r="V139" s="166">
        <v>56589</v>
      </c>
      <c r="W139" s="166">
        <v>54942</v>
      </c>
      <c r="X139" s="167">
        <f t="shared" ref="X139:X146" si="105">IFERROR(W139/V139-1,"-")</f>
        <v>-2.9104596299634244E-2</v>
      </c>
      <c r="Y139" s="167">
        <f t="shared" ref="Y139:Y146" si="106">W139/W$8</f>
        <v>2.2586202856512125E-2</v>
      </c>
    </row>
    <row r="140" spans="1:25" s="57" customFormat="1" x14ac:dyDescent="0.25">
      <c r="B140" s="165" t="s">
        <v>115</v>
      </c>
      <c r="C140" s="166">
        <v>966</v>
      </c>
      <c r="D140" s="166">
        <v>129</v>
      </c>
      <c r="E140" s="166">
        <v>808</v>
      </c>
      <c r="F140" s="166">
        <v>1099</v>
      </c>
      <c r="G140" s="166">
        <v>994</v>
      </c>
      <c r="H140" s="166">
        <v>1121</v>
      </c>
      <c r="I140" s="167">
        <f t="shared" si="103"/>
        <v>0.12776659959758541</v>
      </c>
      <c r="J140" s="167">
        <f t="shared" si="100"/>
        <v>2.5536005540014763E-3</v>
      </c>
      <c r="K140" s="166">
        <v>1709</v>
      </c>
      <c r="L140" s="166">
        <v>474</v>
      </c>
      <c r="M140" s="166">
        <v>6132</v>
      </c>
      <c r="N140" s="166">
        <v>9153</v>
      </c>
      <c r="O140" s="166">
        <v>10266</v>
      </c>
      <c r="P140" s="166">
        <v>9649</v>
      </c>
      <c r="Q140" s="167">
        <f t="shared" si="104"/>
        <v>-6.0101305279563588E-2</v>
      </c>
      <c r="R140" s="167">
        <f t="shared" si="102"/>
        <v>4.8400875017995454E-3</v>
      </c>
      <c r="S140" s="166">
        <v>2675</v>
      </c>
      <c r="T140" s="166">
        <v>6940</v>
      </c>
      <c r="U140" s="166">
        <v>10252</v>
      </c>
      <c r="V140" s="166">
        <v>11260</v>
      </c>
      <c r="W140" s="166">
        <v>10770</v>
      </c>
      <c r="X140" s="167">
        <f t="shared" si="105"/>
        <v>-4.3516873889875685E-2</v>
      </c>
      <c r="Y140" s="167">
        <f t="shared" si="106"/>
        <v>4.4274581333885845E-3</v>
      </c>
    </row>
    <row r="141" spans="1:25" x14ac:dyDescent="0.25">
      <c r="A141" s="57"/>
      <c r="B141" s="165" t="s">
        <v>118</v>
      </c>
      <c r="C141" s="166">
        <v>87</v>
      </c>
      <c r="D141" s="166">
        <v>199</v>
      </c>
      <c r="E141" s="166">
        <v>3811</v>
      </c>
      <c r="F141" s="166">
        <v>2925</v>
      </c>
      <c r="G141" s="166">
        <v>3062</v>
      </c>
      <c r="H141" s="166">
        <v>2922</v>
      </c>
      <c r="I141" s="167">
        <f t="shared" si="103"/>
        <v>-4.5721750489875923E-2</v>
      </c>
      <c r="J141" s="167">
        <f t="shared" si="100"/>
        <v>6.6562183932134819E-3</v>
      </c>
      <c r="K141" s="166">
        <v>3010</v>
      </c>
      <c r="L141" s="166">
        <v>782</v>
      </c>
      <c r="M141" s="166">
        <v>10346</v>
      </c>
      <c r="N141" s="166">
        <v>9638</v>
      </c>
      <c r="O141" s="166">
        <v>9917</v>
      </c>
      <c r="P141" s="166">
        <v>8170</v>
      </c>
      <c r="Q141" s="167">
        <f t="shared" si="104"/>
        <v>-0.17616214581022482</v>
      </c>
      <c r="R141" s="167">
        <f t="shared" si="102"/>
        <v>4.0981982474559316E-3</v>
      </c>
      <c r="S141" s="166">
        <v>3097</v>
      </c>
      <c r="T141" s="166">
        <v>14157</v>
      </c>
      <c r="U141" s="166">
        <v>12563</v>
      </c>
      <c r="V141" s="166">
        <v>12979</v>
      </c>
      <c r="W141" s="166">
        <v>11092</v>
      </c>
      <c r="X141" s="167">
        <f t="shared" si="105"/>
        <v>-0.14538870483088062</v>
      </c>
      <c r="Y141" s="167">
        <f t="shared" si="106"/>
        <v>4.5598296764666826E-3</v>
      </c>
    </row>
    <row r="142" spans="1:25" x14ac:dyDescent="0.25">
      <c r="A142" s="57"/>
      <c r="B142" s="165" t="s">
        <v>125</v>
      </c>
      <c r="C142" s="166">
        <v>94</v>
      </c>
      <c r="D142" s="166">
        <v>95</v>
      </c>
      <c r="E142" s="166">
        <v>2435</v>
      </c>
      <c r="F142" s="166">
        <v>1733</v>
      </c>
      <c r="G142" s="166">
        <v>1118</v>
      </c>
      <c r="H142" s="166">
        <v>789</v>
      </c>
      <c r="I142" s="167">
        <f t="shared" si="103"/>
        <v>-0.29427549194991054</v>
      </c>
      <c r="J142" s="167">
        <f t="shared" si="100"/>
        <v>1.7973156441633939E-3</v>
      </c>
      <c r="K142" s="166">
        <v>312</v>
      </c>
      <c r="L142" s="166">
        <v>50</v>
      </c>
      <c r="M142" s="166">
        <v>2419</v>
      </c>
      <c r="N142" s="166">
        <v>2370</v>
      </c>
      <c r="O142" s="166">
        <v>1936</v>
      </c>
      <c r="P142" s="166">
        <v>1950</v>
      </c>
      <c r="Q142" s="167">
        <f t="shared" si="104"/>
        <v>7.2314049586776896E-3</v>
      </c>
      <c r="R142" s="167">
        <f t="shared" si="102"/>
        <v>9.7815013250172173E-4</v>
      </c>
      <c r="S142" s="166">
        <v>406</v>
      </c>
      <c r="T142" s="166">
        <v>4854</v>
      </c>
      <c r="U142" s="166">
        <v>4103</v>
      </c>
      <c r="V142" s="166">
        <v>3054</v>
      </c>
      <c r="W142" s="166">
        <v>2739</v>
      </c>
      <c r="X142" s="167">
        <f t="shared" si="105"/>
        <v>-0.10314341846758346</v>
      </c>
      <c r="Y142" s="167">
        <f t="shared" si="106"/>
        <v>1.1259802996612192E-3</v>
      </c>
    </row>
    <row r="143" spans="1:25" x14ac:dyDescent="0.25">
      <c r="A143" s="57"/>
      <c r="B143" s="165" t="s">
        <v>121</v>
      </c>
      <c r="C143" s="166">
        <v>52</v>
      </c>
      <c r="D143" s="166">
        <v>89</v>
      </c>
      <c r="E143" s="166">
        <v>205</v>
      </c>
      <c r="F143" s="166">
        <v>505</v>
      </c>
      <c r="G143" s="166">
        <v>629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90</v>
      </c>
      <c r="M143" s="166">
        <v>1945</v>
      </c>
      <c r="N143" s="166">
        <v>2146</v>
      </c>
      <c r="O143" s="166">
        <v>2489</v>
      </c>
      <c r="P143" s="166">
        <v>2311</v>
      </c>
      <c r="Q143" s="167">
        <f t="shared" si="104"/>
        <v>-7.1514664523905203E-2</v>
      </c>
      <c r="R143" s="167">
        <f t="shared" si="102"/>
        <v>1.1592333108776816E-3</v>
      </c>
      <c r="S143" s="166">
        <v>671</v>
      </c>
      <c r="T143" s="166">
        <v>2150</v>
      </c>
      <c r="U143" s="166">
        <v>2651</v>
      </c>
      <c r="V143" s="166">
        <v>3118</v>
      </c>
      <c r="W143" s="166">
        <v>2311</v>
      </c>
      <c r="X143" s="167">
        <f t="shared" si="105"/>
        <v>-0.25881975625400899</v>
      </c>
      <c r="Y143" s="167">
        <f t="shared" si="106"/>
        <v>9.5003303122200727E-4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1561</v>
      </c>
      <c r="N144" s="166">
        <v>1812</v>
      </c>
      <c r="O144" s="166">
        <v>1807</v>
      </c>
      <c r="P144" s="166">
        <v>2011</v>
      </c>
      <c r="Q144" s="167">
        <f t="shared" si="104"/>
        <v>0.1128942999446596</v>
      </c>
      <c r="R144" s="167">
        <f t="shared" si="102"/>
        <v>1.008748675108186E-3</v>
      </c>
      <c r="S144" s="166">
        <v>1581</v>
      </c>
      <c r="T144" s="166">
        <v>1640</v>
      </c>
      <c r="U144" s="166">
        <v>1951</v>
      </c>
      <c r="V144" s="166">
        <v>1813</v>
      </c>
      <c r="W144" s="166">
        <v>2011</v>
      </c>
      <c r="X144" s="167">
        <f t="shared" si="105"/>
        <v>0.10921125206839499</v>
      </c>
      <c r="Y144" s="167">
        <f t="shared" si="106"/>
        <v>8.2670550661508285E-4</v>
      </c>
    </row>
    <row r="145" spans="1:25" x14ac:dyDescent="0.25">
      <c r="A145" s="57"/>
      <c r="B145" s="165" t="s">
        <v>133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4</v>
      </c>
      <c r="M145" s="166">
        <v>686</v>
      </c>
      <c r="N145" s="166">
        <v>1243</v>
      </c>
      <c r="O145" s="166">
        <v>1108</v>
      </c>
      <c r="P145" s="166">
        <v>814</v>
      </c>
      <c r="Q145" s="167">
        <f t="shared" si="104"/>
        <v>-0.26534296028880866</v>
      </c>
      <c r="R145" s="167">
        <f t="shared" si="102"/>
        <v>4.0831497838789821E-4</v>
      </c>
      <c r="S145" s="166">
        <v>3277</v>
      </c>
      <c r="T145" s="166">
        <v>735</v>
      </c>
      <c r="U145" s="166">
        <v>1305</v>
      </c>
      <c r="V145" s="166">
        <v>1162</v>
      </c>
      <c r="W145" s="166">
        <v>814</v>
      </c>
      <c r="X145" s="167">
        <f t="shared" si="105"/>
        <v>-0.29948364888123924</v>
      </c>
      <c r="Y145" s="167">
        <f t="shared" si="106"/>
        <v>3.3462868343345475E-4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614</v>
      </c>
      <c r="E146" s="171">
        <f t="shared" si="108"/>
        <v>5198</v>
      </c>
      <c r="F146" s="171">
        <f t="shared" si="108"/>
        <v>4799</v>
      </c>
      <c r="G146" s="171">
        <f t="shared" si="108"/>
        <v>5502</v>
      </c>
      <c r="H146" s="171">
        <f t="shared" si="108"/>
        <v>7032</v>
      </c>
      <c r="I146" s="172">
        <f t="shared" si="103"/>
        <v>0.27808069792802614</v>
      </c>
      <c r="J146" s="172">
        <f t="shared" si="100"/>
        <v>1.6018661102353594E-2</v>
      </c>
      <c r="K146" s="171">
        <f t="shared" ref="K146:P146" si="109">K138-SUM(K139:K145)</f>
        <v>9288</v>
      </c>
      <c r="L146" s="171">
        <f t="shared" si="109"/>
        <v>2248</v>
      </c>
      <c r="M146" s="171">
        <f t="shared" si="109"/>
        <v>26974</v>
      </c>
      <c r="N146" s="171">
        <f t="shared" si="109"/>
        <v>30204</v>
      </c>
      <c r="O146" s="171">
        <f t="shared" si="109"/>
        <v>32025</v>
      </c>
      <c r="P146" s="171">
        <f t="shared" si="109"/>
        <v>30387</v>
      </c>
      <c r="Q146" s="172">
        <f t="shared" si="104"/>
        <v>-5.1147540983606521E-2</v>
      </c>
      <c r="R146" s="172">
        <f t="shared" si="102"/>
        <v>1.5242588757092215E-2</v>
      </c>
      <c r="S146" s="171">
        <f>S138-SUM(S139:S145)</f>
        <v>10057</v>
      </c>
      <c r="T146" s="171">
        <f>T138-SUM(T139:T145)</f>
        <v>32172</v>
      </c>
      <c r="U146" s="171">
        <f>U138-SUM(U139:U145)</f>
        <v>35003</v>
      </c>
      <c r="V146" s="171">
        <f>V138-SUM(V139:V145)</f>
        <v>37527</v>
      </c>
      <c r="W146" s="171">
        <f>W138-SUM(W139:W145)</f>
        <v>37419</v>
      </c>
      <c r="X146" s="172">
        <f t="shared" si="105"/>
        <v>-2.8779278919177642E-3</v>
      </c>
      <c r="Y146" s="172">
        <f t="shared" si="106"/>
        <v>1.5382642144221673E-2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4372</v>
      </c>
      <c r="E148" s="178">
        <f t="shared" si="110"/>
        <v>16339</v>
      </c>
      <c r="F148" s="178">
        <f t="shared" si="110"/>
        <v>16570</v>
      </c>
      <c r="G148" s="178">
        <f t="shared" si="110"/>
        <v>19906</v>
      </c>
      <c r="H148" s="178">
        <f t="shared" si="110"/>
        <v>19039</v>
      </c>
      <c r="I148" s="179">
        <f>IFERROR(H148/G148-1,"-")</f>
        <v>-4.3554707123480307E-2</v>
      </c>
      <c r="J148" s="179">
        <f t="shared" ref="J148:J160" si="111">H148/H$8</f>
        <v>4.3370206019298932E-2</v>
      </c>
      <c r="K148" s="178">
        <f t="shared" ref="K148:P148" si="112">K149+K152</f>
        <v>16907</v>
      </c>
      <c r="L148" s="178">
        <f t="shared" si="112"/>
        <v>22955</v>
      </c>
      <c r="M148" s="178">
        <f t="shared" si="112"/>
        <v>43745</v>
      </c>
      <c r="N148" s="178">
        <f t="shared" si="112"/>
        <v>46752</v>
      </c>
      <c r="O148" s="178">
        <f t="shared" si="112"/>
        <v>47305</v>
      </c>
      <c r="P148" s="178">
        <f t="shared" si="112"/>
        <v>44630</v>
      </c>
      <c r="Q148" s="179">
        <f>IFERROR(P148/O148-1,"-")</f>
        <v>-5.6547933622238644E-2</v>
      </c>
      <c r="R148" s="179">
        <f t="shared" ref="R148:R160" si="113">P148/P$8</f>
        <v>2.2387097647975304E-2</v>
      </c>
      <c r="S148" s="178">
        <f>S149+S152</f>
        <v>22394</v>
      </c>
      <c r="T148" s="178">
        <f>T149+T152</f>
        <v>60084</v>
      </c>
      <c r="U148" s="178">
        <f>U149+U152</f>
        <v>63322</v>
      </c>
      <c r="V148" s="178">
        <f>V149+V152</f>
        <v>67211</v>
      </c>
      <c r="W148" s="178">
        <f>W149+W152</f>
        <v>63669</v>
      </c>
      <c r="X148" s="179">
        <f>IFERROR(W148/V148-1,"-")</f>
        <v>-5.2699706893216902E-2</v>
      </c>
      <c r="Y148" s="179">
        <f>W148/W$8</f>
        <v>2.6173800547327555E-2</v>
      </c>
    </row>
    <row r="149" spans="1:25" x14ac:dyDescent="0.25">
      <c r="A149" s="57"/>
      <c r="B149" s="161" t="s">
        <v>99</v>
      </c>
      <c r="C149" s="162">
        <v>3443</v>
      </c>
      <c r="D149" s="162">
        <v>2227</v>
      </c>
      <c r="E149" s="162">
        <v>10042</v>
      </c>
      <c r="F149" s="162">
        <v>10712</v>
      </c>
      <c r="G149" s="162">
        <v>10921</v>
      </c>
      <c r="H149" s="162">
        <v>9632</v>
      </c>
      <c r="I149" s="163">
        <f>IFERROR(H149/G149-1,"-")</f>
        <v>-0.11802948447944328</v>
      </c>
      <c r="J149" s="163">
        <f t="shared" si="111"/>
        <v>2.1941374251687972E-2</v>
      </c>
      <c r="K149" s="162">
        <v>4415</v>
      </c>
      <c r="L149" s="162">
        <v>16477</v>
      </c>
      <c r="M149" s="162">
        <v>22320</v>
      </c>
      <c r="N149" s="162">
        <v>22358</v>
      </c>
      <c r="O149" s="162">
        <v>20442</v>
      </c>
      <c r="P149" s="162">
        <v>17918</v>
      </c>
      <c r="Q149" s="163">
        <f>IFERROR(P149/O149-1,"-")</f>
        <v>-0.12347128461011647</v>
      </c>
      <c r="R149" s="163">
        <f t="shared" si="113"/>
        <v>8.9879456790594101E-3</v>
      </c>
      <c r="S149" s="162">
        <v>7858</v>
      </c>
      <c r="T149" s="162">
        <v>32362</v>
      </c>
      <c r="U149" s="162">
        <v>33070</v>
      </c>
      <c r="V149" s="162">
        <v>31363</v>
      </c>
      <c r="W149" s="162">
        <v>27550</v>
      </c>
      <c r="X149" s="163">
        <f>IFERROR(W149/V149-1,"-")</f>
        <v>-0.12157637981060487</v>
      </c>
      <c r="Y149" s="163">
        <f>W149/W$8</f>
        <v>1.1325577676402552E-2</v>
      </c>
    </row>
    <row r="150" spans="1:25" x14ac:dyDescent="0.25">
      <c r="A150" s="57"/>
      <c r="B150" s="165" t="s">
        <v>105</v>
      </c>
      <c r="C150" s="166">
        <v>545</v>
      </c>
      <c r="D150" s="166">
        <v>1119</v>
      </c>
      <c r="E150" s="166">
        <v>3452</v>
      </c>
      <c r="F150" s="166">
        <v>2827</v>
      </c>
      <c r="G150" s="166">
        <v>2995</v>
      </c>
      <c r="H150" s="166">
        <v>2980</v>
      </c>
      <c r="I150" s="167">
        <f>IFERROR(H150/G150-1,"-")</f>
        <v>-5.008347245408995E-3</v>
      </c>
      <c r="J150" s="167">
        <f t="shared" si="111"/>
        <v>6.7883404557755565E-3</v>
      </c>
      <c r="K150" s="166">
        <v>3315</v>
      </c>
      <c r="L150" s="166">
        <v>14760</v>
      </c>
      <c r="M150" s="166">
        <v>19657</v>
      </c>
      <c r="N150" s="166">
        <v>20976</v>
      </c>
      <c r="O150" s="166">
        <v>19036</v>
      </c>
      <c r="P150" s="166">
        <v>14958</v>
      </c>
      <c r="Q150" s="167">
        <f>IFERROR(P150/O150-1,"-")</f>
        <v>-0.21422567766337464</v>
      </c>
      <c r="R150" s="167">
        <f t="shared" si="113"/>
        <v>7.5031639394670538E-3</v>
      </c>
      <c r="S150" s="166">
        <v>3860</v>
      </c>
      <c r="T150" s="166">
        <v>23109</v>
      </c>
      <c r="U150" s="166">
        <v>23803</v>
      </c>
      <c r="V150" s="166">
        <v>22031</v>
      </c>
      <c r="W150" s="166">
        <v>17938</v>
      </c>
      <c r="X150" s="167">
        <f>IFERROR(W150/V150-1,"-")</f>
        <v>-0.18578366846715988</v>
      </c>
      <c r="Y150" s="167">
        <f>W150/W$8</f>
        <v>7.3741637879966961E-3</v>
      </c>
    </row>
    <row r="151" spans="1:25" x14ac:dyDescent="0.25">
      <c r="A151" s="57"/>
      <c r="B151" s="165" t="s">
        <v>102</v>
      </c>
      <c r="C151" s="166">
        <v>2898</v>
      </c>
      <c r="D151" s="166">
        <v>1108</v>
      </c>
      <c r="E151" s="166">
        <v>6590</v>
      </c>
      <c r="F151" s="166">
        <v>7885</v>
      </c>
      <c r="G151" s="166">
        <v>7926</v>
      </c>
      <c r="H151" s="166">
        <v>6652</v>
      </c>
      <c r="I151" s="167">
        <f>IFERROR(H151/G151-1,"-")</f>
        <v>-0.16073681554377994</v>
      </c>
      <c r="J151" s="167">
        <f t="shared" si="111"/>
        <v>1.5153033795912417E-2</v>
      </c>
      <c r="K151" s="166">
        <v>1100</v>
      </c>
      <c r="L151" s="166">
        <v>1717</v>
      </c>
      <c r="M151" s="166">
        <v>2663</v>
      </c>
      <c r="N151" s="166">
        <v>1382</v>
      </c>
      <c r="O151" s="166">
        <v>1406</v>
      </c>
      <c r="P151" s="166">
        <v>2960</v>
      </c>
      <c r="Q151" s="167">
        <f>IFERROR(P151/O151-1,"-")</f>
        <v>1.1052631578947367</v>
      </c>
      <c r="R151" s="167">
        <f t="shared" si="113"/>
        <v>1.4847817395923571E-3</v>
      </c>
      <c r="S151" s="166">
        <v>3998</v>
      </c>
      <c r="T151" s="166">
        <v>9253</v>
      </c>
      <c r="U151" s="166">
        <v>9267</v>
      </c>
      <c r="V151" s="166">
        <v>9332</v>
      </c>
      <c r="W151" s="166">
        <v>9612</v>
      </c>
      <c r="X151" s="167">
        <f>IFERROR(W151/V151-1,"-")</f>
        <v>3.0004286326618113E-2</v>
      </c>
      <c r="Y151" s="167">
        <f>W151/W$8</f>
        <v>3.9514138884058558E-3</v>
      </c>
    </row>
    <row r="152" spans="1:25" x14ac:dyDescent="0.25">
      <c r="A152" s="57"/>
      <c r="B152" s="161" t="s">
        <v>109</v>
      </c>
      <c r="C152" s="162">
        <v>2044</v>
      </c>
      <c r="D152" s="162">
        <v>2145</v>
      </c>
      <c r="E152" s="162">
        <v>6297</v>
      </c>
      <c r="F152" s="162">
        <v>5858</v>
      </c>
      <c r="G152" s="162">
        <v>8985</v>
      </c>
      <c r="H152" s="162">
        <v>9407</v>
      </c>
      <c r="I152" s="163">
        <f>IFERROR(H152/G152-1,"-")</f>
        <v>4.6967167501391183E-2</v>
      </c>
      <c r="J152" s="163">
        <f t="shared" si="111"/>
        <v>2.142883176761096E-2</v>
      </c>
      <c r="K152" s="162">
        <v>12492</v>
      </c>
      <c r="L152" s="162">
        <v>6478</v>
      </c>
      <c r="M152" s="162">
        <v>21425</v>
      </c>
      <c r="N152" s="162">
        <v>24394</v>
      </c>
      <c r="O152" s="162">
        <v>26863</v>
      </c>
      <c r="P152" s="162">
        <v>26712</v>
      </c>
      <c r="Q152" s="163">
        <f>IFERROR(P152/O152-1,"-")</f>
        <v>-5.6211145441685817E-3</v>
      </c>
      <c r="R152" s="163">
        <f t="shared" si="113"/>
        <v>1.3399151968915893E-2</v>
      </c>
      <c r="S152" s="162">
        <v>14536</v>
      </c>
      <c r="T152" s="162">
        <v>27722</v>
      </c>
      <c r="U152" s="162">
        <v>30252</v>
      </c>
      <c r="V152" s="162">
        <v>35848</v>
      </c>
      <c r="W152" s="162">
        <v>36119</v>
      </c>
      <c r="X152" s="163">
        <f>IFERROR(W152/V152-1,"-")</f>
        <v>7.5596964963178248E-3</v>
      </c>
      <c r="Y152" s="163">
        <f>W152/W$8</f>
        <v>1.4848222870925002E-2</v>
      </c>
    </row>
    <row r="153" spans="1:25" s="57" customFormat="1" x14ac:dyDescent="0.25">
      <c r="B153" s="165" t="s">
        <v>112</v>
      </c>
      <c r="C153" s="166">
        <v>267</v>
      </c>
      <c r="D153" s="166">
        <v>98</v>
      </c>
      <c r="E153" s="166">
        <v>576</v>
      </c>
      <c r="F153" s="166">
        <v>455</v>
      </c>
      <c r="G153" s="166">
        <v>784</v>
      </c>
      <c r="H153" s="166">
        <v>848</v>
      </c>
      <c r="I153" s="167">
        <f t="shared" ref="I153:I160" si="114">IFERROR(H153/G153-1,"-")</f>
        <v>8.163265306122458E-2</v>
      </c>
      <c r="J153" s="167">
        <f t="shared" si="111"/>
        <v>1.9317156733213664E-3</v>
      </c>
      <c r="K153" s="166">
        <v>4639</v>
      </c>
      <c r="L153" s="166">
        <v>290</v>
      </c>
      <c r="M153" s="166">
        <v>9899</v>
      </c>
      <c r="N153" s="166">
        <v>10159</v>
      </c>
      <c r="O153" s="166">
        <v>11116</v>
      </c>
      <c r="P153" s="166">
        <v>9317</v>
      </c>
      <c r="Q153" s="167">
        <f t="shared" ref="Q153:Q160" si="115">IFERROR(P153/O153-1,"-")</f>
        <v>-0.16183879093198994</v>
      </c>
      <c r="R153" s="167">
        <f t="shared" si="113"/>
        <v>4.67355117154797E-3</v>
      </c>
      <c r="S153" s="166">
        <v>4906</v>
      </c>
      <c r="T153" s="166">
        <v>10475</v>
      </c>
      <c r="U153" s="166">
        <v>10614</v>
      </c>
      <c r="V153" s="166">
        <v>11900</v>
      </c>
      <c r="W153" s="166">
        <v>10165</v>
      </c>
      <c r="X153" s="167">
        <f t="shared" ref="X153:X160" si="116">IFERROR(W153/V153-1,"-")</f>
        <v>-0.14579831932773113</v>
      </c>
      <c r="Y153" s="167">
        <f t="shared" ref="Y153:Y160" si="117">W153/W$8</f>
        <v>4.1787476254312866E-3</v>
      </c>
    </row>
    <row r="154" spans="1:25" s="57" customFormat="1" x14ac:dyDescent="0.25">
      <c r="B154" s="165" t="s">
        <v>115</v>
      </c>
      <c r="C154" s="166">
        <v>395</v>
      </c>
      <c r="D154" s="166">
        <v>328</v>
      </c>
      <c r="E154" s="166">
        <v>1190</v>
      </c>
      <c r="F154" s="166">
        <v>1259</v>
      </c>
      <c r="G154" s="166">
        <v>1693</v>
      </c>
      <c r="H154" s="166">
        <v>1654</v>
      </c>
      <c r="I154" s="167">
        <f t="shared" si="114"/>
        <v>-2.3036030714707612E-2</v>
      </c>
      <c r="J154" s="167">
        <f t="shared" si="111"/>
        <v>3.7677567496150238E-3</v>
      </c>
      <c r="K154" s="166">
        <v>3440</v>
      </c>
      <c r="L154" s="166">
        <v>1307</v>
      </c>
      <c r="M154" s="166">
        <v>4325</v>
      </c>
      <c r="N154" s="166">
        <v>4290</v>
      </c>
      <c r="O154" s="166">
        <v>3951</v>
      </c>
      <c r="P154" s="166">
        <v>3973</v>
      </c>
      <c r="Q154" s="167">
        <f t="shared" si="115"/>
        <v>5.568210579599997E-3</v>
      </c>
      <c r="R154" s="167">
        <f t="shared" si="113"/>
        <v>1.9929181930406874E-3</v>
      </c>
      <c r="S154" s="166">
        <v>3835</v>
      </c>
      <c r="T154" s="166">
        <v>5515</v>
      </c>
      <c r="U154" s="166">
        <v>5549</v>
      </c>
      <c r="V154" s="166">
        <v>5644</v>
      </c>
      <c r="W154" s="166">
        <v>5627</v>
      </c>
      <c r="X154" s="167">
        <f t="shared" si="116"/>
        <v>-3.0120481927711218E-3</v>
      </c>
      <c r="Y154" s="167">
        <f t="shared" si="117"/>
        <v>2.313213269877211E-3</v>
      </c>
    </row>
    <row r="155" spans="1:25" x14ac:dyDescent="0.25">
      <c r="A155" s="57"/>
      <c r="B155" s="165" t="s">
        <v>118</v>
      </c>
      <c r="C155" s="166">
        <v>268</v>
      </c>
      <c r="D155" s="166">
        <v>514</v>
      </c>
      <c r="E155" s="166">
        <v>1164</v>
      </c>
      <c r="F155" s="166">
        <v>1090</v>
      </c>
      <c r="G155" s="166">
        <v>1505</v>
      </c>
      <c r="H155" s="166">
        <v>1583</v>
      </c>
      <c r="I155" s="167">
        <f t="shared" si="114"/>
        <v>5.1827242524916883E-2</v>
      </c>
      <c r="J155" s="167">
        <f t="shared" si="111"/>
        <v>3.6060211213062771E-3</v>
      </c>
      <c r="K155" s="166">
        <v>1433</v>
      </c>
      <c r="L155" s="166">
        <v>1900</v>
      </c>
      <c r="M155" s="166">
        <v>2085</v>
      </c>
      <c r="N155" s="166">
        <v>3629</v>
      </c>
      <c r="O155" s="166">
        <v>4419</v>
      </c>
      <c r="P155" s="166">
        <v>7188</v>
      </c>
      <c r="Q155" s="167">
        <f t="shared" si="115"/>
        <v>0.62661235573659191</v>
      </c>
      <c r="R155" s="167">
        <f t="shared" si="113"/>
        <v>3.605611873037116E-3</v>
      </c>
      <c r="S155" s="166">
        <v>1701</v>
      </c>
      <c r="T155" s="166">
        <v>3249</v>
      </c>
      <c r="U155" s="166">
        <v>4719</v>
      </c>
      <c r="V155" s="166">
        <v>5924</v>
      </c>
      <c r="W155" s="166">
        <v>8771</v>
      </c>
      <c r="X155" s="167">
        <f t="shared" si="116"/>
        <v>0.48058744091829841</v>
      </c>
      <c r="Y155" s="167">
        <f t="shared" si="117"/>
        <v>3.6056857277577781E-3</v>
      </c>
    </row>
    <row r="156" spans="1:25" x14ac:dyDescent="0.25">
      <c r="A156" s="57"/>
      <c r="B156" s="165" t="s">
        <v>125</v>
      </c>
      <c r="C156" s="166">
        <v>189</v>
      </c>
      <c r="D156" s="166">
        <v>82</v>
      </c>
      <c r="E156" s="166">
        <v>400</v>
      </c>
      <c r="F156" s="166">
        <v>363</v>
      </c>
      <c r="G156" s="166">
        <v>522</v>
      </c>
      <c r="H156" s="166">
        <v>584</v>
      </c>
      <c r="I156" s="167">
        <f t="shared" si="114"/>
        <v>0.11877394636015315</v>
      </c>
      <c r="J156" s="167">
        <f t="shared" si="111"/>
        <v>1.3303324920043373E-3</v>
      </c>
      <c r="K156" s="166">
        <v>306</v>
      </c>
      <c r="L156" s="166">
        <v>192</v>
      </c>
      <c r="M156" s="166">
        <v>480</v>
      </c>
      <c r="N156" s="166">
        <v>456</v>
      </c>
      <c r="O156" s="166">
        <v>611</v>
      </c>
      <c r="P156" s="166">
        <v>575</v>
      </c>
      <c r="Q156" s="167">
        <f t="shared" si="115"/>
        <v>-5.891980360065463E-2</v>
      </c>
      <c r="R156" s="167">
        <f t="shared" si="113"/>
        <v>2.8842888522486669E-4</v>
      </c>
      <c r="S156" s="166">
        <v>495</v>
      </c>
      <c r="T156" s="166">
        <v>880</v>
      </c>
      <c r="U156" s="166">
        <v>819</v>
      </c>
      <c r="V156" s="166">
        <v>1133</v>
      </c>
      <c r="W156" s="166">
        <v>1159</v>
      </c>
      <c r="X156" s="167">
        <f t="shared" si="116"/>
        <v>2.2947925860547169E-2</v>
      </c>
      <c r="Y156" s="167">
        <f t="shared" si="117"/>
        <v>4.7645533673141774E-4</v>
      </c>
    </row>
    <row r="157" spans="1:25" x14ac:dyDescent="0.25">
      <c r="A157" s="57"/>
      <c r="B157" s="165" t="s">
        <v>121</v>
      </c>
      <c r="C157" s="166">
        <v>114</v>
      </c>
      <c r="D157" s="166">
        <v>129</v>
      </c>
      <c r="E157" s="166">
        <v>275</v>
      </c>
      <c r="F157" s="166">
        <v>274</v>
      </c>
      <c r="G157" s="166">
        <v>420</v>
      </c>
      <c r="H157" s="166">
        <v>470</v>
      </c>
      <c r="I157" s="167">
        <f t="shared" si="114"/>
        <v>0.11904761904761907</v>
      </c>
      <c r="J157" s="167">
        <f t="shared" si="111"/>
        <v>1.0706443000719837E-3</v>
      </c>
      <c r="K157" s="166">
        <v>393</v>
      </c>
      <c r="L157" s="166">
        <v>359</v>
      </c>
      <c r="M157" s="166">
        <v>1300</v>
      </c>
      <c r="N157" s="166">
        <v>1214</v>
      </c>
      <c r="O157" s="166">
        <v>1324</v>
      </c>
      <c r="P157" s="166">
        <v>962</v>
      </c>
      <c r="Q157" s="167">
        <f t="shared" si="115"/>
        <v>-0.27341389728096677</v>
      </c>
      <c r="R157" s="167">
        <f t="shared" si="113"/>
        <v>4.8255406536751609E-4</v>
      </c>
      <c r="S157" s="166">
        <v>507</v>
      </c>
      <c r="T157" s="166">
        <v>1575</v>
      </c>
      <c r="U157" s="166">
        <v>1488</v>
      </c>
      <c r="V157" s="166">
        <v>1744</v>
      </c>
      <c r="W157" s="166">
        <v>1432</v>
      </c>
      <c r="X157" s="167">
        <f t="shared" si="116"/>
        <v>-0.17889908256880738</v>
      </c>
      <c r="Y157" s="167">
        <f t="shared" si="117"/>
        <v>5.8868338412371884E-4</v>
      </c>
    </row>
    <row r="158" spans="1:25" x14ac:dyDescent="0.25">
      <c r="A158" s="57"/>
      <c r="B158" s="165" t="s">
        <v>130</v>
      </c>
      <c r="C158" s="166">
        <v>42</v>
      </c>
      <c r="D158" s="166">
        <v>19</v>
      </c>
      <c r="E158" s="166">
        <v>78</v>
      </c>
      <c r="F158" s="166">
        <v>71</v>
      </c>
      <c r="G158" s="166">
        <v>66</v>
      </c>
      <c r="H158" s="166">
        <v>52</v>
      </c>
      <c r="I158" s="167">
        <f t="shared" si="114"/>
        <v>-0.21212121212121215</v>
      </c>
      <c r="J158" s="167">
        <f t="shared" si="111"/>
        <v>1.1845426298668756E-4</v>
      </c>
      <c r="K158" s="166">
        <v>167</v>
      </c>
      <c r="L158" s="166">
        <v>9</v>
      </c>
      <c r="M158" s="166">
        <v>178</v>
      </c>
      <c r="N158" s="166">
        <v>177</v>
      </c>
      <c r="O158" s="166">
        <v>197</v>
      </c>
      <c r="P158" s="166">
        <v>148</v>
      </c>
      <c r="Q158" s="167">
        <f t="shared" si="115"/>
        <v>-0.24873096446700504</v>
      </c>
      <c r="R158" s="167">
        <f t="shared" si="113"/>
        <v>7.4239086979617863E-5</v>
      </c>
      <c r="S158" s="166">
        <v>209</v>
      </c>
      <c r="T158" s="166">
        <v>256</v>
      </c>
      <c r="U158" s="166">
        <v>248</v>
      </c>
      <c r="V158" s="166">
        <v>263</v>
      </c>
      <c r="W158" s="166">
        <v>200</v>
      </c>
      <c r="X158" s="167">
        <f t="shared" si="116"/>
        <v>-0.23954372623574149</v>
      </c>
      <c r="Y158" s="167">
        <f t="shared" si="117"/>
        <v>8.221834973794957E-5</v>
      </c>
    </row>
    <row r="159" spans="1:25" x14ac:dyDescent="0.25">
      <c r="A159" s="57"/>
      <c r="B159" s="165" t="s">
        <v>133</v>
      </c>
      <c r="C159" s="166">
        <v>56</v>
      </c>
      <c r="D159" s="166">
        <v>27</v>
      </c>
      <c r="E159" s="166">
        <v>60</v>
      </c>
      <c r="F159" s="166">
        <v>49</v>
      </c>
      <c r="G159" s="166">
        <v>46</v>
      </c>
      <c r="H159" s="166">
        <v>65</v>
      </c>
      <c r="I159" s="167">
        <f t="shared" si="114"/>
        <v>0.41304347826086962</v>
      </c>
      <c r="J159" s="167">
        <f t="shared" si="111"/>
        <v>1.4806782873335946E-4</v>
      </c>
      <c r="K159" s="166">
        <v>221</v>
      </c>
      <c r="L159" s="166">
        <v>41</v>
      </c>
      <c r="M159" s="166">
        <v>334</v>
      </c>
      <c r="N159" s="166">
        <v>462</v>
      </c>
      <c r="O159" s="166">
        <v>327</v>
      </c>
      <c r="P159" s="166">
        <v>211</v>
      </c>
      <c r="Q159" s="167">
        <f t="shared" si="115"/>
        <v>-0.35474006116207946</v>
      </c>
      <c r="R159" s="167">
        <f t="shared" si="113"/>
        <v>1.0584086049121195E-4</v>
      </c>
      <c r="S159" s="166">
        <v>277</v>
      </c>
      <c r="T159" s="166">
        <v>394</v>
      </c>
      <c r="U159" s="166">
        <v>511</v>
      </c>
      <c r="V159" s="166">
        <v>373</v>
      </c>
      <c r="W159" s="166">
        <v>276</v>
      </c>
      <c r="X159" s="167">
        <f t="shared" si="116"/>
        <v>-0.26005361930294901</v>
      </c>
      <c r="Y159" s="167">
        <f t="shared" si="117"/>
        <v>1.134613226383704E-4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948</v>
      </c>
      <c r="E160" s="171">
        <f t="shared" si="119"/>
        <v>2554</v>
      </c>
      <c r="F160" s="171">
        <f t="shared" si="119"/>
        <v>2297</v>
      </c>
      <c r="G160" s="171">
        <f t="shared" si="119"/>
        <v>3949</v>
      </c>
      <c r="H160" s="171">
        <f t="shared" si="119"/>
        <v>4151</v>
      </c>
      <c r="I160" s="172">
        <f t="shared" si="114"/>
        <v>5.1152190427956379E-2</v>
      </c>
      <c r="J160" s="172">
        <f t="shared" si="111"/>
        <v>9.455839339571925E-3</v>
      </c>
      <c r="K160" s="171">
        <f t="shared" ref="K160:P160" si="120">K152-SUM(K153:K159)</f>
        <v>1893</v>
      </c>
      <c r="L160" s="171">
        <f t="shared" si="120"/>
        <v>2380</v>
      </c>
      <c r="M160" s="171">
        <f t="shared" si="120"/>
        <v>2824</v>
      </c>
      <c r="N160" s="171">
        <f t="shared" si="120"/>
        <v>4007</v>
      </c>
      <c r="O160" s="171">
        <f t="shared" si="120"/>
        <v>4918</v>
      </c>
      <c r="P160" s="171">
        <f t="shared" si="120"/>
        <v>4338</v>
      </c>
      <c r="Q160" s="172">
        <f t="shared" si="115"/>
        <v>-0.11793411956079702</v>
      </c>
      <c r="R160" s="172">
        <f t="shared" si="113"/>
        <v>2.1760078332269074E-3</v>
      </c>
      <c r="S160" s="171">
        <f>S152-SUM(S153:S159)</f>
        <v>2606</v>
      </c>
      <c r="T160" s="171">
        <f>T152-SUM(T153:T159)</f>
        <v>5378</v>
      </c>
      <c r="U160" s="171">
        <f>U152-SUM(U153:U159)</f>
        <v>6304</v>
      </c>
      <c r="V160" s="171">
        <f>V152-SUM(V153:V159)</f>
        <v>8867</v>
      </c>
      <c r="W160" s="171">
        <f>W152-SUM(W153:W159)</f>
        <v>8489</v>
      </c>
      <c r="X160" s="172">
        <f t="shared" si="116"/>
        <v>-4.2629976316679863E-2</v>
      </c>
      <c r="Y160" s="172">
        <f t="shared" si="117"/>
        <v>3.4897578546272691E-3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FE3AB-8E39-49DB-994B-FCEE9291E4D9}">
  <sheetPr>
    <tabColor theme="7" tint="0.79998168889431442"/>
    <pageSetUpPr fitToPage="1"/>
  </sheetPr>
  <dimension ref="A1:Z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0B2EE-F67E-4292-B953-F86F0DCC2DEC}">
  <sheetPr>
    <tabColor theme="8" tint="0.59999389629810485"/>
  </sheetPr>
  <dimension ref="A4:L77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227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2" x14ac:dyDescent="0.25">
      <c r="B7" s="296" t="s">
        <v>46</v>
      </c>
      <c r="C7" s="291" t="s">
        <v>8</v>
      </c>
      <c r="D7" s="15" t="s">
        <v>32</v>
      </c>
      <c r="E7" s="16">
        <v>94144</v>
      </c>
      <c r="F7" s="16">
        <v>164843</v>
      </c>
      <c r="G7" s="16">
        <v>163971</v>
      </c>
      <c r="H7" s="16">
        <v>166795</v>
      </c>
      <c r="I7" s="16">
        <v>155030</v>
      </c>
      <c r="J7" s="17">
        <f>I7/H7-1</f>
        <v>-7.0535687520609125E-2</v>
      </c>
      <c r="K7" s="16">
        <f>I7-H7</f>
        <v>-11765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80931</v>
      </c>
      <c r="F8" s="20">
        <v>138653</v>
      </c>
      <c r="G8" s="20">
        <v>133653</v>
      </c>
      <c r="H8" s="20">
        <v>133668</v>
      </c>
      <c r="I8" s="20">
        <v>124272</v>
      </c>
      <c r="J8" s="21">
        <f t="shared" ref="J8:J20" si="0">I8/H8-1</f>
        <v>-7.0293563156477279E-2</v>
      </c>
      <c r="K8" s="20">
        <f t="shared" ref="K8:K17" si="1">I8-H8</f>
        <v>-9396</v>
      </c>
      <c r="L8" s="22">
        <f>I8/$I$7</f>
        <v>0.80159969038250656</v>
      </c>
    </row>
    <row r="9" spans="2:12" x14ac:dyDescent="0.25">
      <c r="B9" s="284"/>
      <c r="C9" s="287"/>
      <c r="D9" s="23" t="s">
        <v>34</v>
      </c>
      <c r="E9" s="24">
        <v>13213</v>
      </c>
      <c r="F9" s="24">
        <v>26190</v>
      </c>
      <c r="G9" s="24">
        <v>30318</v>
      </c>
      <c r="H9" s="24">
        <v>33127</v>
      </c>
      <c r="I9" s="24">
        <v>30758</v>
      </c>
      <c r="J9" s="25">
        <f>IFERROR(I9/H9-1,"-")</f>
        <v>-7.151266338636153E-2</v>
      </c>
      <c r="K9" s="24">
        <f>IFERROR(I9-H9,"-")</f>
        <v>-2369</v>
      </c>
      <c r="L9" s="25">
        <f>IFERROR(I9/$I$7,"-")</f>
        <v>0.19840030961749339</v>
      </c>
    </row>
    <row r="10" spans="2:12" x14ac:dyDescent="0.25">
      <c r="B10" s="284"/>
      <c r="C10" s="288" t="s">
        <v>35</v>
      </c>
      <c r="D10" s="26" t="s">
        <v>32</v>
      </c>
      <c r="E10" s="27">
        <v>104300</v>
      </c>
      <c r="F10" s="27">
        <v>193056</v>
      </c>
      <c r="G10" s="27">
        <v>195421</v>
      </c>
      <c r="H10" s="27">
        <v>198178</v>
      </c>
      <c r="I10" s="27">
        <v>184181</v>
      </c>
      <c r="J10" s="28">
        <f t="shared" si="0"/>
        <v>-7.062842495130639E-2</v>
      </c>
      <c r="K10" s="27">
        <f t="shared" si="1"/>
        <v>-13997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89700</v>
      </c>
      <c r="F11" s="29">
        <v>162261</v>
      </c>
      <c r="G11" s="29">
        <v>159026</v>
      </c>
      <c r="H11" s="29">
        <v>158887</v>
      </c>
      <c r="I11" s="29">
        <v>147418</v>
      </c>
      <c r="J11" s="30">
        <f t="shared" si="0"/>
        <v>-7.2183375606563183E-2</v>
      </c>
      <c r="K11" s="29">
        <f t="shared" si="1"/>
        <v>-11469</v>
      </c>
      <c r="L11" s="31">
        <f>I11/$I$10</f>
        <v>0.80039743513174544</v>
      </c>
    </row>
    <row r="12" spans="2:12" x14ac:dyDescent="0.25">
      <c r="B12" s="284"/>
      <c r="C12" s="290"/>
      <c r="D12" s="32" t="s">
        <v>34</v>
      </c>
      <c r="E12" s="33">
        <v>14600</v>
      </c>
      <c r="F12" s="33">
        <v>30795</v>
      </c>
      <c r="G12" s="33">
        <v>36395</v>
      </c>
      <c r="H12" s="33">
        <v>39291</v>
      </c>
      <c r="I12" s="33">
        <v>36763</v>
      </c>
      <c r="J12" s="34">
        <f>IFERROR(I12/H12-1,"-")</f>
        <v>-6.4340434196126339E-2</v>
      </c>
      <c r="K12" s="33">
        <f>IFERROR(I12-H12,"-")</f>
        <v>-2528</v>
      </c>
      <c r="L12" s="34">
        <f>IFERROR(I12/$I$10,"-")</f>
        <v>0.19960256486825459</v>
      </c>
    </row>
    <row r="13" spans="2:12" x14ac:dyDescent="0.25">
      <c r="B13" s="284"/>
      <c r="C13" s="291" t="s">
        <v>21</v>
      </c>
      <c r="D13" s="15" t="s">
        <v>32</v>
      </c>
      <c r="E13" s="16">
        <v>553215</v>
      </c>
      <c r="F13" s="16">
        <v>1179956</v>
      </c>
      <c r="G13" s="16">
        <v>1205442</v>
      </c>
      <c r="H13" s="16">
        <v>1224963</v>
      </c>
      <c r="I13" s="16">
        <v>1156556</v>
      </c>
      <c r="J13" s="17">
        <f t="shared" si="0"/>
        <v>-5.5844135700425235E-2</v>
      </c>
      <c r="K13" s="16">
        <f t="shared" si="1"/>
        <v>-68407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471322</v>
      </c>
      <c r="F14" s="20">
        <v>975415</v>
      </c>
      <c r="G14" s="20">
        <v>973051</v>
      </c>
      <c r="H14" s="20">
        <v>973406</v>
      </c>
      <c r="I14" s="20">
        <v>916157</v>
      </c>
      <c r="J14" s="21">
        <f t="shared" si="0"/>
        <v>-5.8813074914270125E-2</v>
      </c>
      <c r="K14" s="20">
        <f t="shared" si="1"/>
        <v>-57249</v>
      </c>
      <c r="L14" s="22">
        <f>I14/$I$13</f>
        <v>0.7921423605947312</v>
      </c>
    </row>
    <row r="15" spans="2:12" x14ac:dyDescent="0.25">
      <c r="B15" s="284"/>
      <c r="C15" s="287"/>
      <c r="D15" s="23" t="s">
        <v>34</v>
      </c>
      <c r="E15" s="24">
        <v>81893</v>
      </c>
      <c r="F15" s="24">
        <v>204541</v>
      </c>
      <c r="G15" s="24">
        <v>232391</v>
      </c>
      <c r="H15" s="24">
        <v>251557</v>
      </c>
      <c r="I15" s="24">
        <v>240399</v>
      </c>
      <c r="J15" s="25">
        <f>IFERROR(I15/H15-1,"-")</f>
        <v>-4.4355752374213409E-2</v>
      </c>
      <c r="K15" s="24">
        <f>IFERROR(I15-H15,"-")</f>
        <v>-11158</v>
      </c>
      <c r="L15" s="25">
        <f>IFERROR(I15/$I$13,"-")</f>
        <v>0.20785763940526875</v>
      </c>
    </row>
    <row r="16" spans="2:12" x14ac:dyDescent="0.25">
      <c r="B16" s="284"/>
      <c r="C16" s="288" t="s">
        <v>22</v>
      </c>
      <c r="D16" s="26" t="s">
        <v>32</v>
      </c>
      <c r="E16" s="35">
        <v>5.8762640210740988</v>
      </c>
      <c r="F16" s="35">
        <v>7.1580594869057226</v>
      </c>
      <c r="G16" s="35">
        <v>7.3515560678412646</v>
      </c>
      <c r="H16" s="35">
        <v>7.3441230252705418</v>
      </c>
      <c r="I16" s="35">
        <v>7.4602077017351478</v>
      </c>
      <c r="J16" s="36">
        <f t="shared" si="0"/>
        <v>1.5806472204396238E-2</v>
      </c>
      <c r="K16" s="37">
        <f t="shared" si="1"/>
        <v>0.11608467646460596</v>
      </c>
      <c r="L16" s="38"/>
    </row>
    <row r="17" spans="2:12" x14ac:dyDescent="0.25">
      <c r="B17" s="284"/>
      <c r="C17" s="289"/>
      <c r="D17" s="4" t="s">
        <v>33</v>
      </c>
      <c r="E17" s="39">
        <f>E14/E8</f>
        <v>5.8237510966131643</v>
      </c>
      <c r="F17" s="39">
        <f t="shared" ref="F17:I17" si="2">F14/F8</f>
        <v>7.0349361355325888</v>
      </c>
      <c r="G17" s="39">
        <f t="shared" si="2"/>
        <v>7.2804276746500269</v>
      </c>
      <c r="H17" s="39">
        <f t="shared" si="2"/>
        <v>7.2822665110572462</v>
      </c>
      <c r="I17" s="39">
        <f t="shared" si="2"/>
        <v>7.3721916441354445</v>
      </c>
      <c r="J17" s="40">
        <f t="shared" si="0"/>
        <v>1.2348508934911573E-2</v>
      </c>
      <c r="K17" s="41">
        <f t="shared" si="1"/>
        <v>8.9925133078198272E-2</v>
      </c>
      <c r="L17" s="42"/>
    </row>
    <row r="18" spans="2:12" x14ac:dyDescent="0.25">
      <c r="B18" s="284"/>
      <c r="C18" s="290"/>
      <c r="D18" s="32" t="s">
        <v>34</v>
      </c>
      <c r="E18" s="43">
        <f>IFERROR(E15/E9,"-")</f>
        <v>6.1979111481117082</v>
      </c>
      <c r="F18" s="43">
        <f t="shared" ref="F18:I18" si="3">IFERROR(F15/F9,"-")</f>
        <v>7.8098892707140131</v>
      </c>
      <c r="G18" s="43">
        <f t="shared" si="3"/>
        <v>7.6651164324823533</v>
      </c>
      <c r="H18" s="43">
        <f t="shared" si="3"/>
        <v>7.5937150964470073</v>
      </c>
      <c r="I18" s="43">
        <f t="shared" si="3"/>
        <v>7.8158202744001564</v>
      </c>
      <c r="J18" s="34">
        <f>IFERROR(I18/H18-1,"-")</f>
        <v>2.9248552932551908E-2</v>
      </c>
      <c r="K18" s="33">
        <f>IFERROR(I18-H18,"-")</f>
        <v>0.2221051779531491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0.49420000000000003</v>
      </c>
      <c r="F19" s="18">
        <v>0.86370000000000002</v>
      </c>
      <c r="G19" s="18">
        <v>0.86620000000000008</v>
      </c>
      <c r="H19" s="18">
        <v>0.85230000000000006</v>
      </c>
      <c r="I19" s="18">
        <v>0.84200000000000008</v>
      </c>
      <c r="J19" s="17">
        <f t="shared" si="0"/>
        <v>-1.208494661504167E-2</v>
      </c>
      <c r="K19" s="44">
        <f>(I19-H19)*100</f>
        <v>-1.0299999999999976</v>
      </c>
      <c r="L19" s="18"/>
    </row>
    <row r="20" spans="2:12" x14ac:dyDescent="0.25">
      <c r="B20" s="284"/>
      <c r="C20" s="293"/>
      <c r="D20" s="19" t="s">
        <v>33</v>
      </c>
      <c r="E20" s="22">
        <v>0.52710000000000001</v>
      </c>
      <c r="F20" s="22">
        <v>0.91700000000000004</v>
      </c>
      <c r="G20" s="22">
        <v>0.92159999999999997</v>
      </c>
      <c r="H20" s="22">
        <v>0.89780000000000004</v>
      </c>
      <c r="I20" s="22">
        <v>0.90400000000000003</v>
      </c>
      <c r="J20" s="21">
        <f t="shared" si="0"/>
        <v>6.9057696591667828E-3</v>
      </c>
      <c r="K20" s="46">
        <f>(I20-H20)*100</f>
        <v>0.61999999999999833</v>
      </c>
      <c r="L20" s="22"/>
    </row>
    <row r="21" spans="2:12" x14ac:dyDescent="0.25">
      <c r="B21" s="284"/>
      <c r="C21" s="294"/>
      <c r="D21" s="23" t="s">
        <v>34</v>
      </c>
      <c r="E21" s="25">
        <v>0.36349999999999999</v>
      </c>
      <c r="F21" s="25">
        <v>0.6764</v>
      </c>
      <c r="G21" s="25">
        <v>0.69200000000000006</v>
      </c>
      <c r="H21" s="25">
        <v>0.71260000000000001</v>
      </c>
      <c r="I21" s="25">
        <v>0.66739999999999999</v>
      </c>
      <c r="J21" s="25">
        <f>IFERROR(I21/H21-1,"-")</f>
        <v>-6.3429694078024124E-2</v>
      </c>
      <c r="K21" s="24">
        <f>IFERROR(I21-H21,"-")</f>
        <v>-4.5200000000000018E-2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36110</v>
      </c>
      <c r="F22" s="27">
        <v>44069</v>
      </c>
      <c r="G22" s="27">
        <v>44891</v>
      </c>
      <c r="H22" s="27">
        <v>46362</v>
      </c>
      <c r="I22" s="27">
        <v>44311</v>
      </c>
      <c r="J22" s="36">
        <f>I22/H22-1</f>
        <v>-4.4238816271946813E-2</v>
      </c>
      <c r="K22" s="27">
        <f>I22-H22</f>
        <v>-2051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28843</v>
      </c>
      <c r="F23" s="29">
        <v>34314</v>
      </c>
      <c r="G23" s="29">
        <v>34058</v>
      </c>
      <c r="H23" s="29">
        <v>34975</v>
      </c>
      <c r="I23" s="29">
        <v>32692</v>
      </c>
      <c r="J23" s="40">
        <f>I23/H23-1</f>
        <v>-6.5275196568977845E-2</v>
      </c>
      <c r="K23" s="29">
        <f>I23-H23</f>
        <v>-2283</v>
      </c>
      <c r="L23" s="42">
        <f>I23/$I$22</f>
        <v>0.73778520006318971</v>
      </c>
    </row>
    <row r="24" spans="2:12" x14ac:dyDescent="0.25">
      <c r="B24" s="285"/>
      <c r="C24" s="298"/>
      <c r="D24" s="32" t="s">
        <v>34</v>
      </c>
      <c r="E24" s="33">
        <v>7267</v>
      </c>
      <c r="F24" s="33">
        <v>9755</v>
      </c>
      <c r="G24" s="33">
        <v>10833</v>
      </c>
      <c r="H24" s="33">
        <v>11387</v>
      </c>
      <c r="I24" s="33">
        <v>11619</v>
      </c>
      <c r="J24" s="34">
        <f>IFERROR(I24/H24-1,"-")</f>
        <v>2.0374110828137448E-2</v>
      </c>
      <c r="K24" s="33">
        <f>IFERROR(I24-H24,"-")</f>
        <v>232</v>
      </c>
      <c r="L24" s="34">
        <f>IFERROR(I24/$I$22,"-")</f>
        <v>0.26221479993681029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227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233</v>
      </c>
      <c r="F31" s="13" t="s">
        <v>234</v>
      </c>
      <c r="G31" s="13" t="s">
        <v>235</v>
      </c>
      <c r="H31" s="13" t="s">
        <v>236</v>
      </c>
      <c r="I31" s="13" t="s">
        <v>237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julio 2025</v>
      </c>
    </row>
    <row r="32" spans="2:12" ht="15" customHeight="1" x14ac:dyDescent="0.25">
      <c r="B32" s="296" t="s">
        <v>46</v>
      </c>
      <c r="C32" s="291" t="s">
        <v>8</v>
      </c>
      <c r="D32" s="15" t="s">
        <v>32</v>
      </c>
      <c r="E32" s="50">
        <v>281997</v>
      </c>
      <c r="F32" s="50">
        <v>993053</v>
      </c>
      <c r="G32" s="50">
        <v>1080016</v>
      </c>
      <c r="H32" s="50">
        <v>1125712</v>
      </c>
      <c r="I32" s="50">
        <v>1072395</v>
      </c>
      <c r="J32" s="17">
        <f>I32/H32-1</f>
        <v>-4.736291342723542E-2</v>
      </c>
      <c r="K32" s="16">
        <f>I32-H32</f>
        <v>-53317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232111</v>
      </c>
      <c r="F33" s="51">
        <v>852329</v>
      </c>
      <c r="G33" s="51">
        <v>884801</v>
      </c>
      <c r="H33" s="51">
        <v>915684</v>
      </c>
      <c r="I33" s="51">
        <v>859383</v>
      </c>
      <c r="J33" s="21">
        <f t="shared" ref="J33:J45" si="4">I33/H33-1</f>
        <v>-6.1485184845426977E-2</v>
      </c>
      <c r="K33" s="20">
        <f t="shared" ref="K33:K42" si="5">I33-H33</f>
        <v>-56301</v>
      </c>
      <c r="L33" s="22">
        <f>I33/$I$32</f>
        <v>0.80136796609458272</v>
      </c>
    </row>
    <row r="34" spans="1:12" x14ac:dyDescent="0.25">
      <c r="B34" s="284"/>
      <c r="C34" s="287"/>
      <c r="D34" s="23" t="s">
        <v>34</v>
      </c>
      <c r="E34" s="24">
        <v>49886</v>
      </c>
      <c r="F34" s="24">
        <v>140724</v>
      </c>
      <c r="G34" s="24">
        <v>195215</v>
      </c>
      <c r="H34" s="24">
        <v>210028</v>
      </c>
      <c r="I34" s="24">
        <v>213012</v>
      </c>
      <c r="J34" s="25">
        <f>IFERROR(I34/H34-1,"-")</f>
        <v>1.4207629458929283E-2</v>
      </c>
      <c r="K34" s="24">
        <f>IFERROR(I34-H34,"-")</f>
        <v>2984</v>
      </c>
      <c r="L34" s="25">
        <f>IFERROR(I34/I32,"-")</f>
        <v>0.19863203390541731</v>
      </c>
    </row>
    <row r="35" spans="1:12" x14ac:dyDescent="0.25">
      <c r="B35" s="284"/>
      <c r="C35" s="288" t="s">
        <v>35</v>
      </c>
      <c r="D35" s="26" t="s">
        <v>32</v>
      </c>
      <c r="E35" s="52">
        <v>317821</v>
      </c>
      <c r="F35" s="52">
        <v>1189041</v>
      </c>
      <c r="G35" s="52">
        <v>1299694</v>
      </c>
      <c r="H35" s="52">
        <v>1355014</v>
      </c>
      <c r="I35" s="52">
        <v>1282726</v>
      </c>
      <c r="J35" s="28">
        <f t="shared" si="4"/>
        <v>-5.3348526288289233E-2</v>
      </c>
      <c r="K35" s="27">
        <f t="shared" si="5"/>
        <v>-72288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261344</v>
      </c>
      <c r="F36" s="53">
        <v>1016728</v>
      </c>
      <c r="G36" s="53">
        <v>1062334</v>
      </c>
      <c r="H36" s="53">
        <v>1099512</v>
      </c>
      <c r="I36" s="53">
        <v>1026111</v>
      </c>
      <c r="J36" s="30">
        <f t="shared" si="4"/>
        <v>-6.6757798004933089E-2</v>
      </c>
      <c r="K36" s="29">
        <f t="shared" si="5"/>
        <v>-73401</v>
      </c>
      <c r="L36" s="31">
        <f>I36/$I$35</f>
        <v>0.79994558463771681</v>
      </c>
    </row>
    <row r="37" spans="1:12" x14ac:dyDescent="0.25">
      <c r="B37" s="284"/>
      <c r="C37" s="290"/>
      <c r="D37" s="32" t="s">
        <v>34</v>
      </c>
      <c r="E37" s="33">
        <v>56477</v>
      </c>
      <c r="F37" s="33">
        <v>172313</v>
      </c>
      <c r="G37" s="33">
        <v>237360</v>
      </c>
      <c r="H37" s="33">
        <v>255502</v>
      </c>
      <c r="I37" s="33">
        <v>256615</v>
      </c>
      <c r="J37" s="34">
        <f>IFERROR(I37/H37-1,"-")</f>
        <v>4.3561302846943928E-3</v>
      </c>
      <c r="K37" s="33">
        <f>IFERROR(I37-H37,"-")</f>
        <v>1113</v>
      </c>
      <c r="L37" s="34">
        <f>IFERROR(I37/I35,"-")</f>
        <v>0.20005441536228313</v>
      </c>
    </row>
    <row r="38" spans="1:12" x14ac:dyDescent="0.25">
      <c r="B38" s="284"/>
      <c r="C38" s="291" t="s">
        <v>21</v>
      </c>
      <c r="D38" s="15" t="s">
        <v>32</v>
      </c>
      <c r="E38" s="50">
        <v>1495386</v>
      </c>
      <c r="F38" s="50">
        <v>7078492</v>
      </c>
      <c r="G38" s="50">
        <v>7702716</v>
      </c>
      <c r="H38" s="50">
        <v>7945412</v>
      </c>
      <c r="I38" s="50">
        <v>7529941</v>
      </c>
      <c r="J38" s="17">
        <f t="shared" si="4"/>
        <v>-5.229068045810592E-2</v>
      </c>
      <c r="K38" s="16">
        <f t="shared" si="5"/>
        <v>-415471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1235341</v>
      </c>
      <c r="F39" s="51">
        <v>5938392</v>
      </c>
      <c r="G39" s="51">
        <v>6242116</v>
      </c>
      <c r="H39" s="51">
        <v>6384157</v>
      </c>
      <c r="I39" s="51">
        <v>5962629</v>
      </c>
      <c r="J39" s="21">
        <f t="shared" si="4"/>
        <v>-6.6027198265957376E-2</v>
      </c>
      <c r="K39" s="20">
        <f t="shared" si="5"/>
        <v>-421528</v>
      </c>
      <c r="L39" s="22">
        <f>I39/$I$38</f>
        <v>0.79185600524625621</v>
      </c>
    </row>
    <row r="40" spans="1:12" x14ac:dyDescent="0.25">
      <c r="B40" s="284"/>
      <c r="C40" s="287"/>
      <c r="D40" s="23" t="s">
        <v>34</v>
      </c>
      <c r="E40" s="24">
        <v>260045</v>
      </c>
      <c r="F40" s="24">
        <v>1140100</v>
      </c>
      <c r="G40" s="24">
        <v>1460600</v>
      </c>
      <c r="H40" s="24">
        <v>1561255</v>
      </c>
      <c r="I40" s="24">
        <v>1567312</v>
      </c>
      <c r="J40" s="25">
        <f>IFERROR(I40/H40-1,"-")</f>
        <v>3.8795712423658202E-3</v>
      </c>
      <c r="K40" s="24">
        <f>IFERROR(I40-H40,"-")</f>
        <v>6057</v>
      </c>
      <c r="L40" s="25">
        <f>IFERROR(I40/I38,"-")</f>
        <v>0.20814399475374376</v>
      </c>
    </row>
    <row r="41" spans="1:12" x14ac:dyDescent="0.25">
      <c r="B41" s="284"/>
      <c r="C41" s="288" t="s">
        <v>22</v>
      </c>
      <c r="D41" s="26" t="s">
        <v>32</v>
      </c>
      <c r="E41" s="54">
        <v>5.3028436472728435</v>
      </c>
      <c r="F41" s="54">
        <v>7.1280102874670339</v>
      </c>
      <c r="G41" s="54">
        <v>7.1320387846105984</v>
      </c>
      <c r="H41" s="54">
        <v>7.0581214378100263</v>
      </c>
      <c r="I41" s="54">
        <v>7.0216114398146203</v>
      </c>
      <c r="J41" s="36">
        <f t="shared" si="4"/>
        <v>-5.1727642145434904E-3</v>
      </c>
      <c r="K41" s="37">
        <f t="shared" si="5"/>
        <v>-3.6509997995405996E-2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5.3221992925798434</v>
      </c>
      <c r="F42" s="55">
        <f t="shared" si="6"/>
        <v>6.967253255491717</v>
      </c>
      <c r="G42" s="55">
        <f t="shared" si="6"/>
        <v>7.0548247572052922</v>
      </c>
      <c r="H42" s="55">
        <f t="shared" si="6"/>
        <v>6.9720089026345331</v>
      </c>
      <c r="I42" s="55">
        <f t="shared" si="6"/>
        <v>6.9382673383113236</v>
      </c>
      <c r="J42" s="40">
        <f t="shared" si="4"/>
        <v>-4.8395756222370245E-3</v>
      </c>
      <c r="K42" s="41">
        <f t="shared" si="5"/>
        <v>-3.3741564323209516E-2</v>
      </c>
      <c r="L42" s="42"/>
    </row>
    <row r="43" spans="1:12" x14ac:dyDescent="0.25">
      <c r="B43" s="284"/>
      <c r="C43" s="290"/>
      <c r="D43" s="32" t="s">
        <v>34</v>
      </c>
      <c r="E43" s="43">
        <f>IFERROR(E40/E34,"-")</f>
        <v>5.2127851501423246</v>
      </c>
      <c r="F43" s="43">
        <f t="shared" ref="F43:I43" si="7">IFERROR(F40/F34,"-")</f>
        <v>8.1016741991415824</v>
      </c>
      <c r="G43" s="43">
        <f t="shared" si="7"/>
        <v>7.4820070179033378</v>
      </c>
      <c r="H43" s="43">
        <f t="shared" si="7"/>
        <v>7.4335564781838608</v>
      </c>
      <c r="I43" s="43">
        <f t="shared" si="7"/>
        <v>7.3578577732709896</v>
      </c>
      <c r="J43" s="34">
        <f>IFERROR(I43/H43-1,"-")</f>
        <v>-1.0183376575537362E-2</v>
      </c>
      <c r="K43" s="33">
        <f>IFERROR(I43-H43,"-")</f>
        <v>-7.5698704912871229E-2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0.31746401747108693</v>
      </c>
      <c r="F44" s="58">
        <v>0.75866325066858042</v>
      </c>
      <c r="G44" s="58">
        <v>0.79494879806389862</v>
      </c>
      <c r="H44" s="58">
        <v>0.80472483180148136</v>
      </c>
      <c r="I44" s="58">
        <v>0.79729998016793413</v>
      </c>
      <c r="J44" s="58">
        <f t="shared" si="4"/>
        <v>-9.2265720406884411E-3</v>
      </c>
      <c r="K44" s="44">
        <f>(I44-H44)*100</f>
        <v>-0.74248516335472248</v>
      </c>
      <c r="L44" s="18"/>
    </row>
    <row r="45" spans="1:12" x14ac:dyDescent="0.25">
      <c r="B45" s="284"/>
      <c r="C45" s="293"/>
      <c r="D45" s="19" t="s">
        <v>33</v>
      </c>
      <c r="E45" s="59">
        <v>0.35233777897948365</v>
      </c>
      <c r="F45" s="59">
        <v>0.8002624062132272</v>
      </c>
      <c r="G45" s="59">
        <v>0.84883163393381411</v>
      </c>
      <c r="H45" s="59">
        <v>0.8523793737275206</v>
      </c>
      <c r="I45" s="59">
        <v>0.85209178469817737</v>
      </c>
      <c r="J45" s="59">
        <f t="shared" si="4"/>
        <v>-3.3739557550016563E-4</v>
      </c>
      <c r="K45" s="46">
        <f>(I45-H45)*100</f>
        <v>-2.8758902934322705E-2</v>
      </c>
      <c r="L45" s="22"/>
    </row>
    <row r="46" spans="1:12" x14ac:dyDescent="0.25">
      <c r="B46" s="284"/>
      <c r="C46" s="294"/>
      <c r="D46" s="23" t="s">
        <v>34</v>
      </c>
      <c r="E46" s="60">
        <v>0.21593328483978863</v>
      </c>
      <c r="F46" s="60">
        <v>0.59701727008996364</v>
      </c>
      <c r="G46" s="60">
        <v>0.6253101184561527</v>
      </c>
      <c r="H46" s="60">
        <v>0.65498637590748621</v>
      </c>
      <c r="I46" s="60">
        <v>0.64059143388712136</v>
      </c>
      <c r="J46" s="25">
        <f>IFERROR(I46/H46-1,"-")</f>
        <v>-2.1977467852549726E-2</v>
      </c>
      <c r="K46" s="24">
        <f>IFERROR(I46-H46,"-")</f>
        <v>-1.4394942020364843E-2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22136.857142857141</v>
      </c>
      <c r="F49" s="52">
        <v>44006.428571428572</v>
      </c>
      <c r="G49" s="52">
        <v>45709.428571428572</v>
      </c>
      <c r="H49" s="52">
        <v>46354</v>
      </c>
      <c r="I49" s="52">
        <v>44549.285714285717</v>
      </c>
      <c r="J49" s="36">
        <f>I49/H49-1</f>
        <v>-3.8933302103686507E-2</v>
      </c>
      <c r="K49" s="27">
        <f>I49-H49</f>
        <v>-1804.7142857142826</v>
      </c>
      <c r="L49" s="38">
        <f>I49/$I$22</f>
        <v>1.0053775747395843</v>
      </c>
    </row>
    <row r="50" spans="2:12" x14ac:dyDescent="0.25">
      <c r="B50" s="284"/>
      <c r="C50" s="289"/>
      <c r="D50" s="4" t="s">
        <v>33</v>
      </c>
      <c r="E50" s="53">
        <v>16474.428571428572</v>
      </c>
      <c r="F50" s="53">
        <v>35005.714285714283</v>
      </c>
      <c r="G50" s="53">
        <v>34690.428571428572</v>
      </c>
      <c r="H50" s="53">
        <v>35163.571428571428</v>
      </c>
      <c r="I50" s="53">
        <v>33006.285714285717</v>
      </c>
      <c r="J50" s="40">
        <f>I50/H50-1</f>
        <v>-6.1350017266245338E-2</v>
      </c>
      <c r="K50" s="29">
        <f>I50-H50</f>
        <v>-2157.2857142857101</v>
      </c>
      <c r="L50" s="42">
        <f>I50/$I$22</f>
        <v>0.74487792453985957</v>
      </c>
    </row>
    <row r="51" spans="2:12" x14ac:dyDescent="0.25">
      <c r="B51" s="285"/>
      <c r="C51" s="290"/>
      <c r="D51" s="32" t="s">
        <v>34</v>
      </c>
      <c r="E51" s="33">
        <v>5662.4285714285716</v>
      </c>
      <c r="F51" s="33">
        <v>9000.7142857142862</v>
      </c>
      <c r="G51" s="33">
        <v>11019</v>
      </c>
      <c r="H51" s="33">
        <v>11190.428571428571</v>
      </c>
      <c r="I51" s="33">
        <v>11543</v>
      </c>
      <c r="J51" s="34">
        <f>IFERROR(I51/H51-1,"-")</f>
        <v>3.1506517049008753E-2</v>
      </c>
      <c r="K51" s="33">
        <f>IFERROR(I51-H51,"-")</f>
        <v>352.57142857142935</v>
      </c>
      <c r="L51" s="34">
        <f>IFERROR(I51/I49,"-")</f>
        <v>0.25910628677708475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227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441622</v>
      </c>
      <c r="F59" s="51">
        <v>752768</v>
      </c>
      <c r="G59" s="51">
        <v>1490629</v>
      </c>
      <c r="H59" s="51">
        <v>1543103</v>
      </c>
      <c r="I59" s="51">
        <v>1573889</v>
      </c>
      <c r="J59" s="21">
        <f t="shared" ref="J59:J74" si="8">I59/H59-1</f>
        <v>1.9950709706351377E-2</v>
      </c>
      <c r="K59" s="20">
        <f t="shared" ref="K59:K74" si="9">I59-H59</f>
        <v>30786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>
        <v>109245</v>
      </c>
      <c r="F60" s="24">
        <v>128277</v>
      </c>
      <c r="G60" s="24">
        <v>266420</v>
      </c>
      <c r="H60" s="24">
        <v>345229</v>
      </c>
      <c r="I60" s="24">
        <v>365009</v>
      </c>
      <c r="J60" s="25">
        <f>IFERROR(I60/H60-1,"-")</f>
        <v>5.7295302538315163E-2</v>
      </c>
      <c r="K60" s="24">
        <f>IFERROR(I60-H60,"-")</f>
        <v>19780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550867</v>
      </c>
      <c r="F61" s="52">
        <v>881045</v>
      </c>
      <c r="G61" s="52">
        <v>1757049</v>
      </c>
      <c r="H61" s="52">
        <v>1888332</v>
      </c>
      <c r="I61" s="52">
        <v>1938898</v>
      </c>
      <c r="J61" s="36">
        <f t="shared" si="8"/>
        <v>2.677813011694985E-2</v>
      </c>
      <c r="K61" s="52">
        <f t="shared" si="9"/>
        <v>50566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441622</v>
      </c>
      <c r="F62" s="53">
        <v>752768</v>
      </c>
      <c r="G62" s="53">
        <v>1490629</v>
      </c>
      <c r="H62" s="53">
        <v>1543103</v>
      </c>
      <c r="I62" s="53">
        <v>1573889</v>
      </c>
      <c r="J62" s="40">
        <f t="shared" si="8"/>
        <v>1.9950709706351377E-2</v>
      </c>
      <c r="K62" s="53">
        <f t="shared" si="9"/>
        <v>30786</v>
      </c>
      <c r="L62" s="40">
        <f t="shared" ref="L62" si="10">I62/$I$61</f>
        <v>0.81174409380998902</v>
      </c>
    </row>
    <row r="63" spans="2:12" x14ac:dyDescent="0.25">
      <c r="B63" s="284"/>
      <c r="C63" s="290"/>
      <c r="D63" s="32" t="s">
        <v>34</v>
      </c>
      <c r="E63" s="33">
        <v>109245</v>
      </c>
      <c r="F63" s="33">
        <v>128277</v>
      </c>
      <c r="G63" s="33">
        <v>266420</v>
      </c>
      <c r="H63" s="33">
        <v>345229</v>
      </c>
      <c r="I63" s="33">
        <v>365009</v>
      </c>
      <c r="J63" s="34">
        <f>IFERROR(I63/H63-1,"-")</f>
        <v>5.7295302538315163E-2</v>
      </c>
      <c r="K63" s="33">
        <f>IFERROR(I63-H63,"-")</f>
        <v>19780</v>
      </c>
      <c r="L63" s="65">
        <f>IFERROR(I63/I61,"-")</f>
        <v>0.18825590619001104</v>
      </c>
    </row>
    <row r="64" spans="2:12" x14ac:dyDescent="0.25">
      <c r="B64" s="284"/>
      <c r="C64" s="291" t="s">
        <v>21</v>
      </c>
      <c r="D64" s="15" t="s">
        <v>32</v>
      </c>
      <c r="E64" s="50">
        <v>3913809</v>
      </c>
      <c r="F64" s="50">
        <v>5763674</v>
      </c>
      <c r="G64" s="50">
        <v>12632387</v>
      </c>
      <c r="H64" s="50">
        <v>13590517</v>
      </c>
      <c r="I64" s="50">
        <v>13839613</v>
      </c>
      <c r="J64" s="17">
        <f t="shared" si="8"/>
        <v>1.8328662551983843E-2</v>
      </c>
      <c r="K64" s="16">
        <f t="shared" si="9"/>
        <v>249096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3047683</v>
      </c>
      <c r="F65" s="51">
        <v>4898283</v>
      </c>
      <c r="G65" s="51">
        <v>10516355</v>
      </c>
      <c r="H65" s="51">
        <v>10980785</v>
      </c>
      <c r="I65" s="51">
        <v>11090961</v>
      </c>
      <c r="J65" s="21">
        <f t="shared" si="8"/>
        <v>1.0033526746949351E-2</v>
      </c>
      <c r="K65" s="20">
        <f t="shared" si="9"/>
        <v>110176</v>
      </c>
      <c r="L65" s="21">
        <f t="shared" ref="L65" si="11">I65/$I$64</f>
        <v>0.80139242332860028</v>
      </c>
    </row>
    <row r="66" spans="2:12" x14ac:dyDescent="0.25">
      <c r="B66" s="284"/>
      <c r="C66" s="287"/>
      <c r="D66" s="23" t="s">
        <v>34</v>
      </c>
      <c r="E66" s="24">
        <v>866126</v>
      </c>
      <c r="F66" s="24">
        <v>865391</v>
      </c>
      <c r="G66" s="24">
        <v>2116032</v>
      </c>
      <c r="H66" s="24">
        <v>2609732</v>
      </c>
      <c r="I66" s="24">
        <v>2748652</v>
      </c>
      <c r="J66" s="25">
        <f>IFERROR(I66/H66-1,"-")</f>
        <v>5.3231519558330165E-2</v>
      </c>
      <c r="K66" s="24">
        <f>IFERROR(I66-H66,"-")</f>
        <v>138920</v>
      </c>
      <c r="L66" s="25">
        <f>IFERROR(I66/I64,"-")</f>
        <v>0.19860757667139969</v>
      </c>
    </row>
    <row r="67" spans="2:12" x14ac:dyDescent="0.25">
      <c r="B67" s="284"/>
      <c r="C67" s="288" t="s">
        <v>22</v>
      </c>
      <c r="D67" s="26" t="s">
        <v>32</v>
      </c>
      <c r="E67" s="54">
        <v>7.1048165891222386</v>
      </c>
      <c r="F67" s="54">
        <v>6.5418610854156141</v>
      </c>
      <c r="G67" s="54">
        <v>7.1895473603752658</v>
      </c>
      <c r="H67" s="54">
        <v>7.1971014630901768</v>
      </c>
      <c r="I67" s="54">
        <v>7.1378757417873455</v>
      </c>
      <c r="J67" s="36">
        <f t="shared" si="8"/>
        <v>-8.2291074547949927E-3</v>
      </c>
      <c r="K67" s="37">
        <f t="shared" si="9"/>
        <v>-5.9225721302831325E-2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6.9011122634289048</v>
      </c>
      <c r="F68" s="55">
        <f t="shared" si="12"/>
        <v>6.5070287259819759</v>
      </c>
      <c r="G68" s="55">
        <f t="shared" si="12"/>
        <v>7.0549781333920114</v>
      </c>
      <c r="H68" s="55">
        <f t="shared" si="12"/>
        <v>7.1160415085707172</v>
      </c>
      <c r="I68" s="55">
        <f t="shared" si="12"/>
        <v>7.0468508262018474</v>
      </c>
      <c r="J68" s="40">
        <f t="shared" si="8"/>
        <v>-9.7231982536266637E-3</v>
      </c>
      <c r="K68" s="41">
        <f t="shared" si="9"/>
        <v>-6.9190682368869716E-2</v>
      </c>
      <c r="L68" s="40"/>
    </row>
    <row r="69" spans="2:12" x14ac:dyDescent="0.25">
      <c r="B69" s="284"/>
      <c r="C69" s="290"/>
      <c r="D69" s="32" t="s">
        <v>34</v>
      </c>
      <c r="E69" s="43">
        <f>IFERROR(E66/E60,"-")</f>
        <v>7.9282896242390954</v>
      </c>
      <c r="F69" s="43">
        <f t="shared" ref="F69:I69" si="13">IFERROR(F66/F60,"-")</f>
        <v>6.7462678422476356</v>
      </c>
      <c r="G69" s="43">
        <f t="shared" si="13"/>
        <v>7.94246678177314</v>
      </c>
      <c r="H69" s="43">
        <f t="shared" si="13"/>
        <v>7.5594228758302462</v>
      </c>
      <c r="I69" s="43">
        <f t="shared" si="13"/>
        <v>7.5303677443569885</v>
      </c>
      <c r="J69" s="34">
        <f>IFERROR(I69/H69-1,"-")</f>
        <v>-3.8435647734638145E-3</v>
      </c>
      <c r="K69" s="33">
        <f>IFERROR(I69-H69,"-")</f>
        <v>-2.9055131473257667E-2</v>
      </c>
      <c r="L69" s="65">
        <f>IFERROR(I69/I67,"-")</f>
        <v>1.054987228241012</v>
      </c>
    </row>
    <row r="70" spans="2:12" x14ac:dyDescent="0.25">
      <c r="B70" s="284"/>
      <c r="C70" s="292" t="s">
        <v>36</v>
      </c>
      <c r="D70" s="15" t="s">
        <v>32</v>
      </c>
      <c r="E70" s="58">
        <v>0.49563348888170433</v>
      </c>
      <c r="F70" s="58">
        <v>0.53007392392769836</v>
      </c>
      <c r="G70" s="58">
        <v>0.78235212112064911</v>
      </c>
      <c r="H70" s="58">
        <v>0.81120905005064936</v>
      </c>
      <c r="I70" s="58">
        <v>0.81280076010742186</v>
      </c>
      <c r="J70" s="58">
        <f t="shared" si="8"/>
        <v>1.9621453393217081E-3</v>
      </c>
      <c r="K70" s="44">
        <f t="shared" si="9"/>
        <v>1.5917100567724995E-3</v>
      </c>
      <c r="L70" s="17"/>
    </row>
    <row r="71" spans="2:12" x14ac:dyDescent="0.25">
      <c r="B71" s="284"/>
      <c r="C71" s="293"/>
      <c r="D71" s="19" t="s">
        <v>33</v>
      </c>
      <c r="E71" s="59">
        <v>0.51616511753038752</v>
      </c>
      <c r="F71" s="59">
        <v>0.57306823809480911</v>
      </c>
      <c r="G71" s="59">
        <v>0.82736563433026633</v>
      </c>
      <c r="H71" s="59">
        <v>0.86092257017663798</v>
      </c>
      <c r="I71" s="59">
        <v>0.8610960469022988</v>
      </c>
      <c r="J71" s="59">
        <f t="shared" si="8"/>
        <v>2.0150096149196273E-4</v>
      </c>
      <c r="K71" s="46">
        <f t="shared" si="9"/>
        <v>1.7347672566081496E-4</v>
      </c>
      <c r="L71" s="21"/>
    </row>
    <row r="72" spans="2:12" x14ac:dyDescent="0.25">
      <c r="B72" s="284"/>
      <c r="C72" s="294"/>
      <c r="D72" s="23" t="s">
        <v>34</v>
      </c>
      <c r="E72" s="60">
        <v>0.4347790730011355</v>
      </c>
      <c r="F72" s="60">
        <v>0.37207179589925665</v>
      </c>
      <c r="G72" s="60">
        <v>0.61583683713777571</v>
      </c>
      <c r="H72" s="60">
        <v>0.65263907078660088</v>
      </c>
      <c r="I72" s="60">
        <v>0.66280236198751097</v>
      </c>
      <c r="J72" s="25">
        <f>IFERROR(I72/H72-1,"-")</f>
        <v>1.5572606139961254E-2</v>
      </c>
      <c r="K72" s="24">
        <f>IFERROR(I72-H72,"-")</f>
        <v>1.0163291200910085E-2</v>
      </c>
      <c r="L72" s="25">
        <f>IFERROR(I72/I70,"-")</f>
        <v>0.81545489930387527</v>
      </c>
    </row>
    <row r="73" spans="2:12" x14ac:dyDescent="0.25">
      <c r="B73" s="284"/>
      <c r="C73" s="295" t="s">
        <v>41</v>
      </c>
      <c r="D73" s="26" t="s">
        <v>32</v>
      </c>
      <c r="E73" s="52">
        <v>23742</v>
      </c>
      <c r="F73" s="52">
        <v>29697</v>
      </c>
      <c r="G73" s="52">
        <v>44233</v>
      </c>
      <c r="H73" s="52">
        <v>45902</v>
      </c>
      <c r="I73" s="52">
        <v>46521</v>
      </c>
      <c r="J73" s="36">
        <f t="shared" si="8"/>
        <v>1.3485251187312031E-2</v>
      </c>
      <c r="K73" s="27">
        <f t="shared" si="9"/>
        <v>619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17566</v>
      </c>
      <c r="F74" s="53">
        <v>23340</v>
      </c>
      <c r="G74" s="53">
        <v>34827</v>
      </c>
      <c r="H74" s="53">
        <v>34946</v>
      </c>
      <c r="I74" s="53">
        <v>35191</v>
      </c>
      <c r="J74" s="40">
        <f t="shared" si="8"/>
        <v>7.0108166886053702E-3</v>
      </c>
      <c r="K74" s="29">
        <f t="shared" si="9"/>
        <v>245</v>
      </c>
      <c r="L74" s="40">
        <f t="shared" ref="L74" si="14">I74/$I$73</f>
        <v>0.75645407450398749</v>
      </c>
    </row>
    <row r="75" spans="2:12" x14ac:dyDescent="0.25">
      <c r="B75" s="285"/>
      <c r="C75" s="290"/>
      <c r="D75" s="32" t="s">
        <v>34</v>
      </c>
      <c r="E75" s="33">
        <v>6176</v>
      </c>
      <c r="F75" s="33">
        <v>6357</v>
      </c>
      <c r="G75" s="33">
        <v>9406</v>
      </c>
      <c r="H75" s="33">
        <v>10956</v>
      </c>
      <c r="I75" s="33">
        <v>11330</v>
      </c>
      <c r="J75" s="34">
        <f>IFERROR(I75/H75-1,"-")</f>
        <v>3.4136546184738936E-2</v>
      </c>
      <c r="K75" s="33">
        <f>IFERROR(I75-H75,"-")</f>
        <v>374</v>
      </c>
      <c r="L75" s="65">
        <f>IFERROR(I75/I73,"-")</f>
        <v>0.24354592549601256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7E793-78ED-4EEA-8CBC-BD200F765E69}">
  <sheetPr>
    <tabColor rgb="FFFFC00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2BA77-6DA5-4C90-BF20-7F9BCE93AC80}">
  <sheetPr>
    <tabColor rgb="FFFFC000"/>
  </sheetPr>
  <dimension ref="A1:V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273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228</v>
      </c>
      <c r="D8" s="174" t="s">
        <v>229</v>
      </c>
      <c r="E8" s="174" t="s">
        <v>230</v>
      </c>
      <c r="F8" s="174" t="s">
        <v>231</v>
      </c>
      <c r="G8" s="174" t="s">
        <v>232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228</v>
      </c>
      <c r="M8" s="174" t="s">
        <v>229</v>
      </c>
      <c r="N8" s="174" t="s">
        <v>230</v>
      </c>
      <c r="O8" s="174" t="s">
        <v>231</v>
      </c>
      <c r="P8" s="174" t="s">
        <v>232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46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246325</v>
      </c>
      <c r="D10" s="178">
        <v>525893</v>
      </c>
      <c r="E10" s="178">
        <v>533489</v>
      </c>
      <c r="F10" s="178">
        <v>558529</v>
      </c>
      <c r="G10" s="178">
        <v>564894</v>
      </c>
      <c r="H10" s="179">
        <f t="shared" ref="H10:H22" si="0">IFERROR(G10/F10-1,"-")</f>
        <v>1.1396006295107286E-2</v>
      </c>
      <c r="I10" s="179">
        <f t="shared" ref="I10:I22" si="1">G10/G$10</f>
        <v>1</v>
      </c>
      <c r="K10" s="158" t="s">
        <v>70</v>
      </c>
      <c r="L10" s="178">
        <v>104300</v>
      </c>
      <c r="M10" s="178">
        <v>193056</v>
      </c>
      <c r="N10" s="178">
        <v>195421</v>
      </c>
      <c r="O10" s="178">
        <v>198178</v>
      </c>
      <c r="P10" s="178">
        <v>184181</v>
      </c>
      <c r="Q10" s="179">
        <f t="shared" ref="Q10:Q22" si="2">IFERROR(P10/O10-1,"-")</f>
        <v>-7.062842495130639E-2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118375</v>
      </c>
      <c r="D11" s="162">
        <v>147620</v>
      </c>
      <c r="E11" s="162">
        <v>138535</v>
      </c>
      <c r="F11" s="162">
        <v>130850</v>
      </c>
      <c r="G11" s="162">
        <v>140642</v>
      </c>
      <c r="H11" s="163">
        <f t="shared" si="0"/>
        <v>7.4833779136415757E-2</v>
      </c>
      <c r="I11" s="163">
        <f t="shared" si="1"/>
        <v>0.24897060333443088</v>
      </c>
      <c r="J11" s="81"/>
      <c r="K11" s="161" t="s">
        <v>99</v>
      </c>
      <c r="L11" s="162">
        <v>44439</v>
      </c>
      <c r="M11" s="162">
        <v>33408</v>
      </c>
      <c r="N11" s="162">
        <v>26219</v>
      </c>
      <c r="O11" s="162">
        <v>21651</v>
      </c>
      <c r="P11" s="162">
        <v>19540</v>
      </c>
      <c r="Q11" s="163">
        <f t="shared" si="2"/>
        <v>-9.7501270149184749E-2</v>
      </c>
      <c r="R11" s="163">
        <f t="shared" si="3"/>
        <v>0.10609129063258425</v>
      </c>
    </row>
    <row r="12" spans="1:18" x14ac:dyDescent="0.25">
      <c r="B12" s="165" t="s">
        <v>105</v>
      </c>
      <c r="C12" s="166">
        <v>53382</v>
      </c>
      <c r="D12" s="166">
        <v>67495</v>
      </c>
      <c r="E12" s="166">
        <v>62070</v>
      </c>
      <c r="F12" s="166">
        <v>56598</v>
      </c>
      <c r="G12" s="166">
        <v>58124</v>
      </c>
      <c r="H12" s="167">
        <f t="shared" si="0"/>
        <v>2.6962083465846831E-2</v>
      </c>
      <c r="I12" s="167">
        <f t="shared" si="1"/>
        <v>0.10289364022276745</v>
      </c>
      <c r="J12" s="81"/>
      <c r="K12" s="165" t="s">
        <v>105</v>
      </c>
      <c r="L12" s="166">
        <v>20331</v>
      </c>
      <c r="M12" s="166">
        <v>13052</v>
      </c>
      <c r="N12" s="166">
        <v>10656</v>
      </c>
      <c r="O12" s="166">
        <v>8502</v>
      </c>
      <c r="P12" s="166">
        <v>9123</v>
      </c>
      <c r="Q12" s="167">
        <f t="shared" si="2"/>
        <v>7.304163726182078E-2</v>
      </c>
      <c r="R12" s="167">
        <f t="shared" si="3"/>
        <v>4.9532796542531531E-2</v>
      </c>
    </row>
    <row r="13" spans="1:18" x14ac:dyDescent="0.25">
      <c r="B13" s="165" t="s">
        <v>102</v>
      </c>
      <c r="C13" s="166">
        <v>64993</v>
      </c>
      <c r="D13" s="166">
        <v>80125</v>
      </c>
      <c r="E13" s="166">
        <v>76465</v>
      </c>
      <c r="F13" s="166">
        <v>74252</v>
      </c>
      <c r="G13" s="166">
        <v>82518</v>
      </c>
      <c r="H13" s="167">
        <f t="shared" si="0"/>
        <v>0.11132360071109204</v>
      </c>
      <c r="I13" s="167">
        <f t="shared" si="1"/>
        <v>0.14607696311166343</v>
      </c>
      <c r="J13" s="81"/>
      <c r="K13" s="165" t="s">
        <v>102</v>
      </c>
      <c r="L13" s="166">
        <v>24108</v>
      </c>
      <c r="M13" s="166">
        <v>20356</v>
      </c>
      <c r="N13" s="166">
        <v>15563</v>
      </c>
      <c r="O13" s="166">
        <v>13149</v>
      </c>
      <c r="P13" s="166">
        <v>10417</v>
      </c>
      <c r="Q13" s="167">
        <f t="shared" si="2"/>
        <v>-0.20777245417902501</v>
      </c>
      <c r="R13" s="167">
        <f>P13/P$10</f>
        <v>5.6558494090052723E-2</v>
      </c>
    </row>
    <row r="14" spans="1:18" x14ac:dyDescent="0.25">
      <c r="B14" s="161" t="s">
        <v>109</v>
      </c>
      <c r="C14" s="162">
        <v>127950</v>
      </c>
      <c r="D14" s="162">
        <v>378273</v>
      </c>
      <c r="E14" s="162">
        <v>394954</v>
      </c>
      <c r="F14" s="162">
        <v>427679</v>
      </c>
      <c r="G14" s="162">
        <v>424252</v>
      </c>
      <c r="H14" s="163">
        <f t="shared" si="0"/>
        <v>-8.0130191101269732E-3</v>
      </c>
      <c r="I14" s="163">
        <f t="shared" si="1"/>
        <v>0.75102939666556912</v>
      </c>
      <c r="J14" s="81"/>
      <c r="K14" s="161" t="s">
        <v>109</v>
      </c>
      <c r="L14" s="162">
        <v>59861</v>
      </c>
      <c r="M14" s="162">
        <v>159648</v>
      </c>
      <c r="N14" s="162">
        <v>169202</v>
      </c>
      <c r="O14" s="162">
        <v>176527</v>
      </c>
      <c r="P14" s="162">
        <v>164641</v>
      </c>
      <c r="Q14" s="163">
        <f t="shared" si="2"/>
        <v>-6.7332476051822132E-2</v>
      </c>
      <c r="R14" s="163">
        <f t="shared" si="3"/>
        <v>0.89390870936741573</v>
      </c>
    </row>
    <row r="15" spans="1:18" x14ac:dyDescent="0.25">
      <c r="B15" s="165" t="s">
        <v>112</v>
      </c>
      <c r="C15" s="166">
        <v>18968</v>
      </c>
      <c r="D15" s="166">
        <v>196714</v>
      </c>
      <c r="E15" s="166">
        <v>205434</v>
      </c>
      <c r="F15" s="166">
        <v>222639</v>
      </c>
      <c r="G15" s="166">
        <v>220393</v>
      </c>
      <c r="H15" s="167">
        <f t="shared" si="0"/>
        <v>-1.0088079806323202E-2</v>
      </c>
      <c r="I15" s="167">
        <f t="shared" si="1"/>
        <v>0.39014930234698897</v>
      </c>
      <c r="J15" s="81"/>
      <c r="K15" s="165" t="s">
        <v>112</v>
      </c>
      <c r="L15" s="166">
        <v>10198</v>
      </c>
      <c r="M15" s="166">
        <v>86684</v>
      </c>
      <c r="N15" s="166">
        <v>91801</v>
      </c>
      <c r="O15" s="166">
        <v>96458</v>
      </c>
      <c r="P15" s="166">
        <v>90115</v>
      </c>
      <c r="Q15" s="167">
        <f t="shared" si="2"/>
        <v>-6.5759190528520195E-2</v>
      </c>
      <c r="R15" s="167">
        <f t="shared" si="3"/>
        <v>0.48927413794039559</v>
      </c>
    </row>
    <row r="16" spans="1:18" x14ac:dyDescent="0.25">
      <c r="B16" s="165" t="s">
        <v>115</v>
      </c>
      <c r="C16" s="166">
        <v>21184</v>
      </c>
      <c r="D16" s="166">
        <v>32365</v>
      </c>
      <c r="E16" s="166">
        <v>32809</v>
      </c>
      <c r="F16" s="166">
        <v>34006</v>
      </c>
      <c r="G16" s="166">
        <v>32209</v>
      </c>
      <c r="H16" s="167">
        <f t="shared" si="0"/>
        <v>-5.284361583250019E-2</v>
      </c>
      <c r="I16" s="167">
        <f t="shared" si="1"/>
        <v>5.7017776786441349E-2</v>
      </c>
      <c r="J16" s="81"/>
      <c r="K16" s="165" t="s">
        <v>115</v>
      </c>
      <c r="L16" s="166">
        <v>12681</v>
      </c>
      <c r="M16" s="166">
        <v>16321</v>
      </c>
      <c r="N16" s="166">
        <v>16981</v>
      </c>
      <c r="O16" s="166">
        <v>16678</v>
      </c>
      <c r="P16" s="166">
        <v>14849</v>
      </c>
      <c r="Q16" s="167">
        <f t="shared" si="2"/>
        <v>-0.10966542750929364</v>
      </c>
      <c r="R16" s="167">
        <f t="shared" si="3"/>
        <v>8.0621779662397322E-2</v>
      </c>
    </row>
    <row r="17" spans="2:22" x14ac:dyDescent="0.25">
      <c r="B17" s="165" t="s">
        <v>118</v>
      </c>
      <c r="C17" s="166">
        <v>13322</v>
      </c>
      <c r="D17" s="166">
        <v>17413</v>
      </c>
      <c r="E17" s="166">
        <v>18119</v>
      </c>
      <c r="F17" s="166">
        <v>20543</v>
      </c>
      <c r="G17" s="166">
        <v>21930</v>
      </c>
      <c r="H17" s="167">
        <f t="shared" si="0"/>
        <v>6.7516915737720895E-2</v>
      </c>
      <c r="I17" s="167">
        <f t="shared" si="1"/>
        <v>3.8821442606931565E-2</v>
      </c>
      <c r="J17" s="81"/>
      <c r="K17" s="165" t="s">
        <v>118</v>
      </c>
      <c r="L17" s="166">
        <v>5169</v>
      </c>
      <c r="M17" s="166">
        <v>5785</v>
      </c>
      <c r="N17" s="166">
        <v>5824</v>
      </c>
      <c r="O17" s="166">
        <v>4971</v>
      </c>
      <c r="P17" s="166">
        <v>4699</v>
      </c>
      <c r="Q17" s="167">
        <f t="shared" si="2"/>
        <v>-5.4717360692013717E-2</v>
      </c>
      <c r="R17" s="167">
        <f t="shared" si="3"/>
        <v>2.5512946503711022E-2</v>
      </c>
    </row>
    <row r="18" spans="2:22" x14ac:dyDescent="0.25">
      <c r="B18" s="165" t="s">
        <v>125</v>
      </c>
      <c r="C18" s="166">
        <v>9389</v>
      </c>
      <c r="D18" s="166">
        <v>17486</v>
      </c>
      <c r="E18" s="166">
        <v>17107</v>
      </c>
      <c r="F18" s="166">
        <v>18906</v>
      </c>
      <c r="G18" s="166">
        <v>18024</v>
      </c>
      <c r="H18" s="167">
        <f t="shared" si="0"/>
        <v>-4.6651856553475035E-2</v>
      </c>
      <c r="I18" s="167">
        <f t="shared" si="1"/>
        <v>3.1906871023590265E-2</v>
      </c>
      <c r="J18" s="81"/>
      <c r="K18" s="165" t="s">
        <v>125</v>
      </c>
      <c r="L18" s="166">
        <v>4408</v>
      </c>
      <c r="M18" s="166">
        <v>7612</v>
      </c>
      <c r="N18" s="166">
        <v>7630</v>
      </c>
      <c r="O18" s="166">
        <v>7871</v>
      </c>
      <c r="P18" s="166">
        <v>7330</v>
      </c>
      <c r="Q18" s="167">
        <f t="shared" si="2"/>
        <v>-6.8733324863422651E-2</v>
      </c>
      <c r="R18" s="167">
        <f t="shared" si="3"/>
        <v>3.9797807591445369E-2</v>
      </c>
    </row>
    <row r="19" spans="2:22" x14ac:dyDescent="0.25">
      <c r="B19" s="165" t="s">
        <v>121</v>
      </c>
      <c r="C19" s="166">
        <v>10451</v>
      </c>
      <c r="D19" s="166">
        <v>16173</v>
      </c>
      <c r="E19" s="166">
        <v>17642</v>
      </c>
      <c r="F19" s="166">
        <v>17970</v>
      </c>
      <c r="G19" s="166">
        <v>15861</v>
      </c>
      <c r="H19" s="167">
        <f t="shared" si="0"/>
        <v>-0.1173622704507512</v>
      </c>
      <c r="I19" s="167">
        <f t="shared" si="1"/>
        <v>2.8077834071524924E-2</v>
      </c>
      <c r="J19" s="81"/>
      <c r="K19" s="165" t="s">
        <v>121</v>
      </c>
      <c r="L19" s="166">
        <v>6150</v>
      </c>
      <c r="M19" s="166">
        <v>8809</v>
      </c>
      <c r="N19" s="166">
        <v>9100</v>
      </c>
      <c r="O19" s="166">
        <v>9325</v>
      </c>
      <c r="P19" s="166">
        <v>8150</v>
      </c>
      <c r="Q19" s="167">
        <f t="shared" si="2"/>
        <v>-0.12600536193029488</v>
      </c>
      <c r="R19" s="167">
        <f t="shared" si="3"/>
        <v>4.424994977766436E-2</v>
      </c>
    </row>
    <row r="20" spans="2:22" x14ac:dyDescent="0.25">
      <c r="B20" s="165" t="s">
        <v>130</v>
      </c>
      <c r="C20" s="166">
        <v>1424</v>
      </c>
      <c r="D20" s="166">
        <v>2442</v>
      </c>
      <c r="E20" s="166">
        <v>1682</v>
      </c>
      <c r="F20" s="166">
        <v>2553</v>
      </c>
      <c r="G20" s="166">
        <v>2157</v>
      </c>
      <c r="H20" s="167">
        <f t="shared" si="0"/>
        <v>-0.15511163337250289</v>
      </c>
      <c r="I20" s="167">
        <f t="shared" si="1"/>
        <v>3.8184154903397804E-3</v>
      </c>
      <c r="J20" s="81"/>
      <c r="K20" s="165" t="s">
        <v>130</v>
      </c>
      <c r="L20" s="166">
        <v>210</v>
      </c>
      <c r="M20" s="166">
        <v>804</v>
      </c>
      <c r="N20" s="166">
        <v>650</v>
      </c>
      <c r="O20" s="166">
        <v>1422</v>
      </c>
      <c r="P20" s="166">
        <v>854</v>
      </c>
      <c r="Q20" s="167">
        <f t="shared" si="2"/>
        <v>-0.39943741209563999</v>
      </c>
      <c r="R20" s="167">
        <f t="shared" si="3"/>
        <v>4.6367432036963641E-3</v>
      </c>
    </row>
    <row r="21" spans="2:22" x14ac:dyDescent="0.25">
      <c r="B21" s="165" t="s">
        <v>133</v>
      </c>
      <c r="C21" s="166">
        <v>254</v>
      </c>
      <c r="D21" s="166">
        <v>818</v>
      </c>
      <c r="E21" s="166">
        <v>1076</v>
      </c>
      <c r="F21" s="166">
        <v>713</v>
      </c>
      <c r="G21" s="166">
        <v>566</v>
      </c>
      <c r="H21" s="167">
        <f t="shared" si="0"/>
        <v>-0.20617110799438987</v>
      </c>
      <c r="I21" s="167">
        <f t="shared" si="1"/>
        <v>1.0019578894447454E-3</v>
      </c>
      <c r="J21" s="81"/>
      <c r="K21" s="165" t="s">
        <v>133</v>
      </c>
      <c r="L21" s="166">
        <v>87</v>
      </c>
      <c r="M21" s="166">
        <v>350</v>
      </c>
      <c r="N21" s="166">
        <v>498</v>
      </c>
      <c r="O21" s="166">
        <v>342</v>
      </c>
      <c r="P21" s="166">
        <v>155</v>
      </c>
      <c r="Q21" s="167">
        <f t="shared" si="2"/>
        <v>-0.54678362573099415</v>
      </c>
      <c r="R21" s="167">
        <f t="shared" si="3"/>
        <v>8.4156346202919955E-4</v>
      </c>
    </row>
    <row r="22" spans="2:22" x14ac:dyDescent="0.25">
      <c r="B22" s="170" t="s">
        <v>147</v>
      </c>
      <c r="C22" s="171">
        <f>C14-SUM(C15:C21)</f>
        <v>52958</v>
      </c>
      <c r="D22" s="171">
        <f>D14-SUM(D15:D21)</f>
        <v>94862</v>
      </c>
      <c r="E22" s="171">
        <f>E14-SUM(E15:E21)</f>
        <v>101085</v>
      </c>
      <c r="F22" s="171">
        <f>F14-SUM(F15:F21)</f>
        <v>110349</v>
      </c>
      <c r="G22" s="171">
        <f>G14-SUM(G15:G21)</f>
        <v>113112</v>
      </c>
      <c r="H22" s="172">
        <f t="shared" si="0"/>
        <v>2.503874072261647E-2</v>
      </c>
      <c r="I22" s="172">
        <f t="shared" si="1"/>
        <v>0.20023579645030748</v>
      </c>
      <c r="J22" s="81"/>
      <c r="K22" s="170" t="s">
        <v>147</v>
      </c>
      <c r="L22" s="171">
        <f>L14-SUM(L15:L21)</f>
        <v>20958</v>
      </c>
      <c r="M22" s="171">
        <f>M14-SUM(M15:M21)</f>
        <v>33283</v>
      </c>
      <c r="N22" s="171">
        <f>N14-SUM(N15:N21)</f>
        <v>36718</v>
      </c>
      <c r="O22" s="171">
        <f>O14-SUM(O15:O21)</f>
        <v>39460</v>
      </c>
      <c r="P22" s="171">
        <f>P14-SUM(P15:P21)</f>
        <v>38489</v>
      </c>
      <c r="Q22" s="172">
        <f t="shared" si="2"/>
        <v>-2.4607197161682692E-2</v>
      </c>
      <c r="R22" s="172">
        <f t="shared" si="3"/>
        <v>0.20897378122607652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104300</v>
      </c>
      <c r="D24" s="178">
        <v>193056</v>
      </c>
      <c r="E24" s="178">
        <v>195421</v>
      </c>
      <c r="F24" s="178">
        <v>198178</v>
      </c>
      <c r="G24" s="178">
        <v>184181</v>
      </c>
      <c r="H24" s="179">
        <f t="shared" ref="H24:H36" si="4">IFERROR(G24/F24-1,"-")</f>
        <v>-7.062842495130639E-2</v>
      </c>
      <c r="I24" s="179">
        <f t="shared" ref="I24:I36" si="5">G24/G$10</f>
        <v>0.32604524034597643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44439</v>
      </c>
      <c r="D25" s="162">
        <v>33408</v>
      </c>
      <c r="E25" s="162">
        <v>26219</v>
      </c>
      <c r="F25" s="162">
        <v>21651</v>
      </c>
      <c r="G25" s="162">
        <v>19540</v>
      </c>
      <c r="H25" s="163">
        <f t="shared" si="4"/>
        <v>-9.7501270149184749E-2</v>
      </c>
      <c r="I25" s="163">
        <f t="shared" si="5"/>
        <v>3.4590560352915765E-2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20331</v>
      </c>
      <c r="D26" s="166">
        <v>13052</v>
      </c>
      <c r="E26" s="166">
        <v>10656</v>
      </c>
      <c r="F26" s="166">
        <v>8502</v>
      </c>
      <c r="G26" s="166">
        <v>9123</v>
      </c>
      <c r="H26" s="167">
        <f t="shared" si="4"/>
        <v>7.304163726182078E-2</v>
      </c>
      <c r="I26" s="167">
        <f t="shared" si="5"/>
        <v>1.6149932553718042E-2</v>
      </c>
    </row>
    <row r="27" spans="2:22" x14ac:dyDescent="0.25">
      <c r="B27" s="165" t="s">
        <v>102</v>
      </c>
      <c r="C27" s="166">
        <v>24108</v>
      </c>
      <c r="D27" s="166">
        <v>20356</v>
      </c>
      <c r="E27" s="166">
        <v>15563</v>
      </c>
      <c r="F27" s="166">
        <v>13149</v>
      </c>
      <c r="G27" s="166">
        <v>10417</v>
      </c>
      <c r="H27" s="167">
        <f t="shared" si="4"/>
        <v>-0.20777245417902501</v>
      </c>
      <c r="I27" s="167">
        <f t="shared" si="5"/>
        <v>1.8440627799197726E-2</v>
      </c>
    </row>
    <row r="28" spans="2:22" x14ac:dyDescent="0.25">
      <c r="B28" s="161" t="s">
        <v>109</v>
      </c>
      <c r="C28" s="162">
        <v>59861</v>
      </c>
      <c r="D28" s="162">
        <v>159648</v>
      </c>
      <c r="E28" s="162">
        <v>169202</v>
      </c>
      <c r="F28" s="162">
        <v>176527</v>
      </c>
      <c r="G28" s="162">
        <v>164641</v>
      </c>
      <c r="H28" s="163">
        <f t="shared" si="4"/>
        <v>-6.7332476051822132E-2</v>
      </c>
      <c r="I28" s="163">
        <f t="shared" si="5"/>
        <v>0.29145467999306063</v>
      </c>
    </row>
    <row r="29" spans="2:22" x14ac:dyDescent="0.25">
      <c r="B29" s="165" t="s">
        <v>112</v>
      </c>
      <c r="C29" s="166">
        <v>10198</v>
      </c>
      <c r="D29" s="166">
        <v>86684</v>
      </c>
      <c r="E29" s="166">
        <v>91801</v>
      </c>
      <c r="F29" s="166">
        <v>96458</v>
      </c>
      <c r="G29" s="166">
        <v>90115</v>
      </c>
      <c r="H29" s="167">
        <f t="shared" si="4"/>
        <v>-6.5759190528520195E-2</v>
      </c>
      <c r="I29" s="167">
        <f t="shared" si="5"/>
        <v>0.15952550389984671</v>
      </c>
    </row>
    <row r="30" spans="2:22" x14ac:dyDescent="0.25">
      <c r="B30" s="165" t="s">
        <v>115</v>
      </c>
      <c r="C30" s="166">
        <v>12681</v>
      </c>
      <c r="D30" s="166">
        <v>16321</v>
      </c>
      <c r="E30" s="166">
        <v>16981</v>
      </c>
      <c r="F30" s="166">
        <v>16678</v>
      </c>
      <c r="G30" s="166">
        <v>14849</v>
      </c>
      <c r="H30" s="167">
        <f t="shared" si="4"/>
        <v>-0.10966542750929364</v>
      </c>
      <c r="I30" s="167">
        <f t="shared" si="5"/>
        <v>2.6286347527146686E-2</v>
      </c>
    </row>
    <row r="31" spans="2:22" x14ac:dyDescent="0.25">
      <c r="B31" s="165" t="s">
        <v>118</v>
      </c>
      <c r="C31" s="166">
        <v>5169</v>
      </c>
      <c r="D31" s="166">
        <v>5785</v>
      </c>
      <c r="E31" s="166">
        <v>5824</v>
      </c>
      <c r="F31" s="166">
        <v>4971</v>
      </c>
      <c r="G31" s="166">
        <v>4699</v>
      </c>
      <c r="H31" s="167">
        <f t="shared" si="4"/>
        <v>-5.4717360692013717E-2</v>
      </c>
      <c r="I31" s="167">
        <f t="shared" si="5"/>
        <v>8.3183747747364988E-3</v>
      </c>
    </row>
    <row r="32" spans="2:22" x14ac:dyDescent="0.25">
      <c r="B32" s="165" t="s">
        <v>125</v>
      </c>
      <c r="C32" s="166">
        <v>4408</v>
      </c>
      <c r="D32" s="166">
        <v>7612</v>
      </c>
      <c r="E32" s="166">
        <v>7630</v>
      </c>
      <c r="F32" s="166">
        <v>7871</v>
      </c>
      <c r="G32" s="166">
        <v>7330</v>
      </c>
      <c r="H32" s="167">
        <f t="shared" si="4"/>
        <v>-6.8733324863422651E-2</v>
      </c>
      <c r="I32" s="167">
        <f t="shared" si="5"/>
        <v>1.2975885741395731E-2</v>
      </c>
    </row>
    <row r="33" spans="2:9" x14ac:dyDescent="0.25">
      <c r="B33" s="165" t="s">
        <v>121</v>
      </c>
      <c r="C33" s="166">
        <v>6150</v>
      </c>
      <c r="D33" s="166">
        <v>8809</v>
      </c>
      <c r="E33" s="166">
        <v>9100</v>
      </c>
      <c r="F33" s="166">
        <v>9325</v>
      </c>
      <c r="G33" s="166">
        <v>8150</v>
      </c>
      <c r="H33" s="167">
        <f t="shared" si="4"/>
        <v>-0.12600536193029488</v>
      </c>
      <c r="I33" s="167">
        <f t="shared" si="5"/>
        <v>1.4427485510555962E-2</v>
      </c>
    </row>
    <row r="34" spans="2:9" x14ac:dyDescent="0.25">
      <c r="B34" s="165" t="s">
        <v>130</v>
      </c>
      <c r="C34" s="166">
        <v>210</v>
      </c>
      <c r="D34" s="166">
        <v>804</v>
      </c>
      <c r="E34" s="166">
        <v>650</v>
      </c>
      <c r="F34" s="166">
        <v>1422</v>
      </c>
      <c r="G34" s="166">
        <v>854</v>
      </c>
      <c r="H34" s="167">
        <f t="shared" si="4"/>
        <v>-0.39943741209563999</v>
      </c>
      <c r="I34" s="167">
        <f t="shared" si="5"/>
        <v>1.5117880522717536E-3</v>
      </c>
    </row>
    <row r="35" spans="2:9" x14ac:dyDescent="0.25">
      <c r="B35" s="165" t="s">
        <v>133</v>
      </c>
      <c r="C35" s="166">
        <v>87</v>
      </c>
      <c r="D35" s="166">
        <v>350</v>
      </c>
      <c r="E35" s="166">
        <v>498</v>
      </c>
      <c r="F35" s="166">
        <v>342</v>
      </c>
      <c r="G35" s="166">
        <v>155</v>
      </c>
      <c r="H35" s="167">
        <f t="shared" si="4"/>
        <v>-0.54678362573099415</v>
      </c>
      <c r="I35" s="167">
        <f t="shared" si="5"/>
        <v>2.7438776124370237E-4</v>
      </c>
    </row>
    <row r="36" spans="2:9" x14ac:dyDescent="0.25">
      <c r="B36" s="170" t="s">
        <v>147</v>
      </c>
      <c r="C36" s="171">
        <f>C28-SUM(C29:C35)</f>
        <v>20958</v>
      </c>
      <c r="D36" s="171">
        <f>D28-SUM(D29:D35)</f>
        <v>33283</v>
      </c>
      <c r="E36" s="171">
        <f>E28-SUM(E29:E35)</f>
        <v>36718</v>
      </c>
      <c r="F36" s="171">
        <f>F28-SUM(F29:F35)</f>
        <v>39460</v>
      </c>
      <c r="G36" s="171">
        <f>G28-SUM(G29:G35)</f>
        <v>38489</v>
      </c>
      <c r="H36" s="172">
        <f t="shared" si="4"/>
        <v>-2.4607197161682692E-2</v>
      </c>
      <c r="I36" s="172">
        <f t="shared" si="5"/>
        <v>6.8134906725863614E-2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46309</v>
      </c>
      <c r="D38" s="178">
        <v>140298</v>
      </c>
      <c r="E38" s="178">
        <v>135627</v>
      </c>
      <c r="F38" s="178">
        <v>144210</v>
      </c>
      <c r="G38" s="178">
        <v>151264</v>
      </c>
      <c r="H38" s="179">
        <f t="shared" ref="H38:H50" si="6">IFERROR(G38/F38-1,"-")</f>
        <v>4.8914777061230152E-2</v>
      </c>
      <c r="I38" s="179">
        <f t="shared" ref="I38:I50" si="7">G38/G$10</f>
        <v>0.26777413107591869</v>
      </c>
    </row>
    <row r="39" spans="2:9" x14ac:dyDescent="0.25">
      <c r="B39" s="161" t="s">
        <v>99</v>
      </c>
      <c r="C39" s="162">
        <v>15242</v>
      </c>
      <c r="D39" s="162">
        <v>19503</v>
      </c>
      <c r="E39" s="162">
        <v>15910</v>
      </c>
      <c r="F39" s="162">
        <v>15999</v>
      </c>
      <c r="G39" s="162">
        <v>15683</v>
      </c>
      <c r="H39" s="163">
        <f t="shared" si="6"/>
        <v>-1.975123445215321E-2</v>
      </c>
      <c r="I39" s="163">
        <f t="shared" si="7"/>
        <v>2.7762730706999899E-2</v>
      </c>
    </row>
    <row r="40" spans="2:9" x14ac:dyDescent="0.25">
      <c r="B40" s="165" t="s">
        <v>105</v>
      </c>
      <c r="C40" s="166">
        <v>8365</v>
      </c>
      <c r="D40" s="166">
        <v>8182</v>
      </c>
      <c r="E40" s="166">
        <v>7519</v>
      </c>
      <c r="F40" s="166">
        <v>7601</v>
      </c>
      <c r="G40" s="166">
        <v>6885</v>
      </c>
      <c r="H40" s="167">
        <f t="shared" si="6"/>
        <v>-9.419813182475989E-2</v>
      </c>
      <c r="I40" s="167">
        <f t="shared" si="7"/>
        <v>1.2188127330083166E-2</v>
      </c>
    </row>
    <row r="41" spans="2:9" x14ac:dyDescent="0.25">
      <c r="B41" s="165" t="s">
        <v>102</v>
      </c>
      <c r="C41" s="166">
        <v>6877</v>
      </c>
      <c r="D41" s="166">
        <v>11321</v>
      </c>
      <c r="E41" s="166">
        <v>8391</v>
      </c>
      <c r="F41" s="166">
        <v>8398</v>
      </c>
      <c r="G41" s="166">
        <v>8798</v>
      </c>
      <c r="H41" s="167">
        <f t="shared" si="6"/>
        <v>4.763038818766363E-2</v>
      </c>
      <c r="I41" s="167">
        <f t="shared" si="7"/>
        <v>1.5574603376916732E-2</v>
      </c>
    </row>
    <row r="42" spans="2:9" x14ac:dyDescent="0.25">
      <c r="B42" s="161" t="s">
        <v>109</v>
      </c>
      <c r="C42" s="162">
        <v>31067</v>
      </c>
      <c r="D42" s="162">
        <v>120795</v>
      </c>
      <c r="E42" s="162">
        <v>119717</v>
      </c>
      <c r="F42" s="162">
        <v>128211</v>
      </c>
      <c r="G42" s="162">
        <v>135581</v>
      </c>
      <c r="H42" s="163">
        <f t="shared" si="6"/>
        <v>5.7483367261779383E-2</v>
      </c>
      <c r="I42" s="163">
        <f t="shared" si="7"/>
        <v>0.24001140036891877</v>
      </c>
    </row>
    <row r="43" spans="2:9" x14ac:dyDescent="0.25">
      <c r="B43" s="165" t="s">
        <v>112</v>
      </c>
      <c r="C43" s="166">
        <v>5219</v>
      </c>
      <c r="D43" s="166">
        <v>71288</v>
      </c>
      <c r="E43" s="166">
        <v>73066</v>
      </c>
      <c r="F43" s="166">
        <v>77891</v>
      </c>
      <c r="G43" s="166">
        <v>79751</v>
      </c>
      <c r="H43" s="167">
        <f t="shared" si="6"/>
        <v>2.3879523950135484E-2</v>
      </c>
      <c r="I43" s="167">
        <f t="shared" si="7"/>
        <v>0.14117869901255811</v>
      </c>
    </row>
    <row r="44" spans="2:9" x14ac:dyDescent="0.25">
      <c r="B44" s="165" t="s">
        <v>115</v>
      </c>
      <c r="C44" s="166">
        <v>1616</v>
      </c>
      <c r="D44" s="166">
        <v>3513</v>
      </c>
      <c r="E44" s="166">
        <v>3042</v>
      </c>
      <c r="F44" s="166">
        <v>3031</v>
      </c>
      <c r="G44" s="166">
        <v>3747</v>
      </c>
      <c r="H44" s="167">
        <f t="shared" si="6"/>
        <v>0.23622566809633794</v>
      </c>
      <c r="I44" s="167">
        <f t="shared" si="7"/>
        <v>6.6331028476138889E-3</v>
      </c>
    </row>
    <row r="45" spans="2:9" x14ac:dyDescent="0.25">
      <c r="B45" s="165" t="s">
        <v>118</v>
      </c>
      <c r="C45" s="166">
        <v>2196</v>
      </c>
      <c r="D45" s="166">
        <v>2336</v>
      </c>
      <c r="E45" s="166">
        <v>2338</v>
      </c>
      <c r="F45" s="166">
        <v>2776</v>
      </c>
      <c r="G45" s="166">
        <v>3320</v>
      </c>
      <c r="H45" s="167">
        <f t="shared" si="6"/>
        <v>0.19596541786743527</v>
      </c>
      <c r="I45" s="167">
        <f t="shared" si="7"/>
        <v>5.8772088214780116E-3</v>
      </c>
    </row>
    <row r="46" spans="2:9" x14ac:dyDescent="0.25">
      <c r="B46" s="165" t="s">
        <v>125</v>
      </c>
      <c r="C46" s="166">
        <v>3501</v>
      </c>
      <c r="D46" s="166">
        <v>6530</v>
      </c>
      <c r="E46" s="166">
        <v>5758</v>
      </c>
      <c r="F46" s="166">
        <v>6584</v>
      </c>
      <c r="G46" s="166">
        <v>6332</v>
      </c>
      <c r="H46" s="167">
        <f t="shared" si="6"/>
        <v>-3.8274605103280734E-2</v>
      </c>
      <c r="I46" s="167">
        <f t="shared" si="7"/>
        <v>1.1209182607710474E-2</v>
      </c>
    </row>
    <row r="47" spans="2:9" x14ac:dyDescent="0.25">
      <c r="B47" s="165" t="s">
        <v>121</v>
      </c>
      <c r="C47" s="166">
        <v>2476</v>
      </c>
      <c r="D47" s="166">
        <v>4173</v>
      </c>
      <c r="E47" s="166">
        <v>4704</v>
      </c>
      <c r="F47" s="166">
        <v>4974</v>
      </c>
      <c r="G47" s="166">
        <v>4454</v>
      </c>
      <c r="H47" s="167">
        <f t="shared" si="6"/>
        <v>-0.10454362685967034</v>
      </c>
      <c r="I47" s="167">
        <f t="shared" si="7"/>
        <v>7.8846650876093563E-3</v>
      </c>
    </row>
    <row r="48" spans="2:9" x14ac:dyDescent="0.25">
      <c r="B48" s="165" t="s">
        <v>130</v>
      </c>
      <c r="C48" s="166">
        <v>965</v>
      </c>
      <c r="D48" s="166">
        <v>992</v>
      </c>
      <c r="E48" s="166">
        <v>601</v>
      </c>
      <c r="F48" s="166">
        <v>761</v>
      </c>
      <c r="G48" s="166">
        <v>636</v>
      </c>
      <c r="H48" s="167">
        <f t="shared" si="6"/>
        <v>-0.16425755584756896</v>
      </c>
      <c r="I48" s="167">
        <f t="shared" si="7"/>
        <v>1.1258749429096432E-3</v>
      </c>
    </row>
    <row r="49" spans="2:9" x14ac:dyDescent="0.25">
      <c r="B49" s="165" t="s">
        <v>133</v>
      </c>
      <c r="C49" s="166">
        <v>71</v>
      </c>
      <c r="D49" s="166">
        <v>194</v>
      </c>
      <c r="E49" s="166">
        <v>285</v>
      </c>
      <c r="F49" s="166">
        <v>136</v>
      </c>
      <c r="G49" s="166">
        <v>144</v>
      </c>
      <c r="H49" s="167">
        <f t="shared" si="6"/>
        <v>5.8823529411764719E-2</v>
      </c>
      <c r="I49" s="167">
        <f t="shared" si="7"/>
        <v>2.5491508141350412E-4</v>
      </c>
    </row>
    <row r="50" spans="2:9" x14ac:dyDescent="0.25">
      <c r="B50" s="170" t="s">
        <v>147</v>
      </c>
      <c r="C50" s="171">
        <f>C42-SUM(C43:C49)</f>
        <v>15023</v>
      </c>
      <c r="D50" s="171">
        <f>D42-SUM(D43:D49)</f>
        <v>31769</v>
      </c>
      <c r="E50" s="171">
        <f>E42-SUM(E43:E49)</f>
        <v>29923</v>
      </c>
      <c r="F50" s="171">
        <f>F42-SUM(F43:F49)</f>
        <v>32058</v>
      </c>
      <c r="G50" s="171">
        <f>G42-SUM(G43:G49)</f>
        <v>37197</v>
      </c>
      <c r="H50" s="172">
        <f t="shared" si="6"/>
        <v>0.16030320044918578</v>
      </c>
      <c r="I50" s="172">
        <f t="shared" si="7"/>
        <v>6.5847751967625781E-2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2038</v>
      </c>
      <c r="D52" s="178">
        <v>2613</v>
      </c>
      <c r="E52" s="178">
        <v>3056</v>
      </c>
      <c r="F52" s="178">
        <v>2720</v>
      </c>
      <c r="G52" s="178">
        <v>3023</v>
      </c>
      <c r="H52" s="179">
        <f t="shared" ref="H52:H64" si="8">IFERROR(G52/F52-1,"-")</f>
        <v>0.11139705882352935</v>
      </c>
      <c r="I52" s="179">
        <f t="shared" ref="I52:I64" si="9">G52/G$10</f>
        <v>5.35144646606266E-3</v>
      </c>
    </row>
    <row r="53" spans="2:9" x14ac:dyDescent="0.25">
      <c r="B53" s="161" t="s">
        <v>99</v>
      </c>
      <c r="C53" s="162">
        <v>863</v>
      </c>
      <c r="D53" s="162">
        <v>538</v>
      </c>
      <c r="E53" s="162">
        <v>1385</v>
      </c>
      <c r="F53" s="162">
        <v>937</v>
      </c>
      <c r="G53" s="162">
        <v>481</v>
      </c>
      <c r="H53" s="163">
        <f t="shared" si="8"/>
        <v>-0.48665955176093911</v>
      </c>
      <c r="I53" s="163">
        <f t="shared" si="9"/>
        <v>8.5148718166594092E-4</v>
      </c>
    </row>
    <row r="54" spans="2:9" x14ac:dyDescent="0.25">
      <c r="B54" s="165" t="s">
        <v>105</v>
      </c>
      <c r="C54" s="166">
        <v>480</v>
      </c>
      <c r="D54" s="166">
        <v>274</v>
      </c>
      <c r="E54" s="166">
        <v>1086</v>
      </c>
      <c r="F54" s="166">
        <v>651</v>
      </c>
      <c r="G54" s="166">
        <v>42</v>
      </c>
      <c r="H54" s="167">
        <f t="shared" si="8"/>
        <v>-0.93548387096774199</v>
      </c>
      <c r="I54" s="167">
        <f t="shared" si="9"/>
        <v>7.4350232078938699E-5</v>
      </c>
    </row>
    <row r="55" spans="2:9" x14ac:dyDescent="0.25">
      <c r="B55" s="165" t="s">
        <v>102</v>
      </c>
      <c r="C55" s="166">
        <v>383</v>
      </c>
      <c r="D55" s="166">
        <v>264</v>
      </c>
      <c r="E55" s="166">
        <v>299</v>
      </c>
      <c r="F55" s="166">
        <v>286</v>
      </c>
      <c r="G55" s="166">
        <v>439</v>
      </c>
      <c r="H55" s="167">
        <f t="shared" si="8"/>
        <v>0.534965034965035</v>
      </c>
      <c r="I55" s="167">
        <f t="shared" si="9"/>
        <v>7.7713694958700212E-4</v>
      </c>
    </row>
    <row r="56" spans="2:9" x14ac:dyDescent="0.25">
      <c r="B56" s="161" t="s">
        <v>109</v>
      </c>
      <c r="C56" s="162">
        <v>1175</v>
      </c>
      <c r="D56" s="162">
        <v>2075</v>
      </c>
      <c r="E56" s="162">
        <v>1671</v>
      </c>
      <c r="F56" s="162">
        <v>1783</v>
      </c>
      <c r="G56" s="162">
        <v>2542</v>
      </c>
      <c r="H56" s="163">
        <f t="shared" si="8"/>
        <v>0.42568704430734727</v>
      </c>
      <c r="I56" s="163">
        <f t="shared" si="9"/>
        <v>4.4999592843967184E-3</v>
      </c>
    </row>
    <row r="57" spans="2:9" x14ac:dyDescent="0.25">
      <c r="B57" s="165" t="s">
        <v>112</v>
      </c>
      <c r="C57" s="166">
        <v>61</v>
      </c>
      <c r="D57" s="166">
        <v>1011</v>
      </c>
      <c r="E57" s="166">
        <v>667</v>
      </c>
      <c r="F57" s="166">
        <v>807</v>
      </c>
      <c r="G57" s="166">
        <v>1050</v>
      </c>
      <c r="H57" s="167">
        <f t="shared" si="8"/>
        <v>0.3011152416356877</v>
      </c>
      <c r="I57" s="167">
        <f t="shared" si="9"/>
        <v>1.8587558019734676E-3</v>
      </c>
    </row>
    <row r="58" spans="2:9" x14ac:dyDescent="0.25">
      <c r="B58" s="165" t="s">
        <v>115</v>
      </c>
      <c r="C58" s="166">
        <v>442</v>
      </c>
      <c r="D58" s="166">
        <v>252</v>
      </c>
      <c r="E58" s="166">
        <v>215</v>
      </c>
      <c r="F58" s="166">
        <v>311</v>
      </c>
      <c r="G58" s="166">
        <v>350</v>
      </c>
      <c r="H58" s="167">
        <f t="shared" si="8"/>
        <v>0.12540192926045024</v>
      </c>
      <c r="I58" s="167">
        <f t="shared" si="9"/>
        <v>6.1958526732448923E-4</v>
      </c>
    </row>
    <row r="59" spans="2:9" x14ac:dyDescent="0.25">
      <c r="B59" s="165" t="s">
        <v>118</v>
      </c>
      <c r="C59" s="166">
        <v>108</v>
      </c>
      <c r="D59" s="166">
        <v>166</v>
      </c>
      <c r="E59" s="166">
        <v>173</v>
      </c>
      <c r="F59" s="166">
        <v>61</v>
      </c>
      <c r="G59" s="166">
        <v>285</v>
      </c>
      <c r="H59" s="167">
        <f t="shared" si="8"/>
        <v>3.6721311475409832</v>
      </c>
      <c r="I59" s="167">
        <f t="shared" si="9"/>
        <v>5.0451943196422691E-4</v>
      </c>
    </row>
    <row r="60" spans="2:9" x14ac:dyDescent="0.25">
      <c r="B60" s="165" t="s">
        <v>125</v>
      </c>
      <c r="C60" s="166">
        <v>34</v>
      </c>
      <c r="D60" s="166">
        <v>77</v>
      </c>
      <c r="E60" s="166">
        <v>39</v>
      </c>
      <c r="F60" s="166">
        <v>41</v>
      </c>
      <c r="G60" s="166">
        <v>58</v>
      </c>
      <c r="H60" s="167">
        <f t="shared" si="8"/>
        <v>0.41463414634146334</v>
      </c>
      <c r="I60" s="167">
        <f t="shared" si="9"/>
        <v>1.0267413001377249E-4</v>
      </c>
    </row>
    <row r="61" spans="2:9" x14ac:dyDescent="0.25">
      <c r="B61" s="165" t="s">
        <v>121</v>
      </c>
      <c r="C61" s="166">
        <v>61</v>
      </c>
      <c r="D61" s="166">
        <v>51</v>
      </c>
      <c r="E61" s="166">
        <v>27</v>
      </c>
      <c r="F61" s="166">
        <v>5</v>
      </c>
      <c r="G61" s="166">
        <v>64</v>
      </c>
      <c r="H61" s="167">
        <f t="shared" si="8"/>
        <v>11.8</v>
      </c>
      <c r="I61" s="167">
        <f t="shared" si="9"/>
        <v>1.1329559173933516E-4</v>
      </c>
    </row>
    <row r="62" spans="2:9" x14ac:dyDescent="0.25">
      <c r="B62" s="165" t="s">
        <v>130</v>
      </c>
      <c r="C62" s="166">
        <v>10</v>
      </c>
      <c r="D62" s="166">
        <v>13</v>
      </c>
      <c r="E62" s="166">
        <v>3</v>
      </c>
      <c r="F62" s="166">
        <v>6</v>
      </c>
      <c r="G62" s="166">
        <v>6</v>
      </c>
      <c r="H62" s="167">
        <f t="shared" si="8"/>
        <v>0</v>
      </c>
      <c r="I62" s="167">
        <f t="shared" si="9"/>
        <v>1.0621461725562671E-5</v>
      </c>
    </row>
    <row r="63" spans="2:9" x14ac:dyDescent="0.25">
      <c r="B63" s="165" t="s">
        <v>133</v>
      </c>
      <c r="C63" s="166">
        <v>3</v>
      </c>
      <c r="D63" s="166">
        <v>6</v>
      </c>
      <c r="E63" s="166">
        <v>0</v>
      </c>
      <c r="F63" s="166">
        <v>0</v>
      </c>
      <c r="G63" s="166">
        <v>12</v>
      </c>
      <c r="H63" s="167" t="str">
        <f t="shared" si="8"/>
        <v>-</v>
      </c>
      <c r="I63" s="167">
        <f t="shared" si="9"/>
        <v>2.1242923451125342E-5</v>
      </c>
    </row>
    <row r="64" spans="2:9" x14ac:dyDescent="0.25">
      <c r="B64" s="170" t="s">
        <v>147</v>
      </c>
      <c r="C64" s="171">
        <f>C56-SUM(C57:C63)</f>
        <v>456</v>
      </c>
      <c r="D64" s="171">
        <f>D56-SUM(D57:D63)</f>
        <v>499</v>
      </c>
      <c r="E64" s="171">
        <f>E56-SUM(E57:E63)</f>
        <v>547</v>
      </c>
      <c r="F64" s="171">
        <f>F56-SUM(F57:F63)</f>
        <v>552</v>
      </c>
      <c r="G64" s="171">
        <f>G56-SUM(G57:G63)</f>
        <v>717</v>
      </c>
      <c r="H64" s="172">
        <f t="shared" si="8"/>
        <v>0.29891304347826098</v>
      </c>
      <c r="I64" s="172">
        <f t="shared" si="9"/>
        <v>1.2692646762047393E-3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2426</v>
      </c>
      <c r="D66" s="178">
        <v>27893</v>
      </c>
      <c r="E66" s="178">
        <v>26664</v>
      </c>
      <c r="F66" s="178">
        <v>19100</v>
      </c>
      <c r="G66" s="178">
        <v>20231</v>
      </c>
      <c r="H66" s="179">
        <f t="shared" ref="H66:H78" si="10">IFERROR(G66/F66-1,"-")</f>
        <v>5.9214659685863813E-2</v>
      </c>
      <c r="I66" s="179">
        <f t="shared" ref="I66:I78" si="11">G66/G$10</f>
        <v>3.5813798694976404E-2</v>
      </c>
    </row>
    <row r="67" spans="2:9" x14ac:dyDescent="0.25">
      <c r="B67" s="161" t="s">
        <v>99</v>
      </c>
      <c r="C67" s="162">
        <v>2106</v>
      </c>
      <c r="D67" s="162">
        <v>12732</v>
      </c>
      <c r="E67" s="162">
        <v>13348</v>
      </c>
      <c r="F67" s="162">
        <v>4578</v>
      </c>
      <c r="G67" s="162">
        <v>7294</v>
      </c>
      <c r="H67" s="163">
        <f t="shared" si="10"/>
        <v>0.5932721712538227</v>
      </c>
      <c r="I67" s="163">
        <f t="shared" si="11"/>
        <v>1.2912156971042355E-2</v>
      </c>
    </row>
    <row r="68" spans="2:9" x14ac:dyDescent="0.25">
      <c r="B68" s="165" t="s">
        <v>105</v>
      </c>
      <c r="C68" s="166">
        <v>1992</v>
      </c>
      <c r="D68" s="166">
        <v>11475</v>
      </c>
      <c r="E68" s="166">
        <v>10243</v>
      </c>
      <c r="F68" s="166">
        <v>2063</v>
      </c>
      <c r="G68" s="166">
        <v>2741</v>
      </c>
      <c r="H68" s="167">
        <f t="shared" si="10"/>
        <v>0.32864760058167719</v>
      </c>
      <c r="I68" s="167">
        <f t="shared" si="11"/>
        <v>4.8522377649612139E-3</v>
      </c>
    </row>
    <row r="69" spans="2:9" x14ac:dyDescent="0.25">
      <c r="B69" s="165" t="s">
        <v>102</v>
      </c>
      <c r="C69" s="166">
        <v>114</v>
      </c>
      <c r="D69" s="166">
        <v>1257</v>
      </c>
      <c r="E69" s="166">
        <v>3105</v>
      </c>
      <c r="F69" s="166">
        <v>2515</v>
      </c>
      <c r="G69" s="166">
        <v>4553</v>
      </c>
      <c r="H69" s="167">
        <f t="shared" si="10"/>
        <v>0.8103379721669981</v>
      </c>
      <c r="I69" s="167">
        <f t="shared" si="11"/>
        <v>8.0599192060811405E-3</v>
      </c>
    </row>
    <row r="70" spans="2:9" x14ac:dyDescent="0.25">
      <c r="B70" s="161" t="s">
        <v>109</v>
      </c>
      <c r="C70" s="162">
        <v>320</v>
      </c>
      <c r="D70" s="162">
        <v>15161</v>
      </c>
      <c r="E70" s="162">
        <v>13316</v>
      </c>
      <c r="F70" s="162">
        <v>14522</v>
      </c>
      <c r="G70" s="162">
        <v>12937</v>
      </c>
      <c r="H70" s="163">
        <f t="shared" si="10"/>
        <v>-0.10914474590276824</v>
      </c>
      <c r="I70" s="163">
        <f t="shared" si="11"/>
        <v>2.2901641723934048E-2</v>
      </c>
    </row>
    <row r="71" spans="2:9" x14ac:dyDescent="0.25">
      <c r="B71" s="165" t="s">
        <v>112</v>
      </c>
      <c r="C71" s="166">
        <v>0</v>
      </c>
      <c r="D71" s="166">
        <v>8685</v>
      </c>
      <c r="E71" s="166">
        <v>5779</v>
      </c>
      <c r="F71" s="166">
        <v>8571</v>
      </c>
      <c r="G71" s="166">
        <v>7350</v>
      </c>
      <c r="H71" s="167">
        <f t="shared" si="10"/>
        <v>-0.14245712285614276</v>
      </c>
      <c r="I71" s="167">
        <f t="shared" si="11"/>
        <v>1.3011290613814274E-2</v>
      </c>
    </row>
    <row r="72" spans="2:9" x14ac:dyDescent="0.25">
      <c r="B72" s="165" t="s">
        <v>115</v>
      </c>
      <c r="C72" s="166">
        <v>30</v>
      </c>
      <c r="D72" s="166">
        <v>237</v>
      </c>
      <c r="E72" s="166">
        <v>540</v>
      </c>
      <c r="F72" s="166">
        <v>747</v>
      </c>
      <c r="G72" s="166">
        <v>614</v>
      </c>
      <c r="H72" s="167">
        <f t="shared" si="10"/>
        <v>-0.17804551539491298</v>
      </c>
      <c r="I72" s="167">
        <f t="shared" si="11"/>
        <v>1.0869295832492468E-3</v>
      </c>
    </row>
    <row r="73" spans="2:9" x14ac:dyDescent="0.25">
      <c r="B73" s="165" t="s">
        <v>118</v>
      </c>
      <c r="C73" s="166">
        <v>184</v>
      </c>
      <c r="D73" s="166">
        <v>1882</v>
      </c>
      <c r="E73" s="166">
        <v>1806</v>
      </c>
      <c r="F73" s="166">
        <v>1006</v>
      </c>
      <c r="G73" s="166">
        <v>925</v>
      </c>
      <c r="H73" s="167">
        <f t="shared" si="10"/>
        <v>-8.0516898608349874E-2</v>
      </c>
      <c r="I73" s="167">
        <f t="shared" si="11"/>
        <v>1.6374753493575787E-3</v>
      </c>
    </row>
    <row r="74" spans="2:9" x14ac:dyDescent="0.25">
      <c r="B74" s="165" t="s">
        <v>125</v>
      </c>
      <c r="C74" s="166">
        <v>6</v>
      </c>
      <c r="D74" s="166">
        <v>275</v>
      </c>
      <c r="E74" s="166">
        <v>481</v>
      </c>
      <c r="F74" s="166">
        <v>278</v>
      </c>
      <c r="G74" s="166">
        <v>544</v>
      </c>
      <c r="H74" s="167">
        <f t="shared" si="10"/>
        <v>0.95683453237410077</v>
      </c>
      <c r="I74" s="167">
        <f t="shared" si="11"/>
        <v>9.6301252978434895E-4</v>
      </c>
    </row>
    <row r="75" spans="2:9" x14ac:dyDescent="0.25">
      <c r="B75" s="165" t="s">
        <v>121</v>
      </c>
      <c r="C75" s="166">
        <v>33</v>
      </c>
      <c r="D75" s="166">
        <v>569</v>
      </c>
      <c r="E75" s="166">
        <v>610</v>
      </c>
      <c r="F75" s="166">
        <v>514</v>
      </c>
      <c r="G75" s="166">
        <v>231</v>
      </c>
      <c r="H75" s="167">
        <f t="shared" si="10"/>
        <v>-0.55058365758754868</v>
      </c>
      <c r="I75" s="167">
        <f t="shared" si="11"/>
        <v>4.0892627643416288E-4</v>
      </c>
    </row>
    <row r="76" spans="2:9" x14ac:dyDescent="0.25">
      <c r="B76" s="165" t="s">
        <v>130</v>
      </c>
      <c r="C76" s="166">
        <v>0</v>
      </c>
      <c r="D76" s="166">
        <v>13</v>
      </c>
      <c r="E76" s="166">
        <v>29</v>
      </c>
      <c r="F76" s="166">
        <v>4</v>
      </c>
      <c r="G76" s="166">
        <v>85</v>
      </c>
      <c r="H76" s="167">
        <f t="shared" si="10"/>
        <v>20.25</v>
      </c>
      <c r="I76" s="167">
        <f t="shared" si="11"/>
        <v>1.5047070777880452E-4</v>
      </c>
    </row>
    <row r="77" spans="2:9" x14ac:dyDescent="0.25">
      <c r="B77" s="165" t="s">
        <v>133</v>
      </c>
      <c r="C77" s="166">
        <v>0</v>
      </c>
      <c r="D77" s="166">
        <v>10</v>
      </c>
      <c r="E77" s="166">
        <v>27</v>
      </c>
      <c r="F77" s="166">
        <v>0</v>
      </c>
      <c r="G77" s="166">
        <v>71</v>
      </c>
      <c r="H77" s="167" t="str">
        <f t="shared" si="10"/>
        <v>-</v>
      </c>
      <c r="I77" s="167">
        <f t="shared" si="11"/>
        <v>1.2568729708582494E-4</v>
      </c>
    </row>
    <row r="78" spans="2:9" x14ac:dyDescent="0.25">
      <c r="B78" s="170" t="s">
        <v>147</v>
      </c>
      <c r="C78" s="171">
        <f>C70-SUM(C71:C77)</f>
        <v>67</v>
      </c>
      <c r="D78" s="171">
        <f>D70-SUM(D71:D77)</f>
        <v>3490</v>
      </c>
      <c r="E78" s="171">
        <f>E70-SUM(E71:E77)</f>
        <v>4044</v>
      </c>
      <c r="F78" s="171">
        <f>F70-SUM(F71:F77)</f>
        <v>3402</v>
      </c>
      <c r="G78" s="171">
        <f>G70-SUM(G71:G77)</f>
        <v>3117</v>
      </c>
      <c r="H78" s="172">
        <f t="shared" si="10"/>
        <v>-8.3774250440917131E-2</v>
      </c>
      <c r="I78" s="172">
        <f t="shared" si="11"/>
        <v>5.5178493664298084E-3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44986</v>
      </c>
      <c r="D80" s="178">
        <v>84199</v>
      </c>
      <c r="E80" s="178">
        <v>86585</v>
      </c>
      <c r="F80" s="178">
        <v>101084</v>
      </c>
      <c r="G80" s="178">
        <v>104813</v>
      </c>
      <c r="H80" s="179">
        <f t="shared" ref="H80:H92" si="12">IFERROR(G80/F80-1,"-")</f>
        <v>3.6890111194650022E-2</v>
      </c>
      <c r="I80" s="179">
        <f t="shared" ref="I80:I92" si="13">G80/G$10</f>
        <v>0.1855445446402334</v>
      </c>
    </row>
    <row r="81" spans="2:9" x14ac:dyDescent="0.25">
      <c r="B81" s="161" t="s">
        <v>99</v>
      </c>
      <c r="C81" s="162">
        <v>29508</v>
      </c>
      <c r="D81" s="162">
        <v>49388</v>
      </c>
      <c r="E81" s="162">
        <v>47019</v>
      </c>
      <c r="F81" s="162">
        <v>49842</v>
      </c>
      <c r="G81" s="162">
        <v>55731</v>
      </c>
      <c r="H81" s="163">
        <f t="shared" si="12"/>
        <v>0.11815336463223791</v>
      </c>
      <c r="I81" s="163">
        <f t="shared" si="13"/>
        <v>9.8657447237888884E-2</v>
      </c>
    </row>
    <row r="82" spans="2:9" x14ac:dyDescent="0.25">
      <c r="B82" s="165" t="s">
        <v>105</v>
      </c>
      <c r="C82" s="166">
        <v>10173</v>
      </c>
      <c r="D82" s="166">
        <v>16867</v>
      </c>
      <c r="E82" s="166">
        <v>14974</v>
      </c>
      <c r="F82" s="166">
        <v>15712</v>
      </c>
      <c r="G82" s="166">
        <v>14537</v>
      </c>
      <c r="H82" s="167">
        <f t="shared" si="12"/>
        <v>-7.4783604887983746E-2</v>
      </c>
      <c r="I82" s="167">
        <f t="shared" si="13"/>
        <v>2.5734031517417426E-2</v>
      </c>
    </row>
    <row r="83" spans="2:9" x14ac:dyDescent="0.25">
      <c r="B83" s="165" t="s">
        <v>102</v>
      </c>
      <c r="C83" s="166">
        <v>19335</v>
      </c>
      <c r="D83" s="166">
        <v>32521</v>
      </c>
      <c r="E83" s="166">
        <v>32045</v>
      </c>
      <c r="F83" s="166">
        <v>34130</v>
      </c>
      <c r="G83" s="166">
        <v>41194</v>
      </c>
      <c r="H83" s="167">
        <f t="shared" si="12"/>
        <v>0.20697333723996492</v>
      </c>
      <c r="I83" s="167">
        <f t="shared" si="13"/>
        <v>7.2923415720471452E-2</v>
      </c>
    </row>
    <row r="84" spans="2:9" x14ac:dyDescent="0.25">
      <c r="B84" s="161" t="s">
        <v>109</v>
      </c>
      <c r="C84" s="162">
        <v>15478</v>
      </c>
      <c r="D84" s="162">
        <v>34811</v>
      </c>
      <c r="E84" s="162">
        <v>39566</v>
      </c>
      <c r="F84" s="162">
        <v>51242</v>
      </c>
      <c r="G84" s="162">
        <v>49082</v>
      </c>
      <c r="H84" s="163">
        <f t="shared" si="12"/>
        <v>-4.2152921431638068E-2</v>
      </c>
      <c r="I84" s="163">
        <f t="shared" si="13"/>
        <v>8.6887097402344515E-2</v>
      </c>
    </row>
    <row r="85" spans="2:9" x14ac:dyDescent="0.25">
      <c r="B85" s="165" t="s">
        <v>112</v>
      </c>
      <c r="C85" s="166">
        <v>1002</v>
      </c>
      <c r="D85" s="166">
        <v>8917</v>
      </c>
      <c r="E85" s="166">
        <v>9578</v>
      </c>
      <c r="F85" s="166">
        <v>12336</v>
      </c>
      <c r="G85" s="166">
        <v>14562</v>
      </c>
      <c r="H85" s="167">
        <f t="shared" si="12"/>
        <v>0.18044747081712065</v>
      </c>
      <c r="I85" s="167">
        <f t="shared" si="13"/>
        <v>2.5778287607940605E-2</v>
      </c>
    </row>
    <row r="86" spans="2:9" x14ac:dyDescent="0.25">
      <c r="B86" s="165" t="s">
        <v>115</v>
      </c>
      <c r="C86" s="166">
        <v>4013</v>
      </c>
      <c r="D86" s="166">
        <v>9215</v>
      </c>
      <c r="E86" s="166">
        <v>8519</v>
      </c>
      <c r="F86" s="166">
        <v>9969</v>
      </c>
      <c r="G86" s="166">
        <v>8440</v>
      </c>
      <c r="H86" s="167">
        <f t="shared" si="12"/>
        <v>-0.15337546393820845</v>
      </c>
      <c r="I86" s="167">
        <f t="shared" si="13"/>
        <v>1.4940856160624825E-2</v>
      </c>
    </row>
    <row r="87" spans="2:9" x14ac:dyDescent="0.25">
      <c r="B87" s="165" t="s">
        <v>118</v>
      </c>
      <c r="C87" s="166">
        <v>2209</v>
      </c>
      <c r="D87" s="166">
        <v>2595</v>
      </c>
      <c r="E87" s="166">
        <v>3394</v>
      </c>
      <c r="F87" s="166">
        <v>6368</v>
      </c>
      <c r="G87" s="166">
        <v>5938</v>
      </c>
      <c r="H87" s="167">
        <f t="shared" si="12"/>
        <v>-6.7525125628140725E-2</v>
      </c>
      <c r="I87" s="167">
        <f t="shared" si="13"/>
        <v>1.0511706621065191E-2</v>
      </c>
    </row>
    <row r="88" spans="2:9" x14ac:dyDescent="0.25">
      <c r="B88" s="165" t="s">
        <v>125</v>
      </c>
      <c r="C88" s="166">
        <v>573</v>
      </c>
      <c r="D88" s="166">
        <v>1125</v>
      </c>
      <c r="E88" s="166">
        <v>1281</v>
      </c>
      <c r="F88" s="166">
        <v>2772</v>
      </c>
      <c r="G88" s="166">
        <v>1841</v>
      </c>
      <c r="H88" s="167">
        <f t="shared" si="12"/>
        <v>-0.33585858585858586</v>
      </c>
      <c r="I88" s="167">
        <f t="shared" si="13"/>
        <v>3.259018506126813E-3</v>
      </c>
    </row>
    <row r="89" spans="2:9" x14ac:dyDescent="0.25">
      <c r="B89" s="165" t="s">
        <v>121</v>
      </c>
      <c r="C89" s="166">
        <v>431</v>
      </c>
      <c r="D89" s="166">
        <v>588</v>
      </c>
      <c r="E89" s="166">
        <v>873</v>
      </c>
      <c r="F89" s="166">
        <v>1365</v>
      </c>
      <c r="G89" s="166">
        <v>1082</v>
      </c>
      <c r="H89" s="167">
        <f t="shared" si="12"/>
        <v>-0.20732600732600737</v>
      </c>
      <c r="I89" s="167">
        <f t="shared" si="13"/>
        <v>1.9154035978431352E-3</v>
      </c>
    </row>
    <row r="90" spans="2:9" x14ac:dyDescent="0.25">
      <c r="B90" s="165" t="s">
        <v>130</v>
      </c>
      <c r="C90" s="166">
        <v>145</v>
      </c>
      <c r="D90" s="166">
        <v>437</v>
      </c>
      <c r="E90" s="166">
        <v>185</v>
      </c>
      <c r="F90" s="166">
        <v>247</v>
      </c>
      <c r="G90" s="166">
        <v>405</v>
      </c>
      <c r="H90" s="167">
        <f t="shared" si="12"/>
        <v>0.63967611336032393</v>
      </c>
      <c r="I90" s="167">
        <f t="shared" si="13"/>
        <v>7.169486664754804E-4</v>
      </c>
    </row>
    <row r="91" spans="2:9" x14ac:dyDescent="0.25">
      <c r="B91" s="165" t="s">
        <v>133</v>
      </c>
      <c r="C91" s="166">
        <v>42</v>
      </c>
      <c r="D91" s="166">
        <v>166</v>
      </c>
      <c r="E91" s="166">
        <v>161</v>
      </c>
      <c r="F91" s="166">
        <v>98</v>
      </c>
      <c r="G91" s="166">
        <v>69</v>
      </c>
      <c r="H91" s="167">
        <f t="shared" si="12"/>
        <v>-0.29591836734693877</v>
      </c>
      <c r="I91" s="167">
        <f t="shared" si="13"/>
        <v>1.2214680984397073E-4</v>
      </c>
    </row>
    <row r="92" spans="2:9" x14ac:dyDescent="0.25">
      <c r="B92" s="170" t="s">
        <v>147</v>
      </c>
      <c r="C92" s="171">
        <f>C84-SUM(C85:C91)</f>
        <v>7063</v>
      </c>
      <c r="D92" s="171">
        <f>D84-SUM(D85:D91)</f>
        <v>11768</v>
      </c>
      <c r="E92" s="171">
        <f>E84-SUM(E85:E91)</f>
        <v>15575</v>
      </c>
      <c r="F92" s="171">
        <f>F84-SUM(F85:F91)</f>
        <v>18087</v>
      </c>
      <c r="G92" s="171">
        <f>G84-SUM(G85:G91)</f>
        <v>16745</v>
      </c>
      <c r="H92" s="172">
        <f t="shared" si="12"/>
        <v>-7.419693702659369E-2</v>
      </c>
      <c r="I92" s="172">
        <f t="shared" si="13"/>
        <v>2.9642729432424492E-2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2531</v>
      </c>
      <c r="D94" s="178">
        <v>4460</v>
      </c>
      <c r="E94" s="178">
        <v>4564</v>
      </c>
      <c r="F94" s="178">
        <v>4705</v>
      </c>
      <c r="G94" s="178">
        <v>3825</v>
      </c>
      <c r="H94" s="179">
        <f t="shared" ref="H94:H106" si="14">IFERROR(G94/F94-1,"-")</f>
        <v>-0.18703506907545164</v>
      </c>
      <c r="I94" s="179">
        <f t="shared" ref="I94:I106" si="15">G94/G$10</f>
        <v>6.7711818500462029E-3</v>
      </c>
    </row>
    <row r="95" spans="2:9" x14ac:dyDescent="0.25">
      <c r="B95" s="161" t="s">
        <v>99</v>
      </c>
      <c r="C95" s="162">
        <v>1673</v>
      </c>
      <c r="D95" s="162">
        <v>3404</v>
      </c>
      <c r="E95" s="162">
        <v>3332</v>
      </c>
      <c r="F95" s="162">
        <v>3522</v>
      </c>
      <c r="G95" s="162">
        <v>2586</v>
      </c>
      <c r="H95" s="163">
        <f t="shared" si="14"/>
        <v>-0.26575809199318567</v>
      </c>
      <c r="I95" s="163">
        <f t="shared" si="15"/>
        <v>4.577850003717512E-3</v>
      </c>
    </row>
    <row r="96" spans="2:9" x14ac:dyDescent="0.25">
      <c r="B96" s="165" t="s">
        <v>105</v>
      </c>
      <c r="C96" s="166">
        <v>647</v>
      </c>
      <c r="D96" s="166">
        <v>1737</v>
      </c>
      <c r="E96" s="166">
        <v>1249</v>
      </c>
      <c r="F96" s="166">
        <v>1629</v>
      </c>
      <c r="G96" s="166">
        <v>869</v>
      </c>
      <c r="H96" s="167">
        <f t="shared" si="14"/>
        <v>-0.46654389195825663</v>
      </c>
      <c r="I96" s="167">
        <f t="shared" si="15"/>
        <v>1.5383417065856604E-3</v>
      </c>
    </row>
    <row r="97" spans="2:9" x14ac:dyDescent="0.25">
      <c r="B97" s="165" t="s">
        <v>102</v>
      </c>
      <c r="C97" s="166">
        <v>1026</v>
      </c>
      <c r="D97" s="166">
        <v>1667</v>
      </c>
      <c r="E97" s="166">
        <v>2083</v>
      </c>
      <c r="F97" s="166">
        <v>1893</v>
      </c>
      <c r="G97" s="166">
        <v>1717</v>
      </c>
      <c r="H97" s="167">
        <f t="shared" si="14"/>
        <v>-9.2974115161119864E-2</v>
      </c>
      <c r="I97" s="167">
        <f t="shared" si="15"/>
        <v>3.0395082971318515E-3</v>
      </c>
    </row>
    <row r="98" spans="2:9" x14ac:dyDescent="0.25">
      <c r="B98" s="161" t="s">
        <v>109</v>
      </c>
      <c r="C98" s="162">
        <v>858</v>
      </c>
      <c r="D98" s="162">
        <v>1056</v>
      </c>
      <c r="E98" s="162">
        <v>1232</v>
      </c>
      <c r="F98" s="162">
        <v>1183</v>
      </c>
      <c r="G98" s="162">
        <v>1239</v>
      </c>
      <c r="H98" s="163">
        <f t="shared" si="14"/>
        <v>4.7337278106508895E-2</v>
      </c>
      <c r="I98" s="163">
        <f t="shared" si="15"/>
        <v>2.1933318463286918E-3</v>
      </c>
    </row>
    <row r="99" spans="2:9" x14ac:dyDescent="0.25">
      <c r="B99" s="165" t="s">
        <v>112</v>
      </c>
      <c r="C99" s="166">
        <v>58</v>
      </c>
      <c r="D99" s="166">
        <v>101</v>
      </c>
      <c r="E99" s="166">
        <v>174</v>
      </c>
      <c r="F99" s="166">
        <v>160</v>
      </c>
      <c r="G99" s="166">
        <v>140</v>
      </c>
      <c r="H99" s="167">
        <f t="shared" si="14"/>
        <v>-0.125</v>
      </c>
      <c r="I99" s="167">
        <f t="shared" si="15"/>
        <v>2.4783410692979569E-4</v>
      </c>
    </row>
    <row r="100" spans="2:9" x14ac:dyDescent="0.25">
      <c r="B100" s="165" t="s">
        <v>115</v>
      </c>
      <c r="C100" s="166">
        <v>149</v>
      </c>
      <c r="D100" s="166">
        <v>159</v>
      </c>
      <c r="E100" s="166">
        <v>128</v>
      </c>
      <c r="F100" s="166">
        <v>126</v>
      </c>
      <c r="G100" s="166">
        <v>130</v>
      </c>
      <c r="H100" s="167">
        <f t="shared" si="14"/>
        <v>3.1746031746031855E-2</v>
      </c>
      <c r="I100" s="167">
        <f t="shared" si="15"/>
        <v>2.3013167072052457E-4</v>
      </c>
    </row>
    <row r="101" spans="2:9" x14ac:dyDescent="0.25">
      <c r="B101" s="165" t="s">
        <v>118</v>
      </c>
      <c r="C101" s="166">
        <v>219</v>
      </c>
      <c r="D101" s="166">
        <v>201</v>
      </c>
      <c r="E101" s="166">
        <v>190</v>
      </c>
      <c r="F101" s="166">
        <v>188</v>
      </c>
      <c r="G101" s="166">
        <v>146</v>
      </c>
      <c r="H101" s="167">
        <f t="shared" si="14"/>
        <v>-0.22340425531914898</v>
      </c>
      <c r="I101" s="167">
        <f t="shared" si="15"/>
        <v>2.5845556865535836E-4</v>
      </c>
    </row>
    <row r="102" spans="2:9" x14ac:dyDescent="0.25">
      <c r="B102" s="165" t="s">
        <v>125</v>
      </c>
      <c r="C102" s="166">
        <v>15</v>
      </c>
      <c r="D102" s="166">
        <v>55</v>
      </c>
      <c r="E102" s="166">
        <v>44</v>
      </c>
      <c r="F102" s="166">
        <v>35</v>
      </c>
      <c r="G102" s="166">
        <v>46</v>
      </c>
      <c r="H102" s="167">
        <f t="shared" si="14"/>
        <v>0.31428571428571428</v>
      </c>
      <c r="I102" s="167">
        <f t="shared" si="15"/>
        <v>8.1431206562647155E-5</v>
      </c>
    </row>
    <row r="103" spans="2:9" x14ac:dyDescent="0.25">
      <c r="B103" s="165" t="s">
        <v>121</v>
      </c>
      <c r="C103" s="166">
        <v>47</v>
      </c>
      <c r="D103" s="166">
        <v>62</v>
      </c>
      <c r="E103" s="166">
        <v>43</v>
      </c>
      <c r="F103" s="166">
        <v>25</v>
      </c>
      <c r="G103" s="166">
        <v>41</v>
      </c>
      <c r="H103" s="167">
        <f t="shared" si="14"/>
        <v>0.6399999999999999</v>
      </c>
      <c r="I103" s="167">
        <f t="shared" si="15"/>
        <v>7.2579988458011592E-5</v>
      </c>
    </row>
    <row r="104" spans="2:9" x14ac:dyDescent="0.25">
      <c r="B104" s="165" t="s">
        <v>130</v>
      </c>
      <c r="C104" s="166">
        <v>2</v>
      </c>
      <c r="D104" s="166">
        <v>8</v>
      </c>
      <c r="E104" s="166">
        <v>9</v>
      </c>
      <c r="F104" s="166">
        <v>12</v>
      </c>
      <c r="G104" s="166">
        <v>27</v>
      </c>
      <c r="H104" s="167">
        <f t="shared" si="14"/>
        <v>1.25</v>
      </c>
      <c r="I104" s="167">
        <f t="shared" si="15"/>
        <v>4.7796577765032026E-5</v>
      </c>
    </row>
    <row r="105" spans="2:9" x14ac:dyDescent="0.25">
      <c r="B105" s="165" t="s">
        <v>133</v>
      </c>
      <c r="C105" s="166">
        <v>2</v>
      </c>
      <c r="D105" s="166">
        <v>5</v>
      </c>
      <c r="E105" s="166">
        <v>9</v>
      </c>
      <c r="F105" s="166">
        <v>2</v>
      </c>
      <c r="G105" s="166">
        <v>6</v>
      </c>
      <c r="H105" s="167">
        <f t="shared" si="14"/>
        <v>2</v>
      </c>
      <c r="I105" s="167">
        <f t="shared" si="15"/>
        <v>1.0621461725562671E-5</v>
      </c>
    </row>
    <row r="106" spans="2:9" x14ac:dyDescent="0.25">
      <c r="B106" s="170" t="s">
        <v>147</v>
      </c>
      <c r="C106" s="171">
        <f>C98-SUM(C99:C105)</f>
        <v>366</v>
      </c>
      <c r="D106" s="171">
        <f>D98-SUM(D99:D105)</f>
        <v>465</v>
      </c>
      <c r="E106" s="171">
        <f>E98-SUM(E99:E105)</f>
        <v>635</v>
      </c>
      <c r="F106" s="171">
        <f>F98-SUM(F99:F105)</f>
        <v>635</v>
      </c>
      <c r="G106" s="171">
        <f>G98-SUM(G99:G105)</f>
        <v>703</v>
      </c>
      <c r="H106" s="172">
        <f t="shared" si="14"/>
        <v>0.10708661417322829</v>
      </c>
      <c r="I106" s="172">
        <f t="shared" si="15"/>
        <v>1.2444812655117597E-3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12400</v>
      </c>
      <c r="D108" s="178">
        <v>17775</v>
      </c>
      <c r="E108" s="178">
        <v>24316</v>
      </c>
      <c r="F108" s="178">
        <v>23859</v>
      </c>
      <c r="G108" s="178">
        <v>29368</v>
      </c>
      <c r="H108" s="179">
        <f t="shared" ref="H108:H120" si="16">IFERROR(G108/F108-1,"-")</f>
        <v>0.23089819355379526</v>
      </c>
      <c r="I108" s="179">
        <f t="shared" ref="I108:I120" si="17">G108/G$10</f>
        <v>5.1988514659387426E-2</v>
      </c>
    </row>
    <row r="109" spans="2:9" x14ac:dyDescent="0.25">
      <c r="B109" s="161" t="s">
        <v>99</v>
      </c>
      <c r="C109" s="162">
        <v>6642</v>
      </c>
      <c r="D109" s="162">
        <v>5780</v>
      </c>
      <c r="E109" s="162">
        <v>7532</v>
      </c>
      <c r="F109" s="162">
        <v>6028</v>
      </c>
      <c r="G109" s="162">
        <v>9343</v>
      </c>
      <c r="H109" s="163">
        <f t="shared" si="16"/>
        <v>0.54993364299933645</v>
      </c>
      <c r="I109" s="163">
        <f t="shared" si="17"/>
        <v>1.6539386150322008E-2</v>
      </c>
    </row>
    <row r="110" spans="2:9" x14ac:dyDescent="0.25">
      <c r="B110" s="165" t="s">
        <v>105</v>
      </c>
      <c r="C110" s="166">
        <v>2137</v>
      </c>
      <c r="D110" s="166">
        <v>1312</v>
      </c>
      <c r="E110" s="166">
        <v>3177</v>
      </c>
      <c r="F110" s="166">
        <v>2143</v>
      </c>
      <c r="G110" s="166">
        <v>4774</v>
      </c>
      <c r="H110" s="167">
        <f t="shared" si="16"/>
        <v>1.2277181521231917</v>
      </c>
      <c r="I110" s="167">
        <f t="shared" si="17"/>
        <v>8.4511430463060332E-3</v>
      </c>
    </row>
    <row r="111" spans="2:9" x14ac:dyDescent="0.25">
      <c r="B111" s="165" t="s">
        <v>102</v>
      </c>
      <c r="C111" s="166">
        <v>4505</v>
      </c>
      <c r="D111" s="166">
        <v>4468</v>
      </c>
      <c r="E111" s="166">
        <v>4355</v>
      </c>
      <c r="F111" s="166">
        <v>3885</v>
      </c>
      <c r="G111" s="166">
        <v>4569</v>
      </c>
      <c r="H111" s="167">
        <f t="shared" si="16"/>
        <v>0.17606177606177598</v>
      </c>
      <c r="I111" s="167">
        <f t="shared" si="17"/>
        <v>8.0882431040159748E-3</v>
      </c>
    </row>
    <row r="112" spans="2:9" x14ac:dyDescent="0.25">
      <c r="B112" s="161" t="s">
        <v>109</v>
      </c>
      <c r="C112" s="162">
        <v>5758</v>
      </c>
      <c r="D112" s="162">
        <v>11995</v>
      </c>
      <c r="E112" s="162">
        <v>16784</v>
      </c>
      <c r="F112" s="162">
        <v>17831</v>
      </c>
      <c r="G112" s="162">
        <v>20025</v>
      </c>
      <c r="H112" s="163">
        <f t="shared" si="16"/>
        <v>0.12304413661600577</v>
      </c>
      <c r="I112" s="163">
        <f t="shared" si="17"/>
        <v>3.5449128509065418E-2</v>
      </c>
    </row>
    <row r="113" spans="2:9" x14ac:dyDescent="0.25">
      <c r="B113" s="165" t="s">
        <v>112</v>
      </c>
      <c r="C113" s="166">
        <v>1423</v>
      </c>
      <c r="D113" s="166">
        <v>7409</v>
      </c>
      <c r="E113" s="166">
        <v>11006</v>
      </c>
      <c r="F113" s="166">
        <v>11723</v>
      </c>
      <c r="G113" s="166">
        <v>13574</v>
      </c>
      <c r="H113" s="167">
        <f t="shared" si="16"/>
        <v>0.15789473684210531</v>
      </c>
      <c r="I113" s="167">
        <f t="shared" si="17"/>
        <v>2.4029286910464617E-2</v>
      </c>
    </row>
    <row r="114" spans="2:9" x14ac:dyDescent="0.25">
      <c r="B114" s="165" t="s">
        <v>115</v>
      </c>
      <c r="C114" s="166">
        <v>516</v>
      </c>
      <c r="D114" s="166">
        <v>315</v>
      </c>
      <c r="E114" s="166">
        <v>405</v>
      </c>
      <c r="F114" s="166">
        <v>602</v>
      </c>
      <c r="G114" s="166">
        <v>478</v>
      </c>
      <c r="H114" s="167">
        <f t="shared" si="16"/>
        <v>-0.20598006644518274</v>
      </c>
      <c r="I114" s="167">
        <f t="shared" si="17"/>
        <v>8.4617645080315958E-4</v>
      </c>
    </row>
    <row r="115" spans="2:9" x14ac:dyDescent="0.25">
      <c r="B115" s="165" t="s">
        <v>118</v>
      </c>
      <c r="C115" s="166">
        <v>902</v>
      </c>
      <c r="D115" s="166">
        <v>554</v>
      </c>
      <c r="E115" s="166">
        <v>840</v>
      </c>
      <c r="F115" s="166">
        <v>1350</v>
      </c>
      <c r="G115" s="166">
        <v>1407</v>
      </c>
      <c r="H115" s="167">
        <f t="shared" si="16"/>
        <v>4.2222222222222161E-2</v>
      </c>
      <c r="I115" s="167">
        <f t="shared" si="17"/>
        <v>2.4907327746444465E-3</v>
      </c>
    </row>
    <row r="116" spans="2:9" x14ac:dyDescent="0.25">
      <c r="B116" s="165" t="s">
        <v>125</v>
      </c>
      <c r="C116" s="166">
        <v>496</v>
      </c>
      <c r="D116" s="166">
        <v>283</v>
      </c>
      <c r="E116" s="166">
        <v>444</v>
      </c>
      <c r="F116" s="166">
        <v>333</v>
      </c>
      <c r="G116" s="166">
        <v>832</v>
      </c>
      <c r="H116" s="167">
        <f t="shared" si="16"/>
        <v>1.4984984984984986</v>
      </c>
      <c r="I116" s="167">
        <f t="shared" si="17"/>
        <v>1.4728426926113572E-3</v>
      </c>
    </row>
    <row r="117" spans="2:9" x14ac:dyDescent="0.25">
      <c r="B117" s="165" t="s">
        <v>121</v>
      </c>
      <c r="C117" s="166">
        <v>713</v>
      </c>
      <c r="D117" s="166">
        <v>646</v>
      </c>
      <c r="E117" s="166">
        <v>1087</v>
      </c>
      <c r="F117" s="166">
        <v>382</v>
      </c>
      <c r="G117" s="166">
        <v>598</v>
      </c>
      <c r="H117" s="167">
        <f t="shared" si="16"/>
        <v>0.5654450261780104</v>
      </c>
      <c r="I117" s="167">
        <f t="shared" si="17"/>
        <v>1.0586056853144129E-3</v>
      </c>
    </row>
    <row r="118" spans="2:9" x14ac:dyDescent="0.25">
      <c r="B118" s="165" t="s">
        <v>130</v>
      </c>
      <c r="C118" s="166">
        <v>30</v>
      </c>
      <c r="D118" s="166">
        <v>29</v>
      </c>
      <c r="E118" s="166">
        <v>153</v>
      </c>
      <c r="F118" s="166">
        <v>23</v>
      </c>
      <c r="G118" s="166">
        <v>44</v>
      </c>
      <c r="H118" s="167">
        <f t="shared" si="16"/>
        <v>0.91304347826086962</v>
      </c>
      <c r="I118" s="167">
        <f t="shared" si="17"/>
        <v>7.7890719320792927E-5</v>
      </c>
    </row>
    <row r="119" spans="2:9" x14ac:dyDescent="0.25">
      <c r="B119" s="165" t="s">
        <v>133</v>
      </c>
      <c r="C119" s="166">
        <v>1</v>
      </c>
      <c r="D119" s="166">
        <v>7</v>
      </c>
      <c r="E119" s="166">
        <v>18</v>
      </c>
      <c r="F119" s="166">
        <v>55</v>
      </c>
      <c r="G119" s="166">
        <v>21</v>
      </c>
      <c r="H119" s="167">
        <f t="shared" si="16"/>
        <v>-0.61818181818181817</v>
      </c>
      <c r="I119" s="167">
        <f t="shared" si="17"/>
        <v>3.717511603946935E-5</v>
      </c>
    </row>
    <row r="120" spans="2:9" x14ac:dyDescent="0.25">
      <c r="B120" s="170" t="s">
        <v>147</v>
      </c>
      <c r="C120" s="171">
        <f>C112-SUM(C113:C119)</f>
        <v>1677</v>
      </c>
      <c r="D120" s="171">
        <f>D112-SUM(D113:D119)</f>
        <v>2752</v>
      </c>
      <c r="E120" s="171">
        <f>E112-SUM(E113:E119)</f>
        <v>2831</v>
      </c>
      <c r="F120" s="171">
        <f>F112-SUM(F113:F119)</f>
        <v>3363</v>
      </c>
      <c r="G120" s="171">
        <f>G112-SUM(G113:G119)</f>
        <v>3071</v>
      </c>
      <c r="H120" s="172">
        <f t="shared" si="16"/>
        <v>-8.6827237585489159E-2</v>
      </c>
      <c r="I120" s="172">
        <f t="shared" si="17"/>
        <v>5.4364181598671613E-3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14859</v>
      </c>
      <c r="D122" s="178">
        <v>18761</v>
      </c>
      <c r="E122" s="178">
        <v>17627</v>
      </c>
      <c r="F122" s="178">
        <v>22231</v>
      </c>
      <c r="G122" s="178">
        <v>24531</v>
      </c>
      <c r="H122" s="179">
        <f t="shared" ref="H122:H134" si="18">IFERROR(G122/F122-1,"-")</f>
        <v>0.10345913364221127</v>
      </c>
      <c r="I122" s="179">
        <f t="shared" ref="I122:I134" si="19">G122/G$10</f>
        <v>4.3425846264962986E-2</v>
      </c>
    </row>
    <row r="123" spans="2:9" x14ac:dyDescent="0.25">
      <c r="B123" s="161" t="s">
        <v>99</v>
      </c>
      <c r="C123" s="162">
        <v>10238</v>
      </c>
      <c r="D123" s="162">
        <v>12867</v>
      </c>
      <c r="E123" s="162">
        <v>12297</v>
      </c>
      <c r="F123" s="162">
        <v>16725</v>
      </c>
      <c r="G123" s="162">
        <v>18311</v>
      </c>
      <c r="H123" s="163">
        <f t="shared" si="18"/>
        <v>9.4828101644245155E-2</v>
      </c>
      <c r="I123" s="163">
        <f t="shared" si="19"/>
        <v>3.2414930942796349E-2</v>
      </c>
    </row>
    <row r="124" spans="2:9" x14ac:dyDescent="0.25">
      <c r="B124" s="165" t="s">
        <v>105</v>
      </c>
      <c r="C124" s="166">
        <v>4713</v>
      </c>
      <c r="D124" s="166">
        <v>7496</v>
      </c>
      <c r="E124" s="166">
        <v>4739</v>
      </c>
      <c r="F124" s="166">
        <v>10068</v>
      </c>
      <c r="G124" s="166">
        <v>11323</v>
      </c>
      <c r="H124" s="167">
        <f t="shared" si="18"/>
        <v>0.12465236392530787</v>
      </c>
      <c r="I124" s="167">
        <f t="shared" si="19"/>
        <v>2.0044468519757688E-2</v>
      </c>
    </row>
    <row r="125" spans="2:9" x14ac:dyDescent="0.25">
      <c r="B125" s="165" t="s">
        <v>102</v>
      </c>
      <c r="C125" s="166">
        <v>5525</v>
      </c>
      <c r="D125" s="166">
        <v>5371</v>
      </c>
      <c r="E125" s="166">
        <v>7558</v>
      </c>
      <c r="F125" s="166">
        <v>6657</v>
      </c>
      <c r="G125" s="166">
        <v>6988</v>
      </c>
      <c r="H125" s="167">
        <f t="shared" si="18"/>
        <v>4.9722097040709068E-2</v>
      </c>
      <c r="I125" s="167">
        <f t="shared" si="19"/>
        <v>1.2370462423038658E-2</v>
      </c>
    </row>
    <row r="126" spans="2:9" x14ac:dyDescent="0.25">
      <c r="B126" s="161" t="s">
        <v>109</v>
      </c>
      <c r="C126" s="162">
        <v>4621</v>
      </c>
      <c r="D126" s="162">
        <v>5894</v>
      </c>
      <c r="E126" s="162">
        <v>5330</v>
      </c>
      <c r="F126" s="162">
        <v>5506</v>
      </c>
      <c r="G126" s="162">
        <v>6220</v>
      </c>
      <c r="H126" s="163">
        <f t="shared" si="18"/>
        <v>0.12967671630948052</v>
      </c>
      <c r="I126" s="163">
        <f t="shared" si="19"/>
        <v>1.1010915322166637E-2</v>
      </c>
    </row>
    <row r="127" spans="2:9" x14ac:dyDescent="0.25">
      <c r="B127" s="165" t="s">
        <v>112</v>
      </c>
      <c r="C127" s="166">
        <v>177</v>
      </c>
      <c r="D127" s="166">
        <v>781</v>
      </c>
      <c r="E127" s="166">
        <v>690</v>
      </c>
      <c r="F127" s="166">
        <v>648</v>
      </c>
      <c r="G127" s="166">
        <v>640</v>
      </c>
      <c r="H127" s="167">
        <f t="shared" si="18"/>
        <v>-1.2345679012345734E-2</v>
      </c>
      <c r="I127" s="167">
        <f t="shared" si="19"/>
        <v>1.1329559173933518E-3</v>
      </c>
    </row>
    <row r="128" spans="2:9" x14ac:dyDescent="0.25">
      <c r="B128" s="165" t="s">
        <v>115</v>
      </c>
      <c r="C128" s="166">
        <v>478</v>
      </c>
      <c r="D128" s="166">
        <v>489</v>
      </c>
      <c r="E128" s="166">
        <v>540</v>
      </c>
      <c r="F128" s="166">
        <v>506</v>
      </c>
      <c r="G128" s="166">
        <v>538</v>
      </c>
      <c r="H128" s="167">
        <f t="shared" si="18"/>
        <v>6.3241106719367668E-2</v>
      </c>
      <c r="I128" s="167">
        <f t="shared" si="19"/>
        <v>9.5239106805878628E-4</v>
      </c>
    </row>
    <row r="129" spans="2:9" x14ac:dyDescent="0.25">
      <c r="B129" s="165" t="s">
        <v>118</v>
      </c>
      <c r="C129" s="166">
        <v>592</v>
      </c>
      <c r="D129" s="166">
        <v>421</v>
      </c>
      <c r="E129" s="166">
        <v>499</v>
      </c>
      <c r="F129" s="166">
        <v>455</v>
      </c>
      <c r="G129" s="166">
        <v>765</v>
      </c>
      <c r="H129" s="167">
        <f t="shared" si="18"/>
        <v>0.68131868131868134</v>
      </c>
      <c r="I129" s="167">
        <f t="shared" si="19"/>
        <v>1.3542363700092407E-3</v>
      </c>
    </row>
    <row r="130" spans="2:9" x14ac:dyDescent="0.25">
      <c r="B130" s="165" t="s">
        <v>125</v>
      </c>
      <c r="C130" s="166">
        <v>138</v>
      </c>
      <c r="D130" s="166">
        <v>101</v>
      </c>
      <c r="E130" s="166">
        <v>306</v>
      </c>
      <c r="F130" s="166">
        <v>151</v>
      </c>
      <c r="G130" s="166">
        <v>214</v>
      </c>
      <c r="H130" s="167">
        <f t="shared" si="18"/>
        <v>0.41721854304635753</v>
      </c>
      <c r="I130" s="167">
        <f t="shared" si="19"/>
        <v>3.7883213487840197E-4</v>
      </c>
    </row>
    <row r="131" spans="2:9" x14ac:dyDescent="0.25">
      <c r="B131" s="165" t="s">
        <v>121</v>
      </c>
      <c r="C131" s="166">
        <v>87</v>
      </c>
      <c r="D131" s="166">
        <v>117</v>
      </c>
      <c r="E131" s="166">
        <v>139</v>
      </c>
      <c r="F131" s="166">
        <v>123</v>
      </c>
      <c r="G131" s="166">
        <v>190</v>
      </c>
      <c r="H131" s="167">
        <f t="shared" si="18"/>
        <v>0.54471544715447151</v>
      </c>
      <c r="I131" s="167">
        <f t="shared" si="19"/>
        <v>3.3634628797615129E-4</v>
      </c>
    </row>
    <row r="132" spans="2:9" x14ac:dyDescent="0.25">
      <c r="B132" s="165" t="s">
        <v>130</v>
      </c>
      <c r="C132" s="166">
        <v>29</v>
      </c>
      <c r="D132" s="166">
        <v>33</v>
      </c>
      <c r="E132" s="166">
        <v>33</v>
      </c>
      <c r="F132" s="166">
        <v>53</v>
      </c>
      <c r="G132" s="166">
        <v>38</v>
      </c>
      <c r="H132" s="167">
        <f t="shared" si="18"/>
        <v>-0.28301886792452835</v>
      </c>
      <c r="I132" s="167">
        <f t="shared" si="19"/>
        <v>6.7269257595230258E-5</v>
      </c>
    </row>
    <row r="133" spans="2:9" x14ac:dyDescent="0.25">
      <c r="B133" s="165" t="s">
        <v>133</v>
      </c>
      <c r="C133" s="166">
        <v>30</v>
      </c>
      <c r="D133" s="166">
        <v>30</v>
      </c>
      <c r="E133" s="166">
        <v>42</v>
      </c>
      <c r="F133" s="166">
        <v>49</v>
      </c>
      <c r="G133" s="166">
        <v>54</v>
      </c>
      <c r="H133" s="167">
        <f t="shared" si="18"/>
        <v>0.1020408163265305</v>
      </c>
      <c r="I133" s="167">
        <f t="shared" si="19"/>
        <v>9.5593155530064052E-5</v>
      </c>
    </row>
    <row r="134" spans="2:9" x14ac:dyDescent="0.25">
      <c r="B134" s="170" t="s">
        <v>147</v>
      </c>
      <c r="C134" s="171">
        <f>C126-SUM(C127:C133)</f>
        <v>3090</v>
      </c>
      <c r="D134" s="171">
        <f>D126-SUM(D127:D133)</f>
        <v>3922</v>
      </c>
      <c r="E134" s="171">
        <f>E126-SUM(E127:E133)</f>
        <v>3081</v>
      </c>
      <c r="F134" s="171">
        <f>F126-SUM(F127:F133)</f>
        <v>3521</v>
      </c>
      <c r="G134" s="171">
        <f>G126-SUM(G127:G133)</f>
        <v>3781</v>
      </c>
      <c r="H134" s="172">
        <f t="shared" si="18"/>
        <v>7.384265833570014E-2</v>
      </c>
      <c r="I134" s="172">
        <f t="shared" si="19"/>
        <v>6.6932911307254102E-3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10937</v>
      </c>
      <c r="D136" s="178">
        <v>26589</v>
      </c>
      <c r="E136" s="178">
        <v>28421</v>
      </c>
      <c r="F136" s="178">
        <v>29387</v>
      </c>
      <c r="G136" s="178">
        <v>31278</v>
      </c>
      <c r="H136" s="179">
        <f t="shared" ref="H136:H148" si="20">IFERROR(G136/F136-1,"-")</f>
        <v>6.4348181168544016E-2</v>
      </c>
      <c r="I136" s="179">
        <f t="shared" ref="I136:I148" si="21">G136/G$10</f>
        <v>5.5369679975358209E-2</v>
      </c>
    </row>
    <row r="137" spans="2:9" x14ac:dyDescent="0.25">
      <c r="B137" s="161" t="s">
        <v>99</v>
      </c>
      <c r="C137" s="162">
        <v>4324</v>
      </c>
      <c r="D137" s="162">
        <v>4253</v>
      </c>
      <c r="E137" s="162">
        <v>4890</v>
      </c>
      <c r="F137" s="162">
        <v>4326</v>
      </c>
      <c r="G137" s="162">
        <v>5513</v>
      </c>
      <c r="H137" s="163">
        <f t="shared" si="20"/>
        <v>0.27438742487286172</v>
      </c>
      <c r="I137" s="163">
        <f t="shared" si="21"/>
        <v>9.7593530821711676E-3</v>
      </c>
    </row>
    <row r="138" spans="2:9" x14ac:dyDescent="0.25">
      <c r="B138" s="165" t="s">
        <v>105</v>
      </c>
      <c r="C138" s="166">
        <v>2204</v>
      </c>
      <c r="D138" s="166">
        <v>2736</v>
      </c>
      <c r="E138" s="166">
        <v>3180</v>
      </c>
      <c r="F138" s="166">
        <v>2940</v>
      </c>
      <c r="G138" s="166">
        <v>4030</v>
      </c>
      <c r="H138" s="167">
        <f t="shared" si="20"/>
        <v>0.37074829931972797</v>
      </c>
      <c r="I138" s="167">
        <f t="shared" si="21"/>
        <v>7.1340817923362613E-3</v>
      </c>
    </row>
    <row r="139" spans="2:9" x14ac:dyDescent="0.25">
      <c r="B139" s="165" t="s">
        <v>102</v>
      </c>
      <c r="C139" s="166">
        <v>2120</v>
      </c>
      <c r="D139" s="166">
        <v>1517</v>
      </c>
      <c r="E139" s="166">
        <v>1710</v>
      </c>
      <c r="F139" s="166">
        <v>1386</v>
      </c>
      <c r="G139" s="166">
        <v>1483</v>
      </c>
      <c r="H139" s="167">
        <f t="shared" si="20"/>
        <v>6.998556998557004E-2</v>
      </c>
      <c r="I139" s="167">
        <f t="shared" si="21"/>
        <v>2.6252712898349071E-3</v>
      </c>
    </row>
    <row r="140" spans="2:9" x14ac:dyDescent="0.25">
      <c r="B140" s="161" t="s">
        <v>109</v>
      </c>
      <c r="C140" s="162">
        <v>6613</v>
      </c>
      <c r="D140" s="162">
        <v>22336</v>
      </c>
      <c r="E140" s="162">
        <v>23531</v>
      </c>
      <c r="F140" s="162">
        <v>25061</v>
      </c>
      <c r="G140" s="162">
        <v>25765</v>
      </c>
      <c r="H140" s="163">
        <f t="shared" si="20"/>
        <v>2.8091456845297458E-2</v>
      </c>
      <c r="I140" s="163">
        <f t="shared" si="21"/>
        <v>4.5610326893187038E-2</v>
      </c>
    </row>
    <row r="141" spans="2:9" x14ac:dyDescent="0.25">
      <c r="B141" s="165" t="s">
        <v>112</v>
      </c>
      <c r="C141" s="166">
        <v>693</v>
      </c>
      <c r="D141" s="166">
        <v>9847</v>
      </c>
      <c r="E141" s="166">
        <v>11091</v>
      </c>
      <c r="F141" s="166">
        <v>12176</v>
      </c>
      <c r="G141" s="166">
        <v>11425</v>
      </c>
      <c r="H141" s="167">
        <f t="shared" si="20"/>
        <v>-6.1678712220762155E-2</v>
      </c>
      <c r="I141" s="167">
        <f t="shared" si="21"/>
        <v>2.0225033369092253E-2</v>
      </c>
    </row>
    <row r="142" spans="2:9" x14ac:dyDescent="0.25">
      <c r="B142" s="165" t="s">
        <v>115</v>
      </c>
      <c r="C142" s="166">
        <v>767</v>
      </c>
      <c r="D142" s="166">
        <v>1340</v>
      </c>
      <c r="E142" s="166">
        <v>1783</v>
      </c>
      <c r="F142" s="166">
        <v>1475</v>
      </c>
      <c r="G142" s="166">
        <v>2462</v>
      </c>
      <c r="H142" s="167">
        <f t="shared" si="20"/>
        <v>0.66915254237288146</v>
      </c>
      <c r="I142" s="167">
        <f t="shared" si="21"/>
        <v>4.3583397947225501E-3</v>
      </c>
    </row>
    <row r="143" spans="2:9" x14ac:dyDescent="0.25">
      <c r="B143" s="165" t="s">
        <v>118</v>
      </c>
      <c r="C143" s="166">
        <v>1251</v>
      </c>
      <c r="D143" s="166">
        <v>2917</v>
      </c>
      <c r="E143" s="166">
        <v>2194</v>
      </c>
      <c r="F143" s="166">
        <v>2222</v>
      </c>
      <c r="G143" s="166">
        <v>2463</v>
      </c>
      <c r="H143" s="167">
        <f t="shared" si="20"/>
        <v>0.10846084608460838</v>
      </c>
      <c r="I143" s="167">
        <f t="shared" si="21"/>
        <v>4.3601100383434772E-3</v>
      </c>
    </row>
    <row r="144" spans="2:9" x14ac:dyDescent="0.25">
      <c r="B144" s="165" t="s">
        <v>125</v>
      </c>
      <c r="C144" s="166">
        <v>172</v>
      </c>
      <c r="D144" s="166">
        <v>1276</v>
      </c>
      <c r="E144" s="166">
        <v>989</v>
      </c>
      <c r="F144" s="166">
        <v>653</v>
      </c>
      <c r="G144" s="166">
        <v>711</v>
      </c>
      <c r="H144" s="167">
        <f t="shared" si="20"/>
        <v>8.8820826952526799E-2</v>
      </c>
      <c r="I144" s="167">
        <f t="shared" si="21"/>
        <v>1.2586432144791767E-3</v>
      </c>
    </row>
    <row r="145" spans="2:9" x14ac:dyDescent="0.25">
      <c r="B145" s="165" t="s">
        <v>121</v>
      </c>
      <c r="C145" s="166">
        <v>221</v>
      </c>
      <c r="D145" s="166">
        <v>607</v>
      </c>
      <c r="E145" s="166">
        <v>770</v>
      </c>
      <c r="F145" s="166">
        <v>753</v>
      </c>
      <c r="G145" s="166">
        <v>738</v>
      </c>
      <c r="H145" s="167">
        <f t="shared" si="20"/>
        <v>-1.9920318725099584E-2</v>
      </c>
      <c r="I145" s="167">
        <f t="shared" si="21"/>
        <v>1.3064397922442086E-3</v>
      </c>
    </row>
    <row r="146" spans="2:9" x14ac:dyDescent="0.25">
      <c r="B146" s="165" t="s">
        <v>130</v>
      </c>
      <c r="C146" s="166">
        <v>28</v>
      </c>
      <c r="D146" s="166">
        <v>94</v>
      </c>
      <c r="E146" s="166">
        <v>7</v>
      </c>
      <c r="F146" s="166">
        <v>19</v>
      </c>
      <c r="G146" s="166">
        <v>46</v>
      </c>
      <c r="H146" s="167">
        <f t="shared" si="20"/>
        <v>1.4210526315789473</v>
      </c>
      <c r="I146" s="167">
        <f t="shared" si="21"/>
        <v>8.1431206562647155E-5</v>
      </c>
    </row>
    <row r="147" spans="2:9" x14ac:dyDescent="0.25">
      <c r="B147" s="165" t="s">
        <v>133</v>
      </c>
      <c r="C147" s="166">
        <v>12</v>
      </c>
      <c r="D147" s="166">
        <v>37</v>
      </c>
      <c r="E147" s="166">
        <v>21</v>
      </c>
      <c r="F147" s="166">
        <v>25</v>
      </c>
      <c r="G147" s="166">
        <v>19</v>
      </c>
      <c r="H147" s="167">
        <f t="shared" si="20"/>
        <v>-0.24</v>
      </c>
      <c r="I147" s="167">
        <f t="shared" si="21"/>
        <v>3.3634628797615129E-5</v>
      </c>
    </row>
    <row r="148" spans="2:9" x14ac:dyDescent="0.25">
      <c r="B148" s="170" t="s">
        <v>147</v>
      </c>
      <c r="C148" s="171">
        <f>C140-SUM(C141:C147)</f>
        <v>3469</v>
      </c>
      <c r="D148" s="171">
        <f>D140-SUM(D141:D147)</f>
        <v>6218</v>
      </c>
      <c r="E148" s="171">
        <f>E140-SUM(E141:E147)</f>
        <v>6676</v>
      </c>
      <c r="F148" s="171">
        <f>F140-SUM(F141:F147)</f>
        <v>7738</v>
      </c>
      <c r="G148" s="171">
        <f>G140-SUM(G141:G147)</f>
        <v>7901</v>
      </c>
      <c r="H148" s="172">
        <f t="shared" si="20"/>
        <v>2.1064874644610931E-2</v>
      </c>
      <c r="I148" s="172">
        <f t="shared" si="21"/>
        <v>1.3986694848945111E-2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5539</v>
      </c>
      <c r="D150" s="178">
        <v>10249</v>
      </c>
      <c r="E150" s="178">
        <v>11208</v>
      </c>
      <c r="F150" s="178">
        <v>13055</v>
      </c>
      <c r="G150" s="178">
        <v>12380</v>
      </c>
      <c r="H150" s="179">
        <f t="shared" ref="H150:H162" si="22">IFERROR(G150/F150-1,"-")</f>
        <v>-5.1704327843738018E-2</v>
      </c>
      <c r="I150" s="179">
        <f t="shared" ref="I150:I162" si="23">G150/G$10</f>
        <v>2.1915616027077648E-2</v>
      </c>
    </row>
    <row r="151" spans="2:9" x14ac:dyDescent="0.25">
      <c r="B151" s="161" t="s">
        <v>99</v>
      </c>
      <c r="C151" s="162">
        <v>3340</v>
      </c>
      <c r="D151" s="162">
        <v>5747</v>
      </c>
      <c r="E151" s="162">
        <v>6603</v>
      </c>
      <c r="F151" s="162">
        <v>7242</v>
      </c>
      <c r="G151" s="162">
        <v>6160</v>
      </c>
      <c r="H151" s="163">
        <f t="shared" si="22"/>
        <v>-0.14940624136978731</v>
      </c>
      <c r="I151" s="163">
        <f t="shared" si="23"/>
        <v>1.090470070491101E-2</v>
      </c>
    </row>
    <row r="152" spans="2:9" x14ac:dyDescent="0.25">
      <c r="B152" s="165" t="s">
        <v>105</v>
      </c>
      <c r="C152" s="166">
        <v>2340</v>
      </c>
      <c r="D152" s="166">
        <v>4364</v>
      </c>
      <c r="E152" s="166">
        <v>5247</v>
      </c>
      <c r="F152" s="166">
        <v>5289</v>
      </c>
      <c r="G152" s="166">
        <v>3800</v>
      </c>
      <c r="H152" s="167">
        <f t="shared" si="22"/>
        <v>-0.28152769899792018</v>
      </c>
      <c r="I152" s="167">
        <f t="shared" si="23"/>
        <v>6.726925759523026E-3</v>
      </c>
    </row>
    <row r="153" spans="2:9" x14ac:dyDescent="0.25">
      <c r="B153" s="165" t="s">
        <v>102</v>
      </c>
      <c r="C153" s="166">
        <v>1000</v>
      </c>
      <c r="D153" s="166">
        <v>1383</v>
      </c>
      <c r="E153" s="166">
        <v>1356</v>
      </c>
      <c r="F153" s="166">
        <v>1953</v>
      </c>
      <c r="G153" s="166">
        <v>2360</v>
      </c>
      <c r="H153" s="167">
        <f t="shared" si="22"/>
        <v>0.20839733742959554</v>
      </c>
      <c r="I153" s="167">
        <f t="shared" si="23"/>
        <v>4.1777749453879845E-3</v>
      </c>
    </row>
    <row r="154" spans="2:9" x14ac:dyDescent="0.25">
      <c r="B154" s="161" t="s">
        <v>109</v>
      </c>
      <c r="C154" s="162">
        <v>2199</v>
      </c>
      <c r="D154" s="162">
        <v>4502</v>
      </c>
      <c r="E154" s="162">
        <v>4605</v>
      </c>
      <c r="F154" s="162">
        <v>5813</v>
      </c>
      <c r="G154" s="162">
        <v>6220</v>
      </c>
      <c r="H154" s="163">
        <f t="shared" si="22"/>
        <v>7.0015482539136364E-2</v>
      </c>
      <c r="I154" s="163">
        <f t="shared" si="23"/>
        <v>1.1010915322166637E-2</v>
      </c>
    </row>
    <row r="155" spans="2:9" x14ac:dyDescent="0.25">
      <c r="B155" s="165" t="s">
        <v>112</v>
      </c>
      <c r="C155" s="166">
        <v>137</v>
      </c>
      <c r="D155" s="166">
        <v>1991</v>
      </c>
      <c r="E155" s="166">
        <v>1582</v>
      </c>
      <c r="F155" s="166">
        <v>1869</v>
      </c>
      <c r="G155" s="166">
        <v>1786</v>
      </c>
      <c r="H155" s="167">
        <f t="shared" si="22"/>
        <v>-4.4408774745853363E-2</v>
      </c>
      <c r="I155" s="167">
        <f t="shared" si="23"/>
        <v>3.1616551069758221E-3</v>
      </c>
    </row>
    <row r="156" spans="2:9" x14ac:dyDescent="0.25">
      <c r="B156" s="165" t="s">
        <v>115</v>
      </c>
      <c r="C156" s="166">
        <v>492</v>
      </c>
      <c r="D156" s="166">
        <v>524</v>
      </c>
      <c r="E156" s="166">
        <v>656</v>
      </c>
      <c r="F156" s="166">
        <v>561</v>
      </c>
      <c r="G156" s="166">
        <v>601</v>
      </c>
      <c r="H156" s="167">
        <f t="shared" si="22"/>
        <v>7.1301247771835996E-2</v>
      </c>
      <c r="I156" s="167">
        <f t="shared" si="23"/>
        <v>1.0639164161771943E-3</v>
      </c>
    </row>
    <row r="157" spans="2:9" x14ac:dyDescent="0.25">
      <c r="B157" s="165" t="s">
        <v>118</v>
      </c>
      <c r="C157" s="166">
        <v>492</v>
      </c>
      <c r="D157" s="166">
        <v>556</v>
      </c>
      <c r="E157" s="166">
        <v>861</v>
      </c>
      <c r="F157" s="166">
        <v>1146</v>
      </c>
      <c r="G157" s="166">
        <v>1982</v>
      </c>
      <c r="H157" s="167">
        <f t="shared" si="22"/>
        <v>0.72949389179755664</v>
      </c>
      <c r="I157" s="167">
        <f t="shared" si="23"/>
        <v>3.5086228566775361E-3</v>
      </c>
    </row>
    <row r="158" spans="2:9" x14ac:dyDescent="0.25">
      <c r="B158" s="165" t="s">
        <v>125</v>
      </c>
      <c r="C158" s="166">
        <v>46</v>
      </c>
      <c r="D158" s="166">
        <v>152</v>
      </c>
      <c r="E158" s="166">
        <v>135</v>
      </c>
      <c r="F158" s="166">
        <v>188</v>
      </c>
      <c r="G158" s="166">
        <v>116</v>
      </c>
      <c r="H158" s="167">
        <f t="shared" si="22"/>
        <v>-0.38297872340425532</v>
      </c>
      <c r="I158" s="167">
        <f t="shared" si="23"/>
        <v>2.0534826002754499E-4</v>
      </c>
    </row>
    <row r="159" spans="2:9" x14ac:dyDescent="0.25">
      <c r="B159" s="165" t="s">
        <v>121</v>
      </c>
      <c r="C159" s="166">
        <v>232</v>
      </c>
      <c r="D159" s="166">
        <v>551</v>
      </c>
      <c r="E159" s="166">
        <v>289</v>
      </c>
      <c r="F159" s="166">
        <v>504</v>
      </c>
      <c r="G159" s="166">
        <v>313</v>
      </c>
      <c r="H159" s="167">
        <f t="shared" si="22"/>
        <v>-0.37896825396825395</v>
      </c>
      <c r="I159" s="167">
        <f t="shared" si="23"/>
        <v>5.5408625335018607E-4</v>
      </c>
    </row>
    <row r="160" spans="2:9" x14ac:dyDescent="0.25">
      <c r="B160" s="165" t="s">
        <v>130</v>
      </c>
      <c r="C160" s="166">
        <v>5</v>
      </c>
      <c r="D160" s="166">
        <v>19</v>
      </c>
      <c r="E160" s="166">
        <v>12</v>
      </c>
      <c r="F160" s="166">
        <v>6</v>
      </c>
      <c r="G160" s="166">
        <v>16</v>
      </c>
      <c r="H160" s="167">
        <f t="shared" si="22"/>
        <v>1.6666666666666665</v>
      </c>
      <c r="I160" s="167">
        <f t="shared" si="23"/>
        <v>2.8323897934833791E-5</v>
      </c>
    </row>
    <row r="161" spans="2:9" x14ac:dyDescent="0.25">
      <c r="B161" s="165" t="s">
        <v>133</v>
      </c>
      <c r="C161" s="166">
        <v>6</v>
      </c>
      <c r="D161" s="166">
        <v>13</v>
      </c>
      <c r="E161" s="166">
        <v>15</v>
      </c>
      <c r="F161" s="166">
        <v>6</v>
      </c>
      <c r="G161" s="166">
        <v>15</v>
      </c>
      <c r="H161" s="167">
        <f t="shared" si="22"/>
        <v>1.5</v>
      </c>
      <c r="I161" s="167">
        <f t="shared" si="23"/>
        <v>2.655365431390668E-5</v>
      </c>
    </row>
    <row r="162" spans="2:9" x14ac:dyDescent="0.25">
      <c r="B162" s="170" t="s">
        <v>147</v>
      </c>
      <c r="C162" s="171">
        <f>C154-SUM(C155:C161)</f>
        <v>789</v>
      </c>
      <c r="D162" s="171">
        <f>D154-SUM(D155:D161)</f>
        <v>696</v>
      </c>
      <c r="E162" s="171">
        <f>E154-SUM(E155:E161)</f>
        <v>1055</v>
      </c>
      <c r="F162" s="171">
        <f>F154-SUM(F155:F161)</f>
        <v>1533</v>
      </c>
      <c r="G162" s="171">
        <f>G154-SUM(G155:G161)</f>
        <v>1391</v>
      </c>
      <c r="H162" s="172">
        <f t="shared" si="22"/>
        <v>-9.2628832354859747E-2</v>
      </c>
      <c r="I162" s="172">
        <f t="shared" si="23"/>
        <v>2.4624088767096126E-3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2FCB9-F765-4100-A992-CE43EC1D1509}">
  <sheetPr>
    <tabColor rgb="FFFFC000"/>
    <pageSetUpPr fitToPage="1"/>
  </sheetPr>
  <dimension ref="A1:X163"/>
  <sheetViews>
    <sheetView showGridLines="0" topLeftCell="A2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273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274</v>
      </c>
      <c r="D7" s="174" t="s">
        <v>265</v>
      </c>
      <c r="E7" s="174" t="s">
        <v>266</v>
      </c>
      <c r="F7" s="174" t="s">
        <v>267</v>
      </c>
      <c r="G7" s="174" t="s">
        <v>268</v>
      </c>
      <c r="H7" s="174" t="s">
        <v>269</v>
      </c>
      <c r="I7" s="174" t="s">
        <v>270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265</v>
      </c>
      <c r="Q7" s="174" t="s">
        <v>266</v>
      </c>
      <c r="R7" s="174" t="s">
        <v>267</v>
      </c>
      <c r="S7" s="174" t="s">
        <v>268</v>
      </c>
      <c r="T7" s="174" t="s">
        <v>269</v>
      </c>
      <c r="U7" s="174" t="s">
        <v>270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46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3334544</v>
      </c>
      <c r="D9" s="178">
        <v>1300354</v>
      </c>
      <c r="E9" s="178">
        <v>828020</v>
      </c>
      <c r="F9" s="178">
        <v>3127308</v>
      </c>
      <c r="G9" s="178">
        <v>3519163</v>
      </c>
      <c r="H9" s="178">
        <v>3743983</v>
      </c>
      <c r="I9" s="178">
        <v>3701970</v>
      </c>
      <c r="J9" s="179">
        <f>IFERROR(I9/H9-1,"-")</f>
        <v>-1.1221471892366996E-2</v>
      </c>
      <c r="K9" s="178">
        <f t="shared" ref="K9:K21" si="0">I9-H9</f>
        <v>-42013</v>
      </c>
      <c r="L9" s="179">
        <f t="shared" ref="L9:L21" si="1">I9/I$9</f>
        <v>1</v>
      </c>
      <c r="O9" s="158" t="s">
        <v>70</v>
      </c>
      <c r="P9" s="178">
        <v>439711</v>
      </c>
      <c r="Q9" s="178">
        <v>317821</v>
      </c>
      <c r="R9" s="178">
        <v>1189041</v>
      </c>
      <c r="S9" s="178">
        <v>1299694</v>
      </c>
      <c r="T9" s="178">
        <v>1355014</v>
      </c>
      <c r="U9" s="178">
        <v>1282726</v>
      </c>
      <c r="V9" s="179">
        <f>IFERROR(U9/T9-1,"-")</f>
        <v>-5.3348526288289233E-2</v>
      </c>
      <c r="W9" s="178">
        <f>U9-T9</f>
        <v>-72288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649823</v>
      </c>
      <c r="D10" s="162">
        <v>213839</v>
      </c>
      <c r="E10" s="162">
        <v>408070</v>
      </c>
      <c r="F10" s="162">
        <v>632958</v>
      </c>
      <c r="G10" s="162">
        <v>670074</v>
      </c>
      <c r="H10" s="162">
        <v>659003</v>
      </c>
      <c r="I10" s="162">
        <v>662879</v>
      </c>
      <c r="J10" s="180">
        <f>IFERROR(I10/H10-1,"-")</f>
        <v>5.881612071568787E-3</v>
      </c>
      <c r="K10" s="161">
        <f t="shared" si="0"/>
        <v>3876</v>
      </c>
      <c r="L10" s="163">
        <f t="shared" si="1"/>
        <v>0.1790611485236239</v>
      </c>
      <c r="O10" s="161" t="s">
        <v>99</v>
      </c>
      <c r="P10" s="162">
        <v>24401</v>
      </c>
      <c r="Q10" s="162">
        <v>147436</v>
      </c>
      <c r="R10" s="162">
        <v>129908</v>
      </c>
      <c r="S10" s="162">
        <v>115754</v>
      </c>
      <c r="T10" s="162">
        <v>100261</v>
      </c>
      <c r="U10" s="162">
        <v>89072</v>
      </c>
      <c r="V10" s="180">
        <f>IFERROR(U10/T10-1,"-")</f>
        <v>-0.11159872732169041</v>
      </c>
      <c r="W10" s="161">
        <f t="shared" ref="W10:W20" si="3">U10-T10</f>
        <v>-11189</v>
      </c>
      <c r="X10" s="163">
        <f t="shared" si="2"/>
        <v>6.9439615319249789E-2</v>
      </c>
    </row>
    <row r="11" spans="1:24" x14ac:dyDescent="0.25">
      <c r="A11" s="164" t="s">
        <v>105</v>
      </c>
      <c r="B11" s="165" t="s">
        <v>105</v>
      </c>
      <c r="C11" s="166">
        <v>243859</v>
      </c>
      <c r="D11" s="166">
        <v>82759</v>
      </c>
      <c r="E11" s="166">
        <v>241929</v>
      </c>
      <c r="F11" s="166">
        <v>264724</v>
      </c>
      <c r="G11" s="166">
        <v>272122</v>
      </c>
      <c r="H11" s="166">
        <v>259877</v>
      </c>
      <c r="I11" s="166">
        <v>244081</v>
      </c>
      <c r="J11" s="181">
        <f>IFERROR(I11/H11-1,"-")</f>
        <v>-6.0782600999703673E-2</v>
      </c>
      <c r="K11" s="165">
        <f t="shared" si="0"/>
        <v>-15796</v>
      </c>
      <c r="L11" s="167">
        <f t="shared" si="1"/>
        <v>6.5932733112369898E-2</v>
      </c>
      <c r="O11" s="165" t="s">
        <v>105</v>
      </c>
      <c r="P11" s="166">
        <v>10723</v>
      </c>
      <c r="Q11" s="166">
        <v>84540</v>
      </c>
      <c r="R11" s="166">
        <v>55274</v>
      </c>
      <c r="S11" s="166">
        <v>47717</v>
      </c>
      <c r="T11" s="166">
        <v>37846</v>
      </c>
      <c r="U11" s="166">
        <v>37813</v>
      </c>
      <c r="V11" s="181">
        <f>IFERROR(U11/T11-1,"-")</f>
        <v>-8.7195476404378081E-4</v>
      </c>
      <c r="W11" s="165">
        <f t="shared" si="3"/>
        <v>-33</v>
      </c>
      <c r="X11" s="167">
        <f t="shared" si="2"/>
        <v>2.947862598871466E-2</v>
      </c>
    </row>
    <row r="12" spans="1:24" x14ac:dyDescent="0.25">
      <c r="A12" s="164" t="s">
        <v>102</v>
      </c>
      <c r="B12" s="165" t="s">
        <v>102</v>
      </c>
      <c r="C12" s="166">
        <v>405964</v>
      </c>
      <c r="D12" s="166">
        <v>131080</v>
      </c>
      <c r="E12" s="166">
        <v>166141</v>
      </c>
      <c r="F12" s="166">
        <v>368234</v>
      </c>
      <c r="G12" s="166">
        <v>397952</v>
      </c>
      <c r="H12" s="166">
        <v>399126</v>
      </c>
      <c r="I12" s="166">
        <v>418798</v>
      </c>
      <c r="J12" s="181">
        <f>IFERROR(I12/H12-1,"-")</f>
        <v>4.9287693610539085E-2</v>
      </c>
      <c r="K12" s="165">
        <f t="shared" si="0"/>
        <v>19672</v>
      </c>
      <c r="L12" s="167">
        <f t="shared" si="1"/>
        <v>0.11312841541125401</v>
      </c>
      <c r="O12" s="165" t="s">
        <v>102</v>
      </c>
      <c r="P12" s="166">
        <v>13678</v>
      </c>
      <c r="Q12" s="166">
        <v>62896</v>
      </c>
      <c r="R12" s="166">
        <v>74634</v>
      </c>
      <c r="S12" s="166">
        <v>68037</v>
      </c>
      <c r="T12" s="166">
        <v>62415</v>
      </c>
      <c r="U12" s="166">
        <v>51259</v>
      </c>
      <c r="V12" s="181">
        <f>IFERROR(U12/T12-1,"-")</f>
        <v>-0.17873908515581194</v>
      </c>
      <c r="W12" s="165">
        <f t="shared" si="3"/>
        <v>-11156</v>
      </c>
      <c r="X12" s="167">
        <f t="shared" si="2"/>
        <v>3.9960989330535129E-2</v>
      </c>
    </row>
    <row r="13" spans="1:24" x14ac:dyDescent="0.25">
      <c r="A13" s="1"/>
      <c r="B13" s="161" t="s">
        <v>109</v>
      </c>
      <c r="C13" s="162">
        <v>2684721</v>
      </c>
      <c r="D13" s="162">
        <v>1086515</v>
      </c>
      <c r="E13" s="162">
        <v>419950</v>
      </c>
      <c r="F13" s="162">
        <v>2494350</v>
      </c>
      <c r="G13" s="162">
        <v>2849089</v>
      </c>
      <c r="H13" s="162">
        <v>3084980</v>
      </c>
      <c r="I13" s="162">
        <v>3039091</v>
      </c>
      <c r="J13" s="180">
        <f>IFERROR(I13/H13-1,"-")</f>
        <v>-1.4874974878281266E-2</v>
      </c>
      <c r="K13" s="161">
        <f t="shared" si="0"/>
        <v>-45889</v>
      </c>
      <c r="L13" s="163">
        <f t="shared" si="1"/>
        <v>0.82093885147637613</v>
      </c>
      <c r="O13" s="161" t="s">
        <v>109</v>
      </c>
      <c r="P13" s="162">
        <v>415310</v>
      </c>
      <c r="Q13" s="162">
        <v>170385</v>
      </c>
      <c r="R13" s="162">
        <v>1059133</v>
      </c>
      <c r="S13" s="162">
        <v>1183940</v>
      </c>
      <c r="T13" s="162">
        <v>1254753</v>
      </c>
      <c r="U13" s="162">
        <v>1193654</v>
      </c>
      <c r="V13" s="180">
        <f>IFERROR(U13/T13-1,"-")</f>
        <v>-4.8694045760400706E-2</v>
      </c>
      <c r="W13" s="161">
        <f t="shared" si="3"/>
        <v>-61099</v>
      </c>
      <c r="X13" s="163">
        <f t="shared" si="2"/>
        <v>0.9305603846807502</v>
      </c>
    </row>
    <row r="14" spans="1:24" s="57" customFormat="1" x14ac:dyDescent="0.25">
      <c r="B14" s="165" t="s">
        <v>112</v>
      </c>
      <c r="C14" s="166">
        <v>1223321</v>
      </c>
      <c r="D14" s="166">
        <v>442786</v>
      </c>
      <c r="E14" s="166">
        <v>37593</v>
      </c>
      <c r="F14" s="166">
        <v>1127278</v>
      </c>
      <c r="G14" s="166">
        <v>1313537</v>
      </c>
      <c r="H14" s="166">
        <v>1429862</v>
      </c>
      <c r="I14" s="166">
        <v>1421616</v>
      </c>
      <c r="J14" s="181">
        <f t="shared" ref="J14:J21" si="4">IFERROR(I14/H14-1,"-")</f>
        <v>-5.7669901011426772E-3</v>
      </c>
      <c r="K14" s="165">
        <f t="shared" si="0"/>
        <v>-8246</v>
      </c>
      <c r="L14" s="167">
        <f t="shared" si="1"/>
        <v>0.38401607792607717</v>
      </c>
      <c r="O14" s="165" t="s">
        <v>112</v>
      </c>
      <c r="P14" s="166">
        <v>190725</v>
      </c>
      <c r="Q14" s="166">
        <v>17132</v>
      </c>
      <c r="R14" s="166">
        <v>521684</v>
      </c>
      <c r="S14" s="166">
        <v>604021</v>
      </c>
      <c r="T14" s="166">
        <v>646021</v>
      </c>
      <c r="U14" s="166">
        <v>624730</v>
      </c>
      <c r="V14" s="181">
        <f t="shared" ref="V14:V21" si="5">IFERROR(U14/T14-1,"-")</f>
        <v>-3.2957132972457504E-2</v>
      </c>
      <c r="W14" s="165">
        <f t="shared" si="3"/>
        <v>-21291</v>
      </c>
      <c r="X14" s="167">
        <f t="shared" si="2"/>
        <v>0.48703308422843228</v>
      </c>
    </row>
    <row r="15" spans="1:24" s="57" customFormat="1" x14ac:dyDescent="0.25">
      <c r="B15" s="165" t="s">
        <v>115</v>
      </c>
      <c r="C15" s="166">
        <v>360700</v>
      </c>
      <c r="D15" s="166">
        <v>142831</v>
      </c>
      <c r="E15" s="166">
        <v>67082</v>
      </c>
      <c r="F15" s="166">
        <v>260715</v>
      </c>
      <c r="G15" s="166">
        <v>300167</v>
      </c>
      <c r="H15" s="166">
        <v>318449</v>
      </c>
      <c r="I15" s="166">
        <v>307857</v>
      </c>
      <c r="J15" s="181">
        <f t="shared" si="4"/>
        <v>-3.326121294147566E-2</v>
      </c>
      <c r="K15" s="165">
        <f t="shared" si="0"/>
        <v>-10592</v>
      </c>
      <c r="L15" s="167">
        <f t="shared" si="1"/>
        <v>8.3160317344548984E-2</v>
      </c>
      <c r="O15" s="165" t="s">
        <v>115</v>
      </c>
      <c r="P15" s="166">
        <v>50910</v>
      </c>
      <c r="Q15" s="166">
        <v>31251</v>
      </c>
      <c r="R15" s="166">
        <v>115599</v>
      </c>
      <c r="S15" s="166">
        <v>127151</v>
      </c>
      <c r="T15" s="166">
        <v>128479</v>
      </c>
      <c r="U15" s="166">
        <v>118711</v>
      </c>
      <c r="V15" s="181">
        <f t="shared" si="5"/>
        <v>-7.6027989009877062E-2</v>
      </c>
      <c r="W15" s="165">
        <f t="shared" si="3"/>
        <v>-9768</v>
      </c>
      <c r="X15" s="167">
        <f t="shared" si="2"/>
        <v>9.2545874956927662E-2</v>
      </c>
    </row>
    <row r="16" spans="1:24" x14ac:dyDescent="0.25">
      <c r="A16" s="1"/>
      <c r="B16" s="165" t="s">
        <v>118</v>
      </c>
      <c r="C16" s="166">
        <v>116741</v>
      </c>
      <c r="D16" s="166">
        <v>46477</v>
      </c>
      <c r="E16" s="166">
        <v>63559</v>
      </c>
      <c r="F16" s="166">
        <v>128327</v>
      </c>
      <c r="G16" s="166">
        <v>147093</v>
      </c>
      <c r="H16" s="166">
        <v>162475</v>
      </c>
      <c r="I16" s="166">
        <v>152266</v>
      </c>
      <c r="J16" s="181">
        <f t="shared" si="4"/>
        <v>-6.2834282197261171E-2</v>
      </c>
      <c r="K16" s="165">
        <f t="shared" si="0"/>
        <v>-10209</v>
      </c>
      <c r="L16" s="167">
        <f t="shared" si="1"/>
        <v>4.1131073455484515E-2</v>
      </c>
      <c r="O16" s="165" t="s">
        <v>118</v>
      </c>
      <c r="P16" s="166">
        <v>16130</v>
      </c>
      <c r="Q16" s="166">
        <v>23420</v>
      </c>
      <c r="R16" s="166">
        <v>43397</v>
      </c>
      <c r="S16" s="166">
        <v>45290</v>
      </c>
      <c r="T16" s="166">
        <v>45062</v>
      </c>
      <c r="U16" s="166">
        <v>36324</v>
      </c>
      <c r="V16" s="181">
        <f t="shared" si="5"/>
        <v>-0.19391061204562599</v>
      </c>
      <c r="W16" s="165">
        <f t="shared" si="3"/>
        <v>-8738</v>
      </c>
      <c r="X16" s="167">
        <f t="shared" si="2"/>
        <v>2.8317816899322223E-2</v>
      </c>
    </row>
    <row r="17" spans="1:24" x14ac:dyDescent="0.25">
      <c r="A17" s="1"/>
      <c r="B17" s="165" t="s">
        <v>125</v>
      </c>
      <c r="C17" s="166">
        <v>98754</v>
      </c>
      <c r="D17" s="166">
        <v>37288</v>
      </c>
      <c r="E17" s="166">
        <v>20102</v>
      </c>
      <c r="F17" s="166">
        <v>126535</v>
      </c>
      <c r="G17" s="166">
        <v>113375</v>
      </c>
      <c r="H17" s="166">
        <v>121200</v>
      </c>
      <c r="I17" s="166">
        <v>112601</v>
      </c>
      <c r="J17" s="181">
        <f t="shared" si="4"/>
        <v>-7.0948844884488493E-2</v>
      </c>
      <c r="K17" s="165">
        <f t="shared" si="0"/>
        <v>-8599</v>
      </c>
      <c r="L17" s="167">
        <f t="shared" si="1"/>
        <v>3.041650796737953E-2</v>
      </c>
      <c r="O17" s="165" t="s">
        <v>125</v>
      </c>
      <c r="P17" s="166">
        <v>15632</v>
      </c>
      <c r="Q17" s="166">
        <v>8777</v>
      </c>
      <c r="R17" s="166">
        <v>58721</v>
      </c>
      <c r="S17" s="166">
        <v>50568</v>
      </c>
      <c r="T17" s="166">
        <v>50573</v>
      </c>
      <c r="U17" s="166">
        <v>47288</v>
      </c>
      <c r="V17" s="181">
        <f t="shared" si="5"/>
        <v>-6.4955608724022729E-2</v>
      </c>
      <c r="W17" s="165">
        <f t="shared" si="3"/>
        <v>-3285</v>
      </c>
      <c r="X17" s="167">
        <f t="shared" si="2"/>
        <v>3.6865238562249457E-2</v>
      </c>
    </row>
    <row r="18" spans="1:24" x14ac:dyDescent="0.25">
      <c r="A18" s="1"/>
      <c r="B18" s="165" t="s">
        <v>121</v>
      </c>
      <c r="C18" s="166">
        <v>95404</v>
      </c>
      <c r="D18" s="166">
        <v>42225</v>
      </c>
      <c r="E18" s="166">
        <v>26596</v>
      </c>
      <c r="F18" s="166">
        <v>105149</v>
      </c>
      <c r="G18" s="166">
        <v>103289</v>
      </c>
      <c r="H18" s="166">
        <v>111827</v>
      </c>
      <c r="I18" s="166">
        <v>101632</v>
      </c>
      <c r="J18" s="181">
        <f t="shared" si="4"/>
        <v>-9.1167607107407012E-2</v>
      </c>
      <c r="K18" s="165">
        <f t="shared" si="0"/>
        <v>-10195</v>
      </c>
      <c r="L18" s="167">
        <f t="shared" si="1"/>
        <v>2.7453490979127328E-2</v>
      </c>
      <c r="O18" s="165" t="s">
        <v>121</v>
      </c>
      <c r="P18" s="166">
        <v>20897</v>
      </c>
      <c r="Q18" s="166">
        <v>15208</v>
      </c>
      <c r="R18" s="166">
        <v>61289</v>
      </c>
      <c r="S18" s="166">
        <v>55451</v>
      </c>
      <c r="T18" s="166">
        <v>58385</v>
      </c>
      <c r="U18" s="166">
        <v>54622</v>
      </c>
      <c r="V18" s="181">
        <f t="shared" si="5"/>
        <v>-6.4451485826839128E-2</v>
      </c>
      <c r="W18" s="165">
        <f t="shared" si="3"/>
        <v>-3763</v>
      </c>
      <c r="X18" s="167">
        <f t="shared" si="2"/>
        <v>4.2582749550566526E-2</v>
      </c>
    </row>
    <row r="19" spans="1:24" x14ac:dyDescent="0.25">
      <c r="A19" s="1"/>
      <c r="B19" s="165" t="s">
        <v>130</v>
      </c>
      <c r="C19" s="166">
        <v>59836</v>
      </c>
      <c r="D19" s="166">
        <v>35555</v>
      </c>
      <c r="E19" s="166">
        <v>2339</v>
      </c>
      <c r="F19" s="166">
        <v>43306</v>
      </c>
      <c r="G19" s="166">
        <v>53709</v>
      </c>
      <c r="H19" s="166">
        <v>50551</v>
      </c>
      <c r="I19" s="166">
        <v>47629</v>
      </c>
      <c r="J19" s="181">
        <f t="shared" si="4"/>
        <v>-5.780301082075523E-2</v>
      </c>
      <c r="K19" s="165">
        <f t="shared" si="0"/>
        <v>-2922</v>
      </c>
      <c r="L19" s="167">
        <f t="shared" si="1"/>
        <v>1.2865852505557851E-2</v>
      </c>
      <c r="O19" s="165" t="s">
        <v>130</v>
      </c>
      <c r="P19" s="166">
        <v>14159</v>
      </c>
      <c r="Q19" s="166">
        <v>410</v>
      </c>
      <c r="R19" s="166">
        <v>16676</v>
      </c>
      <c r="S19" s="166">
        <v>18996</v>
      </c>
      <c r="T19" s="166">
        <v>18776</v>
      </c>
      <c r="U19" s="166">
        <v>16666</v>
      </c>
      <c r="V19" s="181">
        <f t="shared" si="5"/>
        <v>-0.11237750319556883</v>
      </c>
      <c r="W19" s="165">
        <f t="shared" si="3"/>
        <v>-2110</v>
      </c>
      <c r="X19" s="167">
        <f t="shared" si="2"/>
        <v>1.2992642232246013E-2</v>
      </c>
    </row>
    <row r="20" spans="1:24" x14ac:dyDescent="0.25">
      <c r="A20" s="164" t="s">
        <v>146</v>
      </c>
      <c r="B20" s="165" t="s">
        <v>133</v>
      </c>
      <c r="C20" s="166">
        <v>76827</v>
      </c>
      <c r="D20" s="166">
        <v>51599</v>
      </c>
      <c r="E20" s="166">
        <v>3671</v>
      </c>
      <c r="F20" s="166">
        <v>33918</v>
      </c>
      <c r="G20" s="166">
        <v>49205</v>
      </c>
      <c r="H20" s="166">
        <v>53158</v>
      </c>
      <c r="I20" s="166">
        <v>41976</v>
      </c>
      <c r="J20" s="181">
        <f t="shared" si="4"/>
        <v>-0.21035403890289328</v>
      </c>
      <c r="K20" s="165">
        <f t="shared" si="0"/>
        <v>-11182</v>
      </c>
      <c r="L20" s="167">
        <f t="shared" si="1"/>
        <v>1.1338827705248827E-2</v>
      </c>
      <c r="O20" s="165" t="s">
        <v>133</v>
      </c>
      <c r="P20" s="166">
        <v>16043</v>
      </c>
      <c r="Q20" s="166">
        <v>517</v>
      </c>
      <c r="R20" s="166">
        <v>10519</v>
      </c>
      <c r="S20" s="166">
        <v>17297</v>
      </c>
      <c r="T20" s="166">
        <v>17552</v>
      </c>
      <c r="U20" s="166">
        <v>13790</v>
      </c>
      <c r="V20" s="181">
        <f t="shared" si="5"/>
        <v>-0.21433454876937097</v>
      </c>
      <c r="W20" s="165">
        <f t="shared" si="3"/>
        <v>-3762</v>
      </c>
      <c r="X20" s="167">
        <f t="shared" si="2"/>
        <v>1.0750542204648538E-2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653138</v>
      </c>
      <c r="D21" s="171">
        <f t="shared" ref="D21:I21" si="7">D13-SUM(D14:D20)</f>
        <v>287754</v>
      </c>
      <c r="E21" s="171">
        <f t="shared" si="7"/>
        <v>199008</v>
      </c>
      <c r="F21" s="171">
        <f t="shared" si="7"/>
        <v>669122</v>
      </c>
      <c r="G21" s="171">
        <f t="shared" si="7"/>
        <v>768714</v>
      </c>
      <c r="H21" s="171">
        <f t="shared" si="7"/>
        <v>837458</v>
      </c>
      <c r="I21" s="171">
        <f t="shared" si="7"/>
        <v>853514</v>
      </c>
      <c r="J21" s="182">
        <f t="shared" si="4"/>
        <v>1.9172304760358028E-2</v>
      </c>
      <c r="K21" s="170">
        <f t="shared" si="0"/>
        <v>16056</v>
      </c>
      <c r="L21" s="172">
        <f t="shared" si="1"/>
        <v>0.23055670359295186</v>
      </c>
      <c r="O21" s="170" t="s">
        <v>147</v>
      </c>
      <c r="P21" s="171">
        <f t="shared" ref="P21:U21" si="8">P13-SUM(P14:P20)</f>
        <v>90814</v>
      </c>
      <c r="Q21" s="171">
        <f t="shared" si="8"/>
        <v>73670</v>
      </c>
      <c r="R21" s="171">
        <f t="shared" si="8"/>
        <v>231248</v>
      </c>
      <c r="S21" s="171">
        <f t="shared" si="8"/>
        <v>265166</v>
      </c>
      <c r="T21" s="171">
        <f t="shared" si="8"/>
        <v>289905</v>
      </c>
      <c r="U21" s="171">
        <f t="shared" si="8"/>
        <v>281523</v>
      </c>
      <c r="V21" s="182">
        <f t="shared" si="5"/>
        <v>-2.8912919749573107E-2</v>
      </c>
      <c r="W21" s="170">
        <f>U21-T21</f>
        <v>-8382</v>
      </c>
      <c r="X21" s="172">
        <f t="shared" si="2"/>
        <v>0.21947243604635752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1236275</v>
      </c>
      <c r="D23" s="178">
        <v>439711</v>
      </c>
      <c r="E23" s="178">
        <v>317821</v>
      </c>
      <c r="F23" s="178">
        <v>1189041</v>
      </c>
      <c r="G23" s="178">
        <v>1299694</v>
      </c>
      <c r="H23" s="178">
        <v>1355014</v>
      </c>
      <c r="I23" s="178">
        <v>1282726</v>
      </c>
      <c r="J23" s="179">
        <f>IFERROR(I23/H23-1,"-")</f>
        <v>-5.3348526288289233E-2</v>
      </c>
      <c r="K23" s="178">
        <f>I23-H23</f>
        <v>-72288</v>
      </c>
      <c r="L23" s="179">
        <f t="shared" ref="L23:L35" si="9">I23/I$9</f>
        <v>0.34649821581482293</v>
      </c>
    </row>
    <row r="24" spans="1:24" x14ac:dyDescent="0.25">
      <c r="A24" s="1" t="s">
        <v>98</v>
      </c>
      <c r="B24" s="161" t="s">
        <v>99</v>
      </c>
      <c r="C24" s="162">
        <v>131964</v>
      </c>
      <c r="D24" s="162">
        <v>24401</v>
      </c>
      <c r="E24" s="162">
        <v>147436</v>
      </c>
      <c r="F24" s="162">
        <v>129908</v>
      </c>
      <c r="G24" s="162">
        <v>115754</v>
      </c>
      <c r="H24" s="162">
        <v>100261</v>
      </c>
      <c r="I24" s="162">
        <v>89072</v>
      </c>
      <c r="J24" s="180">
        <f>IFERROR(I24/H24-1,"-")</f>
        <v>-0.11159872732169041</v>
      </c>
      <c r="K24" s="161">
        <f t="shared" ref="K24:K34" si="10">I24-H24</f>
        <v>-11189</v>
      </c>
      <c r="L24" s="163">
        <f t="shared" si="9"/>
        <v>2.4060702814987695E-2</v>
      </c>
    </row>
    <row r="25" spans="1:24" x14ac:dyDescent="0.25">
      <c r="A25" s="164" t="s">
        <v>105</v>
      </c>
      <c r="B25" s="165" t="s">
        <v>105</v>
      </c>
      <c r="C25" s="166">
        <v>64627</v>
      </c>
      <c r="D25" s="166">
        <v>10723</v>
      </c>
      <c r="E25" s="166">
        <v>84540</v>
      </c>
      <c r="F25" s="166">
        <v>55274</v>
      </c>
      <c r="G25" s="166">
        <v>47717</v>
      </c>
      <c r="H25" s="166">
        <v>37846</v>
      </c>
      <c r="I25" s="166">
        <v>37813</v>
      </c>
      <c r="J25" s="181">
        <f>IFERROR(I25/H25-1,"-")</f>
        <v>-8.7195476404378081E-4</v>
      </c>
      <c r="K25" s="165">
        <f t="shared" si="10"/>
        <v>-33</v>
      </c>
      <c r="L25" s="167">
        <f t="shared" si="9"/>
        <v>1.02142913097621E-2</v>
      </c>
    </row>
    <row r="26" spans="1:24" x14ac:dyDescent="0.25">
      <c r="A26" s="164" t="s">
        <v>102</v>
      </c>
      <c r="B26" s="165" t="s">
        <v>102</v>
      </c>
      <c r="C26" s="166">
        <v>67337</v>
      </c>
      <c r="D26" s="166">
        <v>13678</v>
      </c>
      <c r="E26" s="166">
        <v>62896</v>
      </c>
      <c r="F26" s="166">
        <v>74634</v>
      </c>
      <c r="G26" s="166">
        <v>68037</v>
      </c>
      <c r="H26" s="166">
        <v>62415</v>
      </c>
      <c r="I26" s="166">
        <v>51259</v>
      </c>
      <c r="J26" s="181">
        <f>IFERROR(I26/H26-1,"-")</f>
        <v>-0.17873908515581194</v>
      </c>
      <c r="K26" s="165">
        <f t="shared" si="10"/>
        <v>-11156</v>
      </c>
      <c r="L26" s="167">
        <f t="shared" si="9"/>
        <v>1.3846411505225597E-2</v>
      </c>
    </row>
    <row r="27" spans="1:24" x14ac:dyDescent="0.25">
      <c r="A27" s="1"/>
      <c r="B27" s="161" t="s">
        <v>109</v>
      </c>
      <c r="C27" s="162">
        <v>1104311</v>
      </c>
      <c r="D27" s="162">
        <v>415310</v>
      </c>
      <c r="E27" s="162">
        <v>170385</v>
      </c>
      <c r="F27" s="162">
        <v>1059133</v>
      </c>
      <c r="G27" s="162">
        <v>1183940</v>
      </c>
      <c r="H27" s="162">
        <v>1254753</v>
      </c>
      <c r="I27" s="162">
        <v>1193654</v>
      </c>
      <c r="J27" s="180">
        <f>IFERROR(I27/H27-1,"-")</f>
        <v>-4.8694045760400706E-2</v>
      </c>
      <c r="K27" s="161">
        <f t="shared" si="10"/>
        <v>-61099</v>
      </c>
      <c r="L27" s="163">
        <f t="shared" si="9"/>
        <v>0.3224375129998352</v>
      </c>
    </row>
    <row r="28" spans="1:24" s="57" customFormat="1" x14ac:dyDescent="0.25">
      <c r="B28" s="165" t="s">
        <v>112</v>
      </c>
      <c r="C28" s="166">
        <v>545138</v>
      </c>
      <c r="D28" s="166">
        <v>190725</v>
      </c>
      <c r="E28" s="166">
        <v>17132</v>
      </c>
      <c r="F28" s="166">
        <v>521684</v>
      </c>
      <c r="G28" s="166">
        <v>604021</v>
      </c>
      <c r="H28" s="166">
        <v>646021</v>
      </c>
      <c r="I28" s="166">
        <v>624730</v>
      </c>
      <c r="J28" s="181">
        <f t="shared" ref="J28:J35" si="11">IFERROR(I28/H28-1,"-")</f>
        <v>-3.2957132972457504E-2</v>
      </c>
      <c r="K28" s="165">
        <f t="shared" si="10"/>
        <v>-21291</v>
      </c>
      <c r="L28" s="167">
        <f t="shared" si="9"/>
        <v>0.16875609472794215</v>
      </c>
    </row>
    <row r="29" spans="1:24" s="57" customFormat="1" x14ac:dyDescent="0.25">
      <c r="B29" s="165" t="s">
        <v>115</v>
      </c>
      <c r="C29" s="166">
        <v>146095</v>
      </c>
      <c r="D29" s="166">
        <v>50910</v>
      </c>
      <c r="E29" s="166">
        <v>31251</v>
      </c>
      <c r="F29" s="166">
        <v>115599</v>
      </c>
      <c r="G29" s="166">
        <v>127151</v>
      </c>
      <c r="H29" s="166">
        <v>128479</v>
      </c>
      <c r="I29" s="166">
        <v>118711</v>
      </c>
      <c r="J29" s="181">
        <f t="shared" si="11"/>
        <v>-7.6027989009877062E-2</v>
      </c>
      <c r="K29" s="165">
        <f t="shared" si="10"/>
        <v>-9768</v>
      </c>
      <c r="L29" s="167">
        <f t="shared" si="9"/>
        <v>3.2066980553597142E-2</v>
      </c>
    </row>
    <row r="30" spans="1:24" x14ac:dyDescent="0.25">
      <c r="A30" s="1"/>
      <c r="B30" s="165" t="s">
        <v>118</v>
      </c>
      <c r="C30" s="166">
        <v>38118</v>
      </c>
      <c r="D30" s="166">
        <v>16130</v>
      </c>
      <c r="E30" s="166">
        <v>23420</v>
      </c>
      <c r="F30" s="166">
        <v>43397</v>
      </c>
      <c r="G30" s="166">
        <v>45290</v>
      </c>
      <c r="H30" s="166">
        <v>45062</v>
      </c>
      <c r="I30" s="166">
        <v>36324</v>
      </c>
      <c r="J30" s="181">
        <f t="shared" si="11"/>
        <v>-0.19391061204562599</v>
      </c>
      <c r="K30" s="165">
        <f t="shared" si="10"/>
        <v>-8738</v>
      </c>
      <c r="L30" s="167">
        <f t="shared" si="9"/>
        <v>9.812073031385992E-3</v>
      </c>
    </row>
    <row r="31" spans="1:24" x14ac:dyDescent="0.25">
      <c r="A31" s="1"/>
      <c r="B31" s="165" t="s">
        <v>125</v>
      </c>
      <c r="C31" s="166">
        <v>44324</v>
      </c>
      <c r="D31" s="166">
        <v>15632</v>
      </c>
      <c r="E31" s="166">
        <v>8777</v>
      </c>
      <c r="F31" s="166">
        <v>58721</v>
      </c>
      <c r="G31" s="166">
        <v>50568</v>
      </c>
      <c r="H31" s="166">
        <v>50573</v>
      </c>
      <c r="I31" s="166">
        <v>47288</v>
      </c>
      <c r="J31" s="181">
        <f t="shared" si="11"/>
        <v>-6.4955608724022729E-2</v>
      </c>
      <c r="K31" s="165">
        <f t="shared" si="10"/>
        <v>-3285</v>
      </c>
      <c r="L31" s="167">
        <f t="shared" si="9"/>
        <v>1.2773739387407246E-2</v>
      </c>
    </row>
    <row r="32" spans="1:24" x14ac:dyDescent="0.25">
      <c r="A32" s="1"/>
      <c r="B32" s="165" t="s">
        <v>121</v>
      </c>
      <c r="C32" s="166">
        <v>51433</v>
      </c>
      <c r="D32" s="166">
        <v>20897</v>
      </c>
      <c r="E32" s="166">
        <v>15208</v>
      </c>
      <c r="F32" s="166">
        <v>61289</v>
      </c>
      <c r="G32" s="166">
        <v>55451</v>
      </c>
      <c r="H32" s="166">
        <v>58385</v>
      </c>
      <c r="I32" s="166">
        <v>54622</v>
      </c>
      <c r="J32" s="181">
        <f t="shared" si="11"/>
        <v>-6.4451485826839128E-2</v>
      </c>
      <c r="K32" s="165">
        <f t="shared" si="10"/>
        <v>-3763</v>
      </c>
      <c r="L32" s="167">
        <f t="shared" si="9"/>
        <v>1.4754846743760755E-2</v>
      </c>
    </row>
    <row r="33" spans="1:12" x14ac:dyDescent="0.25">
      <c r="A33" s="1"/>
      <c r="B33" s="165" t="s">
        <v>130</v>
      </c>
      <c r="C33" s="166">
        <v>25417</v>
      </c>
      <c r="D33" s="166">
        <v>14159</v>
      </c>
      <c r="E33" s="166">
        <v>410</v>
      </c>
      <c r="F33" s="166">
        <v>16676</v>
      </c>
      <c r="G33" s="166">
        <v>18996</v>
      </c>
      <c r="H33" s="166">
        <v>18776</v>
      </c>
      <c r="I33" s="166">
        <v>16666</v>
      </c>
      <c r="J33" s="181">
        <f t="shared" si="11"/>
        <v>-0.11237750319556883</v>
      </c>
      <c r="K33" s="165">
        <f t="shared" si="10"/>
        <v>-2110</v>
      </c>
      <c r="L33" s="167">
        <f t="shared" si="9"/>
        <v>4.5019273521935618E-3</v>
      </c>
    </row>
    <row r="34" spans="1:12" x14ac:dyDescent="0.25">
      <c r="A34" s="164" t="s">
        <v>146</v>
      </c>
      <c r="B34" s="165" t="s">
        <v>133</v>
      </c>
      <c r="C34" s="166">
        <v>24370</v>
      </c>
      <c r="D34" s="166">
        <v>16043</v>
      </c>
      <c r="E34" s="166">
        <v>517</v>
      </c>
      <c r="F34" s="166">
        <v>10519</v>
      </c>
      <c r="G34" s="166">
        <v>17297</v>
      </c>
      <c r="H34" s="166">
        <v>17552</v>
      </c>
      <c r="I34" s="166">
        <v>13790</v>
      </c>
      <c r="J34" s="181">
        <f t="shared" si="11"/>
        <v>-0.21433454876937097</v>
      </c>
      <c r="K34" s="165">
        <f t="shared" si="10"/>
        <v>-3762</v>
      </c>
      <c r="L34" s="167">
        <f t="shared" si="9"/>
        <v>3.7250436929526713E-3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229416</v>
      </c>
      <c r="D35" s="171">
        <f t="shared" ref="D35:I35" si="13">D27-SUM(D28:D34)</f>
        <v>90814</v>
      </c>
      <c r="E35" s="171">
        <f t="shared" si="13"/>
        <v>73670</v>
      </c>
      <c r="F35" s="171">
        <f t="shared" si="13"/>
        <v>231248</v>
      </c>
      <c r="G35" s="171">
        <f t="shared" si="13"/>
        <v>265166</v>
      </c>
      <c r="H35" s="171">
        <f t="shared" si="13"/>
        <v>289905</v>
      </c>
      <c r="I35" s="171">
        <f t="shared" si="13"/>
        <v>281523</v>
      </c>
      <c r="J35" s="182">
        <f t="shared" si="11"/>
        <v>-2.8912919749573107E-2</v>
      </c>
      <c r="K35" s="170">
        <f>I35-H35</f>
        <v>-8382</v>
      </c>
      <c r="L35" s="172">
        <f t="shared" si="9"/>
        <v>7.6046807510595713E-2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918946</v>
      </c>
      <c r="D37" s="178">
        <v>324285</v>
      </c>
      <c r="E37" s="178">
        <v>139606</v>
      </c>
      <c r="F37" s="178">
        <v>824563</v>
      </c>
      <c r="G37" s="178">
        <v>905307</v>
      </c>
      <c r="H37" s="178">
        <v>958144</v>
      </c>
      <c r="I37" s="178">
        <v>983095</v>
      </c>
      <c r="J37" s="179">
        <f>IFERROR(I37/H37-1,"-")</f>
        <v>2.6040970877028835E-2</v>
      </c>
      <c r="K37" s="178">
        <f>I37-H37</f>
        <v>24951</v>
      </c>
      <c r="L37" s="179">
        <f t="shared" ref="L37:L49" si="14">I37/I$9</f>
        <v>0.26555995861662846</v>
      </c>
    </row>
    <row r="38" spans="1:12" x14ac:dyDescent="0.25">
      <c r="A38" s="1" t="s">
        <v>98</v>
      </c>
      <c r="B38" s="161" t="s">
        <v>99</v>
      </c>
      <c r="C38" s="162">
        <v>78092</v>
      </c>
      <c r="D38" s="162">
        <v>17239</v>
      </c>
      <c r="E38" s="162">
        <v>43913</v>
      </c>
      <c r="F38" s="162">
        <v>75385</v>
      </c>
      <c r="G38" s="162">
        <v>69669</v>
      </c>
      <c r="H38" s="162">
        <v>69133</v>
      </c>
      <c r="I38" s="162">
        <v>71105</v>
      </c>
      <c r="J38" s="180">
        <f>IFERROR(I38/H38-1,"-")</f>
        <v>2.8524727698783447E-2</v>
      </c>
      <c r="K38" s="161">
        <f t="shared" ref="K38:K48" si="15">I38-H38</f>
        <v>1972</v>
      </c>
      <c r="L38" s="163">
        <f t="shared" si="14"/>
        <v>1.9207340956301645E-2</v>
      </c>
    </row>
    <row r="39" spans="1:12" x14ac:dyDescent="0.25">
      <c r="A39" s="164" t="s">
        <v>105</v>
      </c>
      <c r="B39" s="165" t="s">
        <v>105</v>
      </c>
      <c r="C39" s="166">
        <v>30969</v>
      </c>
      <c r="D39" s="166">
        <v>6178</v>
      </c>
      <c r="E39" s="166">
        <v>30519</v>
      </c>
      <c r="F39" s="166">
        <v>30455</v>
      </c>
      <c r="G39" s="166">
        <v>28706</v>
      </c>
      <c r="H39" s="166">
        <v>30716</v>
      </c>
      <c r="I39" s="166">
        <v>28893</v>
      </c>
      <c r="J39" s="181">
        <f>IFERROR(I39/H39-1,"-")</f>
        <v>-5.9350175804141148E-2</v>
      </c>
      <c r="K39" s="165">
        <f t="shared" si="15"/>
        <v>-1823</v>
      </c>
      <c r="L39" s="167">
        <f t="shared" si="14"/>
        <v>7.8047634097521048E-3</v>
      </c>
    </row>
    <row r="40" spans="1:12" x14ac:dyDescent="0.25">
      <c r="A40" s="164" t="s">
        <v>102</v>
      </c>
      <c r="B40" s="165" t="s">
        <v>102</v>
      </c>
      <c r="C40" s="166">
        <v>47123</v>
      </c>
      <c r="D40" s="166">
        <v>11061</v>
      </c>
      <c r="E40" s="166">
        <v>13394</v>
      </c>
      <c r="F40" s="166">
        <v>44930</v>
      </c>
      <c r="G40" s="166">
        <v>40963</v>
      </c>
      <c r="H40" s="166">
        <v>38417</v>
      </c>
      <c r="I40" s="166">
        <v>42212</v>
      </c>
      <c r="J40" s="181">
        <f>IFERROR(I40/H40-1,"-")</f>
        <v>9.8784392326313863E-2</v>
      </c>
      <c r="K40" s="165">
        <f t="shared" si="15"/>
        <v>3795</v>
      </c>
      <c r="L40" s="167">
        <f t="shared" si="14"/>
        <v>1.1402577546549541E-2</v>
      </c>
    </row>
    <row r="41" spans="1:12" x14ac:dyDescent="0.25">
      <c r="A41" s="1"/>
      <c r="B41" s="161" t="s">
        <v>109</v>
      </c>
      <c r="C41" s="162">
        <v>840854</v>
      </c>
      <c r="D41" s="162">
        <v>307046</v>
      </c>
      <c r="E41" s="162">
        <v>95693</v>
      </c>
      <c r="F41" s="162">
        <v>749178</v>
      </c>
      <c r="G41" s="162">
        <v>835638</v>
      </c>
      <c r="H41" s="162">
        <v>889011</v>
      </c>
      <c r="I41" s="162">
        <v>911990</v>
      </c>
      <c r="J41" s="180">
        <f>IFERROR(I41/H41-1,"-")</f>
        <v>2.584782415515674E-2</v>
      </c>
      <c r="K41" s="161">
        <f t="shared" si="15"/>
        <v>22979</v>
      </c>
      <c r="L41" s="163">
        <f t="shared" si="14"/>
        <v>0.24635261766032679</v>
      </c>
    </row>
    <row r="42" spans="1:12" s="57" customFormat="1" x14ac:dyDescent="0.25">
      <c r="B42" s="165" t="s">
        <v>112</v>
      </c>
      <c r="C42" s="166">
        <v>456808</v>
      </c>
      <c r="D42" s="166">
        <v>140970</v>
      </c>
      <c r="E42" s="166">
        <v>8636</v>
      </c>
      <c r="F42" s="166">
        <v>377874</v>
      </c>
      <c r="G42" s="166">
        <v>433276</v>
      </c>
      <c r="H42" s="166">
        <v>469809</v>
      </c>
      <c r="I42" s="166">
        <v>478988</v>
      </c>
      <c r="J42" s="181">
        <f t="shared" ref="J42:J49" si="16">IFERROR(I42/H42-1,"-")</f>
        <v>1.9537727033752006E-2</v>
      </c>
      <c r="K42" s="165">
        <f t="shared" si="15"/>
        <v>9179</v>
      </c>
      <c r="L42" s="167">
        <f t="shared" si="14"/>
        <v>0.12938732620739768</v>
      </c>
    </row>
    <row r="43" spans="1:12" s="57" customFormat="1" x14ac:dyDescent="0.25">
      <c r="B43" s="165" t="s">
        <v>115</v>
      </c>
      <c r="C43" s="166">
        <v>39935</v>
      </c>
      <c r="D43" s="166">
        <v>14886</v>
      </c>
      <c r="E43" s="166">
        <v>6506</v>
      </c>
      <c r="F43" s="166">
        <v>25918</v>
      </c>
      <c r="G43" s="166">
        <v>30910</v>
      </c>
      <c r="H43" s="166">
        <v>30281</v>
      </c>
      <c r="I43" s="166">
        <v>32609</v>
      </c>
      <c r="J43" s="181">
        <f t="shared" si="16"/>
        <v>7.687989168125231E-2</v>
      </c>
      <c r="K43" s="165">
        <f t="shared" si="15"/>
        <v>2328</v>
      </c>
      <c r="L43" s="167">
        <f t="shared" si="14"/>
        <v>8.8085532837921428E-3</v>
      </c>
    </row>
    <row r="44" spans="1:12" x14ac:dyDescent="0.25">
      <c r="A44" s="1"/>
      <c r="B44" s="165" t="s">
        <v>118</v>
      </c>
      <c r="C44" s="166">
        <v>17509</v>
      </c>
      <c r="D44" s="166">
        <v>7059</v>
      </c>
      <c r="E44" s="166">
        <v>10045</v>
      </c>
      <c r="F44" s="166">
        <v>17777</v>
      </c>
      <c r="G44" s="166">
        <v>20198</v>
      </c>
      <c r="H44" s="166">
        <v>20812</v>
      </c>
      <c r="I44" s="166">
        <v>21822</v>
      </c>
      <c r="J44" s="181">
        <f t="shared" si="16"/>
        <v>4.8529694407072776E-2</v>
      </c>
      <c r="K44" s="165">
        <f t="shared" si="15"/>
        <v>1010</v>
      </c>
      <c r="L44" s="167">
        <f t="shared" si="14"/>
        <v>5.894699308746424E-3</v>
      </c>
    </row>
    <row r="45" spans="1:12" x14ac:dyDescent="0.25">
      <c r="A45" s="1"/>
      <c r="B45" s="165" t="s">
        <v>125</v>
      </c>
      <c r="C45" s="166">
        <v>38899</v>
      </c>
      <c r="D45" s="166">
        <v>13054</v>
      </c>
      <c r="E45" s="166">
        <v>6920</v>
      </c>
      <c r="F45" s="166">
        <v>42948</v>
      </c>
      <c r="G45" s="166">
        <v>38443</v>
      </c>
      <c r="H45" s="166">
        <v>40791</v>
      </c>
      <c r="I45" s="166">
        <v>37148</v>
      </c>
      <c r="J45" s="181">
        <f t="shared" si="16"/>
        <v>-8.930891618249126E-2</v>
      </c>
      <c r="K45" s="165">
        <f t="shared" si="15"/>
        <v>-3643</v>
      </c>
      <c r="L45" s="167">
        <f t="shared" si="14"/>
        <v>1.0034657223046108E-2</v>
      </c>
    </row>
    <row r="46" spans="1:12" x14ac:dyDescent="0.25">
      <c r="A46" s="1"/>
      <c r="B46" s="165" t="s">
        <v>121</v>
      </c>
      <c r="C46" s="166">
        <v>28374</v>
      </c>
      <c r="D46" s="166">
        <v>11786</v>
      </c>
      <c r="E46" s="166">
        <v>5229</v>
      </c>
      <c r="F46" s="166">
        <v>26262</v>
      </c>
      <c r="G46" s="166">
        <v>29696</v>
      </c>
      <c r="H46" s="166">
        <v>32519</v>
      </c>
      <c r="I46" s="166">
        <v>27695</v>
      </c>
      <c r="J46" s="181">
        <f t="shared" si="16"/>
        <v>-0.14834404501983456</v>
      </c>
      <c r="K46" s="165">
        <f t="shared" si="15"/>
        <v>-4824</v>
      </c>
      <c r="L46" s="167">
        <f t="shared" si="14"/>
        <v>7.4811519272171305E-3</v>
      </c>
    </row>
    <row r="47" spans="1:12" x14ac:dyDescent="0.25">
      <c r="A47" s="1"/>
      <c r="B47" s="165" t="s">
        <v>130</v>
      </c>
      <c r="C47" s="166">
        <v>22094</v>
      </c>
      <c r="D47" s="166">
        <v>12179</v>
      </c>
      <c r="E47" s="166">
        <v>1385</v>
      </c>
      <c r="F47" s="166">
        <v>16381</v>
      </c>
      <c r="G47" s="166">
        <v>18548</v>
      </c>
      <c r="H47" s="166">
        <v>17489</v>
      </c>
      <c r="I47" s="166">
        <v>17681</v>
      </c>
      <c r="J47" s="181">
        <f t="shared" si="16"/>
        <v>1.0978329235519446E-2</v>
      </c>
      <c r="K47" s="165">
        <f t="shared" si="15"/>
        <v>192</v>
      </c>
      <c r="L47" s="167">
        <f t="shared" si="14"/>
        <v>4.776105695075865E-3</v>
      </c>
    </row>
    <row r="48" spans="1:12" x14ac:dyDescent="0.25">
      <c r="A48" s="164" t="s">
        <v>146</v>
      </c>
      <c r="B48" s="165" t="s">
        <v>133</v>
      </c>
      <c r="C48" s="166">
        <v>32257</v>
      </c>
      <c r="D48" s="166">
        <v>20180</v>
      </c>
      <c r="E48" s="166">
        <v>2187</v>
      </c>
      <c r="F48" s="166">
        <v>14923</v>
      </c>
      <c r="G48" s="166">
        <v>18408</v>
      </c>
      <c r="H48" s="166">
        <v>19925</v>
      </c>
      <c r="I48" s="166">
        <v>15744</v>
      </c>
      <c r="J48" s="181">
        <f t="shared" si="16"/>
        <v>-0.20983688833124214</v>
      </c>
      <c r="K48" s="165">
        <f t="shared" si="15"/>
        <v>-4181</v>
      </c>
      <c r="L48" s="167">
        <f t="shared" si="14"/>
        <v>4.2528707688068781E-3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204978</v>
      </c>
      <c r="D49" s="171">
        <f t="shared" ref="D49:I49" si="18">D41-SUM(D42:D48)</f>
        <v>86932</v>
      </c>
      <c r="E49" s="171">
        <f t="shared" si="18"/>
        <v>54785</v>
      </c>
      <c r="F49" s="171">
        <f t="shared" si="18"/>
        <v>227095</v>
      </c>
      <c r="G49" s="171">
        <f t="shared" si="18"/>
        <v>246159</v>
      </c>
      <c r="H49" s="171">
        <f t="shared" si="18"/>
        <v>257385</v>
      </c>
      <c r="I49" s="171">
        <f t="shared" si="18"/>
        <v>280303</v>
      </c>
      <c r="J49" s="182">
        <f t="shared" si="16"/>
        <v>8.9041707947238535E-2</v>
      </c>
      <c r="K49" s="170">
        <f>I49-H49</f>
        <v>22918</v>
      </c>
      <c r="L49" s="172">
        <f t="shared" si="14"/>
        <v>7.5717253246244565E-2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30021</v>
      </c>
      <c r="D51" s="178">
        <v>11900</v>
      </c>
      <c r="E51" s="178">
        <v>7616</v>
      </c>
      <c r="F51" s="178">
        <v>21504</v>
      </c>
      <c r="G51" s="178">
        <v>32605</v>
      </c>
      <c r="H51" s="178">
        <v>28406</v>
      </c>
      <c r="I51" s="178">
        <v>27330</v>
      </c>
      <c r="J51" s="179">
        <f>IFERROR(I51/H51-1,"-")</f>
        <v>-3.7879321270154143E-2</v>
      </c>
      <c r="K51" s="178">
        <f>I51-H51</f>
        <v>-1076</v>
      </c>
      <c r="L51" s="179">
        <f t="shared" ref="L51:L63" si="19">I51/I$9</f>
        <v>7.3825557743579769E-3</v>
      </c>
    </row>
    <row r="52" spans="1:12" x14ac:dyDescent="0.25">
      <c r="A52" s="1" t="s">
        <v>98</v>
      </c>
      <c r="B52" s="161" t="s">
        <v>99</v>
      </c>
      <c r="C52" s="162">
        <v>6424</v>
      </c>
      <c r="D52" s="162">
        <v>1180</v>
      </c>
      <c r="E52" s="162">
        <v>2479</v>
      </c>
      <c r="F52" s="162">
        <v>2754</v>
      </c>
      <c r="G52" s="162">
        <v>13771</v>
      </c>
      <c r="H52" s="162">
        <v>7447</v>
      </c>
      <c r="I52" s="162">
        <v>5089</v>
      </c>
      <c r="J52" s="180">
        <f>IFERROR(I52/H52-1,"-")</f>
        <v>-0.31663757217671551</v>
      </c>
      <c r="K52" s="161">
        <f t="shared" ref="K52:K62" si="20">I52-H52</f>
        <v>-2358</v>
      </c>
      <c r="L52" s="163">
        <f t="shared" si="19"/>
        <v>1.3746734846581685E-3</v>
      </c>
    </row>
    <row r="53" spans="1:12" x14ac:dyDescent="0.25">
      <c r="A53" s="164" t="s">
        <v>105</v>
      </c>
      <c r="B53" s="165" t="s">
        <v>105</v>
      </c>
      <c r="C53" s="166">
        <v>3432</v>
      </c>
      <c r="D53" s="166">
        <v>576</v>
      </c>
      <c r="E53" s="166">
        <v>1236</v>
      </c>
      <c r="F53" s="166">
        <v>1068</v>
      </c>
      <c r="G53" s="166">
        <v>10205</v>
      </c>
      <c r="H53" s="166">
        <v>4969</v>
      </c>
      <c r="I53" s="166">
        <v>2977</v>
      </c>
      <c r="J53" s="181">
        <f>IFERROR(I53/H53-1,"-")</f>
        <v>-0.40088549003823704</v>
      </c>
      <c r="K53" s="165">
        <f t="shared" si="20"/>
        <v>-1992</v>
      </c>
      <c r="L53" s="167">
        <f t="shared" si="19"/>
        <v>8.041664303060262E-4</v>
      </c>
    </row>
    <row r="54" spans="1:12" x14ac:dyDescent="0.25">
      <c r="A54" s="164" t="s">
        <v>102</v>
      </c>
      <c r="B54" s="165" t="s">
        <v>102</v>
      </c>
      <c r="C54" s="166">
        <v>2992</v>
      </c>
      <c r="D54" s="166">
        <v>604</v>
      </c>
      <c r="E54" s="166">
        <v>1243</v>
      </c>
      <c r="F54" s="166">
        <v>1686</v>
      </c>
      <c r="G54" s="166">
        <v>3566</v>
      </c>
      <c r="H54" s="166">
        <v>2478</v>
      </c>
      <c r="I54" s="166">
        <v>2112</v>
      </c>
      <c r="J54" s="181">
        <f>IFERROR(I54/H54-1,"-")</f>
        <v>-0.14769975786924938</v>
      </c>
      <c r="K54" s="165">
        <f t="shared" si="20"/>
        <v>-366</v>
      </c>
      <c r="L54" s="167">
        <f t="shared" si="19"/>
        <v>5.7050705435214219E-4</v>
      </c>
    </row>
    <row r="55" spans="1:12" x14ac:dyDescent="0.25">
      <c r="A55" s="1"/>
      <c r="B55" s="161" t="s">
        <v>109</v>
      </c>
      <c r="C55" s="162">
        <v>23597</v>
      </c>
      <c r="D55" s="162">
        <v>10720</v>
      </c>
      <c r="E55" s="162">
        <v>5137</v>
      </c>
      <c r="F55" s="162">
        <v>18750</v>
      </c>
      <c r="G55" s="162">
        <v>18834</v>
      </c>
      <c r="H55" s="162">
        <v>20959</v>
      </c>
      <c r="I55" s="162">
        <v>22241</v>
      </c>
      <c r="J55" s="180">
        <f>IFERROR(I55/H55-1,"-")</f>
        <v>6.1167040412233309E-2</v>
      </c>
      <c r="K55" s="161">
        <f t="shared" si="20"/>
        <v>1282</v>
      </c>
      <c r="L55" s="163">
        <f t="shared" si="19"/>
        <v>6.0078822896998084E-3</v>
      </c>
    </row>
    <row r="56" spans="1:12" s="57" customFormat="1" x14ac:dyDescent="0.25">
      <c r="B56" s="165" t="s">
        <v>112</v>
      </c>
      <c r="C56" s="166">
        <v>7193</v>
      </c>
      <c r="D56" s="166">
        <v>3648</v>
      </c>
      <c r="E56" s="166">
        <v>175</v>
      </c>
      <c r="F56" s="166">
        <v>7073</v>
      </c>
      <c r="G56" s="166">
        <v>6156</v>
      </c>
      <c r="H56" s="166">
        <v>7484</v>
      </c>
      <c r="I56" s="166">
        <v>8173</v>
      </c>
      <c r="J56" s="181">
        <f t="shared" ref="J56:J63" si="21">IFERROR(I56/H56-1,"-")</f>
        <v>9.2063067878140004E-2</v>
      </c>
      <c r="K56" s="165">
        <f t="shared" si="20"/>
        <v>689</v>
      </c>
      <c r="L56" s="167">
        <f t="shared" si="19"/>
        <v>2.2077434447064673E-3</v>
      </c>
    </row>
    <row r="57" spans="1:12" s="57" customFormat="1" x14ac:dyDescent="0.25">
      <c r="B57" s="165" t="s">
        <v>115</v>
      </c>
      <c r="C57" s="166">
        <v>6473</v>
      </c>
      <c r="D57" s="166">
        <v>2760</v>
      </c>
      <c r="E57" s="166">
        <v>1937</v>
      </c>
      <c r="F57" s="166">
        <v>4389</v>
      </c>
      <c r="G57" s="166">
        <v>3385</v>
      </c>
      <c r="H57" s="166">
        <v>4335</v>
      </c>
      <c r="I57" s="166">
        <v>4512</v>
      </c>
      <c r="J57" s="181">
        <f t="shared" si="21"/>
        <v>4.0830449826989579E-2</v>
      </c>
      <c r="K57" s="165">
        <f t="shared" si="20"/>
        <v>177</v>
      </c>
      <c r="L57" s="167">
        <f t="shared" si="19"/>
        <v>1.2188105252068492E-3</v>
      </c>
    </row>
    <row r="58" spans="1:12" x14ac:dyDescent="0.25">
      <c r="A58" s="1"/>
      <c r="B58" s="165" t="s">
        <v>118</v>
      </c>
      <c r="C58" s="166">
        <v>1617</v>
      </c>
      <c r="D58" s="166">
        <v>468</v>
      </c>
      <c r="E58" s="166">
        <v>747</v>
      </c>
      <c r="F58" s="166">
        <v>1341</v>
      </c>
      <c r="G58" s="166">
        <v>1819</v>
      </c>
      <c r="H58" s="166">
        <v>1343</v>
      </c>
      <c r="I58" s="166">
        <v>1424</v>
      </c>
      <c r="J58" s="181">
        <f t="shared" si="21"/>
        <v>6.0312732688011961E-2</v>
      </c>
      <c r="K58" s="165">
        <f t="shared" si="20"/>
        <v>81</v>
      </c>
      <c r="L58" s="167">
        <f t="shared" si="19"/>
        <v>3.8466005937379288E-4</v>
      </c>
    </row>
    <row r="59" spans="1:12" x14ac:dyDescent="0.25">
      <c r="A59" s="1"/>
      <c r="B59" s="165" t="s">
        <v>125</v>
      </c>
      <c r="C59" s="166">
        <v>572</v>
      </c>
      <c r="D59" s="166">
        <v>223</v>
      </c>
      <c r="E59" s="166">
        <v>128</v>
      </c>
      <c r="F59" s="166">
        <v>521</v>
      </c>
      <c r="G59" s="166">
        <v>424</v>
      </c>
      <c r="H59" s="166">
        <v>679</v>
      </c>
      <c r="I59" s="166">
        <v>651</v>
      </c>
      <c r="J59" s="181">
        <f t="shared" si="21"/>
        <v>-4.123711340206182E-2</v>
      </c>
      <c r="K59" s="165">
        <f t="shared" si="20"/>
        <v>-28</v>
      </c>
      <c r="L59" s="167">
        <f t="shared" si="19"/>
        <v>1.7585231646933931E-4</v>
      </c>
    </row>
    <row r="60" spans="1:12" x14ac:dyDescent="0.25">
      <c r="A60" s="1"/>
      <c r="B60" s="165" t="s">
        <v>121</v>
      </c>
      <c r="C60" s="166">
        <v>594</v>
      </c>
      <c r="D60" s="166">
        <v>213</v>
      </c>
      <c r="E60" s="166">
        <v>173</v>
      </c>
      <c r="F60" s="166">
        <v>470</v>
      </c>
      <c r="G60" s="166">
        <v>433</v>
      </c>
      <c r="H60" s="166">
        <v>459</v>
      </c>
      <c r="I60" s="166">
        <v>585</v>
      </c>
      <c r="J60" s="181">
        <f t="shared" si="21"/>
        <v>0.27450980392156854</v>
      </c>
      <c r="K60" s="165">
        <f t="shared" si="20"/>
        <v>126</v>
      </c>
      <c r="L60" s="167">
        <f t="shared" si="19"/>
        <v>1.5802397102083484E-4</v>
      </c>
    </row>
    <row r="61" spans="1:12" x14ac:dyDescent="0.25">
      <c r="A61" s="1"/>
      <c r="B61" s="165" t="s">
        <v>130</v>
      </c>
      <c r="C61" s="166">
        <v>189</v>
      </c>
      <c r="D61" s="166">
        <v>147</v>
      </c>
      <c r="E61" s="166">
        <v>39</v>
      </c>
      <c r="F61" s="166">
        <v>68</v>
      </c>
      <c r="G61" s="166">
        <v>170</v>
      </c>
      <c r="H61" s="166">
        <v>99</v>
      </c>
      <c r="I61" s="166">
        <v>180</v>
      </c>
      <c r="J61" s="181">
        <f t="shared" si="21"/>
        <v>0.81818181818181812</v>
      </c>
      <c r="K61" s="165">
        <f t="shared" si="20"/>
        <v>81</v>
      </c>
      <c r="L61" s="167">
        <f t="shared" si="19"/>
        <v>4.8622760314103034E-5</v>
      </c>
    </row>
    <row r="62" spans="1:12" x14ac:dyDescent="0.25">
      <c r="A62" s="164" t="s">
        <v>146</v>
      </c>
      <c r="B62" s="165" t="s">
        <v>133</v>
      </c>
      <c r="C62" s="166">
        <v>325</v>
      </c>
      <c r="D62" s="166">
        <v>253</v>
      </c>
      <c r="E62" s="166">
        <v>19</v>
      </c>
      <c r="F62" s="166">
        <v>101</v>
      </c>
      <c r="G62" s="166">
        <v>159</v>
      </c>
      <c r="H62" s="166">
        <v>97</v>
      </c>
      <c r="I62" s="166">
        <v>437</v>
      </c>
      <c r="J62" s="181">
        <f t="shared" si="21"/>
        <v>3.5051546391752577</v>
      </c>
      <c r="K62" s="165">
        <f t="shared" si="20"/>
        <v>340</v>
      </c>
      <c r="L62" s="167">
        <f t="shared" si="19"/>
        <v>1.1804525698479458E-4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6634</v>
      </c>
      <c r="D63" s="171">
        <f t="shared" ref="D63:I63" si="23">D55-SUM(D56:D62)</f>
        <v>3008</v>
      </c>
      <c r="E63" s="171">
        <f t="shared" si="23"/>
        <v>1919</v>
      </c>
      <c r="F63" s="171">
        <f t="shared" si="23"/>
        <v>4787</v>
      </c>
      <c r="G63" s="171">
        <f t="shared" si="23"/>
        <v>6288</v>
      </c>
      <c r="H63" s="171">
        <f t="shared" si="23"/>
        <v>6463</v>
      </c>
      <c r="I63" s="171">
        <f t="shared" si="23"/>
        <v>6279</v>
      </c>
      <c r="J63" s="182">
        <f t="shared" si="21"/>
        <v>-2.8469750889679735E-2</v>
      </c>
      <c r="K63" s="170">
        <f>I63-H63</f>
        <v>-184</v>
      </c>
      <c r="L63" s="172">
        <f t="shared" si="19"/>
        <v>1.6961239556236274E-3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90031</v>
      </c>
      <c r="D65" s="178">
        <v>29538</v>
      </c>
      <c r="E65" s="178">
        <v>23661</v>
      </c>
      <c r="F65" s="178">
        <v>106766</v>
      </c>
      <c r="G65" s="178">
        <v>127703</v>
      </c>
      <c r="H65" s="178">
        <v>155107</v>
      </c>
      <c r="I65" s="178">
        <v>129030</v>
      </c>
      <c r="J65" s="179">
        <f>IFERROR(I65/H65-1,"-")</f>
        <v>-0.16812265081524369</v>
      </c>
      <c r="K65" s="178">
        <f>I65-H65</f>
        <v>-26077</v>
      </c>
      <c r="L65" s="179">
        <f t="shared" ref="L65:L77" si="24">I65/I$9</f>
        <v>3.4854415351826193E-2</v>
      </c>
    </row>
    <row r="66" spans="1:12" x14ac:dyDescent="0.25">
      <c r="A66" s="1" t="s">
        <v>98</v>
      </c>
      <c r="B66" s="161" t="s">
        <v>99</v>
      </c>
      <c r="C66" s="162">
        <v>23540</v>
      </c>
      <c r="D66" s="162">
        <v>6589</v>
      </c>
      <c r="E66" s="162">
        <v>11879</v>
      </c>
      <c r="F66" s="162">
        <v>29253</v>
      </c>
      <c r="G66" s="162">
        <v>30243</v>
      </c>
      <c r="H66" s="162">
        <v>36940</v>
      </c>
      <c r="I66" s="162">
        <v>28608</v>
      </c>
      <c r="J66" s="180">
        <f>IFERROR(I66/H66-1,"-")</f>
        <v>-0.22555495397942604</v>
      </c>
      <c r="K66" s="161">
        <f t="shared" ref="K66:K76" si="25">I66-H66</f>
        <v>-8332</v>
      </c>
      <c r="L66" s="163">
        <f t="shared" si="24"/>
        <v>7.7277773725881087E-3</v>
      </c>
    </row>
    <row r="67" spans="1:12" x14ac:dyDescent="0.25">
      <c r="A67" s="164" t="s">
        <v>105</v>
      </c>
      <c r="B67" s="165" t="s">
        <v>105</v>
      </c>
      <c r="C67" s="166">
        <v>12422</v>
      </c>
      <c r="D67" s="166">
        <v>2565</v>
      </c>
      <c r="E67" s="166">
        <v>11342</v>
      </c>
      <c r="F67" s="166">
        <v>23432</v>
      </c>
      <c r="G67" s="166">
        <v>22337</v>
      </c>
      <c r="H67" s="166">
        <v>21299</v>
      </c>
      <c r="I67" s="166">
        <v>10557</v>
      </c>
      <c r="J67" s="181">
        <f>IFERROR(I67/H67-1,"-")</f>
        <v>-0.50434292689797644</v>
      </c>
      <c r="K67" s="165">
        <f t="shared" si="25"/>
        <v>-10742</v>
      </c>
      <c r="L67" s="167">
        <f t="shared" si="24"/>
        <v>2.8517248924221426E-3</v>
      </c>
    </row>
    <row r="68" spans="1:12" x14ac:dyDescent="0.25">
      <c r="A68" s="164" t="s">
        <v>102</v>
      </c>
      <c r="B68" s="165" t="s">
        <v>102</v>
      </c>
      <c r="C68" s="166">
        <v>11118</v>
      </c>
      <c r="D68" s="166">
        <v>4024</v>
      </c>
      <c r="E68" s="166">
        <v>537</v>
      </c>
      <c r="F68" s="166">
        <v>5821</v>
      </c>
      <c r="G68" s="166">
        <v>7906</v>
      </c>
      <c r="H68" s="166">
        <v>15641</v>
      </c>
      <c r="I68" s="166">
        <v>18051</v>
      </c>
      <c r="J68" s="181">
        <f>IFERROR(I68/H68-1,"-")</f>
        <v>0.15408221980691761</v>
      </c>
      <c r="K68" s="165">
        <f t="shared" si="25"/>
        <v>2410</v>
      </c>
      <c r="L68" s="167">
        <f t="shared" si="24"/>
        <v>4.8760524801659657E-3</v>
      </c>
    </row>
    <row r="69" spans="1:12" x14ac:dyDescent="0.25">
      <c r="A69" s="1"/>
      <c r="B69" s="161" t="s">
        <v>109</v>
      </c>
      <c r="C69" s="162">
        <v>66491</v>
      </c>
      <c r="D69" s="162">
        <v>22949</v>
      </c>
      <c r="E69" s="162">
        <v>11782</v>
      </c>
      <c r="F69" s="162">
        <v>77513</v>
      </c>
      <c r="G69" s="162">
        <v>97460</v>
      </c>
      <c r="H69" s="162">
        <v>118167</v>
      </c>
      <c r="I69" s="162">
        <v>100422</v>
      </c>
      <c r="J69" s="180">
        <f>IFERROR(I69/H69-1,"-")</f>
        <v>-0.15016882886084948</v>
      </c>
      <c r="K69" s="161">
        <f t="shared" si="25"/>
        <v>-17745</v>
      </c>
      <c r="L69" s="163">
        <f t="shared" si="24"/>
        <v>2.7126637979238082E-2</v>
      </c>
    </row>
    <row r="70" spans="1:12" s="57" customFormat="1" x14ac:dyDescent="0.25">
      <c r="B70" s="165" t="s">
        <v>112</v>
      </c>
      <c r="C70" s="166">
        <v>29255</v>
      </c>
      <c r="D70" s="166">
        <v>9198</v>
      </c>
      <c r="E70" s="166">
        <v>1409</v>
      </c>
      <c r="F70" s="166">
        <v>33813</v>
      </c>
      <c r="G70" s="166">
        <v>34901</v>
      </c>
      <c r="H70" s="166">
        <v>48623</v>
      </c>
      <c r="I70" s="166">
        <v>50789</v>
      </c>
      <c r="J70" s="181">
        <f t="shared" ref="J70:J77" si="26">IFERROR(I70/H70-1,"-")</f>
        <v>4.4546819406453775E-2</v>
      </c>
      <c r="K70" s="165">
        <f t="shared" si="25"/>
        <v>2166</v>
      </c>
      <c r="L70" s="167">
        <f t="shared" si="24"/>
        <v>1.371945207551655E-2</v>
      </c>
    </row>
    <row r="71" spans="1:12" s="57" customFormat="1" x14ac:dyDescent="0.25">
      <c r="B71" s="165" t="s">
        <v>115</v>
      </c>
      <c r="C71" s="166">
        <v>8049</v>
      </c>
      <c r="D71" s="166">
        <v>2626</v>
      </c>
      <c r="E71" s="166">
        <v>2113</v>
      </c>
      <c r="F71" s="166">
        <v>6702</v>
      </c>
      <c r="G71" s="166">
        <v>6992</v>
      </c>
      <c r="H71" s="166">
        <v>7510</v>
      </c>
      <c r="I71" s="166">
        <v>7274</v>
      </c>
      <c r="J71" s="181">
        <f t="shared" si="26"/>
        <v>-3.1424766977363516E-2</v>
      </c>
      <c r="K71" s="165">
        <f t="shared" si="25"/>
        <v>-236</v>
      </c>
      <c r="L71" s="167">
        <f t="shared" si="24"/>
        <v>1.9648997695821415E-3</v>
      </c>
    </row>
    <row r="72" spans="1:12" x14ac:dyDescent="0.25">
      <c r="A72" s="1"/>
      <c r="B72" s="165" t="s">
        <v>118</v>
      </c>
      <c r="C72" s="166">
        <v>7284</v>
      </c>
      <c r="D72" s="166">
        <v>2915</v>
      </c>
      <c r="E72" s="166">
        <v>1634</v>
      </c>
      <c r="F72" s="166">
        <v>9988</v>
      </c>
      <c r="G72" s="166">
        <v>12374</v>
      </c>
      <c r="H72" s="166">
        <v>13532</v>
      </c>
      <c r="I72" s="166">
        <v>6760</v>
      </c>
      <c r="J72" s="181">
        <f t="shared" si="26"/>
        <v>-0.50044339343777711</v>
      </c>
      <c r="K72" s="165">
        <f t="shared" si="25"/>
        <v>-6772</v>
      </c>
      <c r="L72" s="167">
        <f t="shared" si="24"/>
        <v>1.8260547762407582E-3</v>
      </c>
    </row>
    <row r="73" spans="1:12" x14ac:dyDescent="0.25">
      <c r="A73" s="1"/>
      <c r="B73" s="165" t="s">
        <v>125</v>
      </c>
      <c r="C73" s="166">
        <v>1421</v>
      </c>
      <c r="D73" s="166">
        <v>233</v>
      </c>
      <c r="E73" s="166">
        <v>502</v>
      </c>
      <c r="F73" s="166">
        <v>2462</v>
      </c>
      <c r="G73" s="166">
        <v>2846</v>
      </c>
      <c r="H73" s="166">
        <v>4373</v>
      </c>
      <c r="I73" s="166">
        <v>3692</v>
      </c>
      <c r="J73" s="181">
        <f t="shared" si="26"/>
        <v>-0.15572833295220667</v>
      </c>
      <c r="K73" s="165">
        <f t="shared" si="25"/>
        <v>-681</v>
      </c>
      <c r="L73" s="167">
        <f t="shared" si="24"/>
        <v>9.9730683933149113E-4</v>
      </c>
    </row>
    <row r="74" spans="1:12" x14ac:dyDescent="0.25">
      <c r="A74" s="1"/>
      <c r="B74" s="165" t="s">
        <v>121</v>
      </c>
      <c r="C74" s="166">
        <v>1552</v>
      </c>
      <c r="D74" s="166">
        <v>590</v>
      </c>
      <c r="E74" s="166">
        <v>933</v>
      </c>
      <c r="F74" s="166">
        <v>2363</v>
      </c>
      <c r="G74" s="166">
        <v>2338</v>
      </c>
      <c r="H74" s="166">
        <v>2820</v>
      </c>
      <c r="I74" s="166">
        <v>2135</v>
      </c>
      <c r="J74" s="181">
        <f t="shared" si="26"/>
        <v>-0.24290780141843971</v>
      </c>
      <c r="K74" s="165">
        <f t="shared" si="25"/>
        <v>-685</v>
      </c>
      <c r="L74" s="167">
        <f t="shared" si="24"/>
        <v>5.7671996261449989E-4</v>
      </c>
    </row>
    <row r="75" spans="1:12" x14ac:dyDescent="0.25">
      <c r="A75" s="1"/>
      <c r="B75" s="165" t="s">
        <v>130</v>
      </c>
      <c r="C75" s="166">
        <v>1400</v>
      </c>
      <c r="D75" s="166">
        <v>833</v>
      </c>
      <c r="E75" s="166">
        <v>2</v>
      </c>
      <c r="F75" s="166">
        <v>1447</v>
      </c>
      <c r="G75" s="166">
        <v>3939</v>
      </c>
      <c r="H75" s="166">
        <v>2835</v>
      </c>
      <c r="I75" s="166">
        <v>1799</v>
      </c>
      <c r="J75" s="181">
        <f t="shared" si="26"/>
        <v>-0.36543209876543215</v>
      </c>
      <c r="K75" s="165">
        <f t="shared" si="25"/>
        <v>-1036</v>
      </c>
      <c r="L75" s="167">
        <f t="shared" si="24"/>
        <v>4.8595747669484085E-4</v>
      </c>
    </row>
    <row r="76" spans="1:12" x14ac:dyDescent="0.25">
      <c r="A76" s="164" t="s">
        <v>146</v>
      </c>
      <c r="B76" s="165" t="s">
        <v>133</v>
      </c>
      <c r="C76" s="166">
        <v>1511</v>
      </c>
      <c r="D76" s="166">
        <v>961</v>
      </c>
      <c r="E76" s="166">
        <v>0</v>
      </c>
      <c r="F76" s="166">
        <v>479</v>
      </c>
      <c r="G76" s="166">
        <v>1088</v>
      </c>
      <c r="H76" s="166">
        <v>2071</v>
      </c>
      <c r="I76" s="166">
        <v>2307</v>
      </c>
      <c r="J76" s="181">
        <f t="shared" si="26"/>
        <v>0.1139546112988894</v>
      </c>
      <c r="K76" s="165">
        <f t="shared" si="25"/>
        <v>236</v>
      </c>
      <c r="L76" s="167">
        <f t="shared" si="24"/>
        <v>6.2318171135908719E-4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16019</v>
      </c>
      <c r="D77" s="171">
        <f t="shared" ref="D77:I77" si="28">D69-SUM(D70:D76)</f>
        <v>5593</v>
      </c>
      <c r="E77" s="171">
        <f t="shared" si="28"/>
        <v>5189</v>
      </c>
      <c r="F77" s="171">
        <f t="shared" si="28"/>
        <v>20259</v>
      </c>
      <c r="G77" s="171">
        <f t="shared" si="28"/>
        <v>32982</v>
      </c>
      <c r="H77" s="171">
        <f t="shared" si="28"/>
        <v>36403</v>
      </c>
      <c r="I77" s="171">
        <f t="shared" si="28"/>
        <v>25666</v>
      </c>
      <c r="J77" s="182">
        <f t="shared" si="26"/>
        <v>-0.29494821855341591</v>
      </c>
      <c r="K77" s="170">
        <f>I77-H77</f>
        <v>-10737</v>
      </c>
      <c r="L77" s="172">
        <f t="shared" si="24"/>
        <v>6.9330653678987136E-3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537772</v>
      </c>
      <c r="D79" s="178">
        <v>183101</v>
      </c>
      <c r="E79" s="178">
        <v>121455</v>
      </c>
      <c r="F79" s="178">
        <v>456752</v>
      </c>
      <c r="G79" s="178">
        <v>530374</v>
      </c>
      <c r="H79" s="178">
        <v>611065</v>
      </c>
      <c r="I79" s="178">
        <v>622231</v>
      </c>
      <c r="J79" s="179">
        <f>IFERROR(I79/H79-1,"-")</f>
        <v>1.8273015145688243E-2</v>
      </c>
      <c r="K79" s="178">
        <f>I79-H79</f>
        <v>11166</v>
      </c>
      <c r="L79" s="179">
        <f t="shared" ref="L79:L91" si="29">I79/I$9</f>
        <v>0.16808104873891469</v>
      </c>
    </row>
    <row r="80" spans="1:12" x14ac:dyDescent="0.25">
      <c r="A80" s="1" t="s">
        <v>98</v>
      </c>
      <c r="B80" s="161" t="s">
        <v>99</v>
      </c>
      <c r="C80" s="162">
        <v>234355</v>
      </c>
      <c r="D80" s="162">
        <v>56011</v>
      </c>
      <c r="E80" s="162">
        <v>70671</v>
      </c>
      <c r="F80" s="162">
        <v>219164</v>
      </c>
      <c r="G80" s="162">
        <v>231110</v>
      </c>
      <c r="H80" s="162">
        <v>244578</v>
      </c>
      <c r="I80" s="162">
        <v>254069</v>
      </c>
      <c r="J80" s="180">
        <f>IFERROR(I80/H80-1,"-")</f>
        <v>3.8805616204237392E-2</v>
      </c>
      <c r="K80" s="161">
        <f t="shared" ref="K80:K90" si="30">I80-H80</f>
        <v>9491</v>
      </c>
      <c r="L80" s="163">
        <f t="shared" si="29"/>
        <v>6.8630756056910242E-2</v>
      </c>
    </row>
    <row r="81" spans="1:12" x14ac:dyDescent="0.25">
      <c r="A81" s="164" t="s">
        <v>105</v>
      </c>
      <c r="B81" s="165" t="s">
        <v>105</v>
      </c>
      <c r="C81" s="166">
        <v>42706</v>
      </c>
      <c r="D81" s="166">
        <v>9469</v>
      </c>
      <c r="E81" s="166">
        <v>28815</v>
      </c>
      <c r="F81" s="166">
        <v>59972</v>
      </c>
      <c r="G81" s="166">
        <v>59964</v>
      </c>
      <c r="H81" s="166">
        <v>68617</v>
      </c>
      <c r="I81" s="166">
        <v>56880</v>
      </c>
      <c r="J81" s="181">
        <f>IFERROR(I81/H81-1,"-")</f>
        <v>-0.17105090575221882</v>
      </c>
      <c r="K81" s="165">
        <f t="shared" si="30"/>
        <v>-11737</v>
      </c>
      <c r="L81" s="167">
        <f t="shared" si="29"/>
        <v>1.5364792259256558E-2</v>
      </c>
    </row>
    <row r="82" spans="1:12" x14ac:dyDescent="0.25">
      <c r="A82" s="164" t="s">
        <v>102</v>
      </c>
      <c r="B82" s="165" t="s">
        <v>102</v>
      </c>
      <c r="C82" s="166">
        <v>191649</v>
      </c>
      <c r="D82" s="166">
        <v>46542</v>
      </c>
      <c r="E82" s="166">
        <v>41856</v>
      </c>
      <c r="F82" s="166">
        <v>159192</v>
      </c>
      <c r="G82" s="166">
        <v>171146</v>
      </c>
      <c r="H82" s="166">
        <v>175961</v>
      </c>
      <c r="I82" s="166">
        <v>197189</v>
      </c>
      <c r="J82" s="181">
        <f>IFERROR(I82/H82-1,"-")</f>
        <v>0.12064036917271448</v>
      </c>
      <c r="K82" s="165">
        <f t="shared" si="30"/>
        <v>21228</v>
      </c>
      <c r="L82" s="167">
        <f t="shared" si="29"/>
        <v>5.3265963797653679E-2</v>
      </c>
    </row>
    <row r="83" spans="1:12" x14ac:dyDescent="0.25">
      <c r="A83" s="1"/>
      <c r="B83" s="161" t="s">
        <v>109</v>
      </c>
      <c r="C83" s="162">
        <v>303417</v>
      </c>
      <c r="D83" s="162">
        <v>127090</v>
      </c>
      <c r="E83" s="162">
        <v>50784</v>
      </c>
      <c r="F83" s="162">
        <v>237588</v>
      </c>
      <c r="G83" s="162">
        <v>299264</v>
      </c>
      <c r="H83" s="162">
        <v>366487</v>
      </c>
      <c r="I83" s="162">
        <v>368162</v>
      </c>
      <c r="J83" s="180">
        <f>IFERROR(I83/H83-1,"-")</f>
        <v>4.5704213246309244E-3</v>
      </c>
      <c r="K83" s="161">
        <f t="shared" si="30"/>
        <v>1675</v>
      </c>
      <c r="L83" s="163">
        <f t="shared" si="29"/>
        <v>9.9450292682004449E-2</v>
      </c>
    </row>
    <row r="84" spans="1:12" s="57" customFormat="1" x14ac:dyDescent="0.25">
      <c r="B84" s="165" t="s">
        <v>112</v>
      </c>
      <c r="C84" s="166">
        <v>49625</v>
      </c>
      <c r="D84" s="166">
        <v>21229</v>
      </c>
      <c r="E84" s="166">
        <v>3468</v>
      </c>
      <c r="F84" s="166">
        <v>44105</v>
      </c>
      <c r="G84" s="166">
        <v>58158</v>
      </c>
      <c r="H84" s="166">
        <v>73097</v>
      </c>
      <c r="I84" s="166">
        <v>74779</v>
      </c>
      <c r="J84" s="181">
        <f t="shared" ref="J84:J91" si="31">IFERROR(I84/H84-1,"-")</f>
        <v>2.3010520267589651E-2</v>
      </c>
      <c r="K84" s="165">
        <f t="shared" si="30"/>
        <v>1682</v>
      </c>
      <c r="L84" s="167">
        <f t="shared" si="29"/>
        <v>2.0199785519601724E-2</v>
      </c>
    </row>
    <row r="85" spans="1:12" s="57" customFormat="1" x14ac:dyDescent="0.25">
      <c r="B85" s="165" t="s">
        <v>115</v>
      </c>
      <c r="C85" s="166">
        <v>120405</v>
      </c>
      <c r="D85" s="166">
        <v>46896</v>
      </c>
      <c r="E85" s="166">
        <v>12048</v>
      </c>
      <c r="F85" s="166">
        <v>76797</v>
      </c>
      <c r="G85" s="166">
        <v>91120</v>
      </c>
      <c r="H85" s="166">
        <v>105428</v>
      </c>
      <c r="I85" s="166">
        <v>102033</v>
      </c>
      <c r="J85" s="181">
        <f t="shared" si="31"/>
        <v>-3.2202071555943346E-2</v>
      </c>
      <c r="K85" s="165">
        <f t="shared" si="30"/>
        <v>-3395</v>
      </c>
      <c r="L85" s="167">
        <f t="shared" si="29"/>
        <v>2.7561811684049302E-2</v>
      </c>
    </row>
    <row r="86" spans="1:12" x14ac:dyDescent="0.25">
      <c r="A86" s="1"/>
      <c r="B86" s="165" t="s">
        <v>118</v>
      </c>
      <c r="C86" s="166">
        <v>16612</v>
      </c>
      <c r="D86" s="166">
        <v>6810</v>
      </c>
      <c r="E86" s="166">
        <v>8680</v>
      </c>
      <c r="F86" s="166">
        <v>20265</v>
      </c>
      <c r="G86" s="166">
        <v>26214</v>
      </c>
      <c r="H86" s="166">
        <v>40162</v>
      </c>
      <c r="I86" s="166">
        <v>40046</v>
      </c>
      <c r="J86" s="181">
        <f t="shared" si="31"/>
        <v>-2.8883023753797366E-3</v>
      </c>
      <c r="K86" s="165">
        <f t="shared" si="30"/>
        <v>-116</v>
      </c>
      <c r="L86" s="167">
        <f t="shared" si="29"/>
        <v>1.0817483664103168E-2</v>
      </c>
    </row>
    <row r="87" spans="1:12" x14ac:dyDescent="0.25">
      <c r="A87" s="1"/>
      <c r="B87" s="165" t="s">
        <v>125</v>
      </c>
      <c r="C87" s="166">
        <v>6075</v>
      </c>
      <c r="D87" s="166">
        <v>1878</v>
      </c>
      <c r="E87" s="166">
        <v>1202</v>
      </c>
      <c r="F87" s="166">
        <v>6888</v>
      </c>
      <c r="G87" s="166">
        <v>6905</v>
      </c>
      <c r="H87" s="166">
        <v>11347</v>
      </c>
      <c r="I87" s="166">
        <v>10425</v>
      </c>
      <c r="J87" s="181">
        <f t="shared" si="31"/>
        <v>-8.125495725742482E-2</v>
      </c>
      <c r="K87" s="165">
        <f t="shared" si="30"/>
        <v>-922</v>
      </c>
      <c r="L87" s="167">
        <f t="shared" si="29"/>
        <v>2.816068201525134E-3</v>
      </c>
    </row>
    <row r="88" spans="1:12" x14ac:dyDescent="0.25">
      <c r="A88" s="1"/>
      <c r="B88" s="165" t="s">
        <v>121</v>
      </c>
      <c r="C88" s="166">
        <v>4528</v>
      </c>
      <c r="D88" s="166">
        <v>1330</v>
      </c>
      <c r="E88" s="166">
        <v>1237</v>
      </c>
      <c r="F88" s="166">
        <v>3919</v>
      </c>
      <c r="G88" s="166">
        <v>4093</v>
      </c>
      <c r="H88" s="166">
        <v>5733</v>
      </c>
      <c r="I88" s="166">
        <v>5762</v>
      </c>
      <c r="J88" s="181">
        <f t="shared" si="31"/>
        <v>5.0584336298622468E-3</v>
      </c>
      <c r="K88" s="165">
        <f t="shared" si="30"/>
        <v>29</v>
      </c>
      <c r="L88" s="167">
        <f t="shared" si="29"/>
        <v>1.5564685829436758E-3</v>
      </c>
    </row>
    <row r="89" spans="1:12" x14ac:dyDescent="0.25">
      <c r="A89" s="1"/>
      <c r="B89" s="165" t="s">
        <v>130</v>
      </c>
      <c r="C89" s="166">
        <v>6628</v>
      </c>
      <c r="D89" s="166">
        <v>4100</v>
      </c>
      <c r="E89" s="166">
        <v>281</v>
      </c>
      <c r="F89" s="166">
        <v>4599</v>
      </c>
      <c r="G89" s="166">
        <v>6864</v>
      </c>
      <c r="H89" s="166">
        <v>6089</v>
      </c>
      <c r="I89" s="166">
        <v>6274</v>
      </c>
      <c r="J89" s="181">
        <f t="shared" si="31"/>
        <v>3.0382657250780154E-2</v>
      </c>
      <c r="K89" s="165">
        <f t="shared" si="30"/>
        <v>185</v>
      </c>
      <c r="L89" s="167">
        <f t="shared" si="29"/>
        <v>1.6947733233926802E-3</v>
      </c>
    </row>
    <row r="90" spans="1:12" x14ac:dyDescent="0.25">
      <c r="A90" s="164" t="s">
        <v>146</v>
      </c>
      <c r="B90" s="165" t="s">
        <v>133</v>
      </c>
      <c r="C90" s="166">
        <v>9115</v>
      </c>
      <c r="D90" s="166">
        <v>6540</v>
      </c>
      <c r="E90" s="166">
        <v>565</v>
      </c>
      <c r="F90" s="166">
        <v>4180</v>
      </c>
      <c r="G90" s="166">
        <v>7198</v>
      </c>
      <c r="H90" s="166">
        <v>7814</v>
      </c>
      <c r="I90" s="166">
        <v>5360</v>
      </c>
      <c r="J90" s="181">
        <f t="shared" si="31"/>
        <v>-0.31405170207320199</v>
      </c>
      <c r="K90" s="165">
        <f t="shared" si="30"/>
        <v>-2454</v>
      </c>
      <c r="L90" s="167">
        <f t="shared" si="29"/>
        <v>1.4478777515755125E-3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90429</v>
      </c>
      <c r="D91" s="171">
        <f t="shared" ref="D91:I91" si="33">D83-SUM(D84:D90)</f>
        <v>38307</v>
      </c>
      <c r="E91" s="171">
        <f t="shared" si="33"/>
        <v>23303</v>
      </c>
      <c r="F91" s="171">
        <f t="shared" si="33"/>
        <v>76835</v>
      </c>
      <c r="G91" s="171">
        <f t="shared" si="33"/>
        <v>98712</v>
      </c>
      <c r="H91" s="171">
        <f t="shared" si="33"/>
        <v>116817</v>
      </c>
      <c r="I91" s="171">
        <f t="shared" si="33"/>
        <v>123483</v>
      </c>
      <c r="J91" s="182">
        <f t="shared" si="31"/>
        <v>5.706361231670054E-2</v>
      </c>
      <c r="K91" s="170">
        <f>I91-H91</f>
        <v>6666</v>
      </c>
      <c r="L91" s="172">
        <f t="shared" si="29"/>
        <v>3.3356023954813248E-2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33053</v>
      </c>
      <c r="D93" s="178">
        <v>13511</v>
      </c>
      <c r="E93" s="178">
        <v>14777</v>
      </c>
      <c r="F93" s="178">
        <v>30304</v>
      </c>
      <c r="G93" s="178">
        <v>36788</v>
      </c>
      <c r="H93" s="178">
        <v>35530</v>
      </c>
      <c r="I93" s="178">
        <v>33664</v>
      </c>
      <c r="J93" s="179">
        <f>IFERROR(I93/H93-1,"-")</f>
        <v>-5.2518998029833952E-2</v>
      </c>
      <c r="K93" s="178">
        <f>I93-H93</f>
        <v>-1866</v>
      </c>
      <c r="L93" s="179">
        <f t="shared" ref="L93:L105" si="34">I93/I$9</f>
        <v>9.0935366845220252E-3</v>
      </c>
    </row>
    <row r="94" spans="1:12" x14ac:dyDescent="0.25">
      <c r="A94" s="1" t="s">
        <v>98</v>
      </c>
      <c r="B94" s="161" t="s">
        <v>99</v>
      </c>
      <c r="C94" s="162">
        <v>20995</v>
      </c>
      <c r="D94" s="162">
        <v>7669</v>
      </c>
      <c r="E94" s="162">
        <v>9230</v>
      </c>
      <c r="F94" s="162">
        <v>19005</v>
      </c>
      <c r="G94" s="162">
        <v>23768</v>
      </c>
      <c r="H94" s="162">
        <v>20858</v>
      </c>
      <c r="I94" s="162">
        <v>19727</v>
      </c>
      <c r="J94" s="180">
        <f>IFERROR(I94/H94-1,"-")</f>
        <v>-5.4223799021957952E-2</v>
      </c>
      <c r="K94" s="161">
        <f t="shared" ref="K94:K104" si="35">I94-H94</f>
        <v>-1131</v>
      </c>
      <c r="L94" s="163">
        <f t="shared" si="34"/>
        <v>5.3287844039795031E-3</v>
      </c>
    </row>
    <row r="95" spans="1:12" x14ac:dyDescent="0.25">
      <c r="A95" s="164" t="s">
        <v>105</v>
      </c>
      <c r="B95" s="165" t="s">
        <v>105</v>
      </c>
      <c r="C95" s="166">
        <v>10034</v>
      </c>
      <c r="D95" s="166">
        <v>4352</v>
      </c>
      <c r="E95" s="166">
        <v>4982</v>
      </c>
      <c r="F95" s="166">
        <v>9097</v>
      </c>
      <c r="G95" s="166">
        <v>7291</v>
      </c>
      <c r="H95" s="166">
        <v>6367</v>
      </c>
      <c r="I95" s="166">
        <v>6435</v>
      </c>
      <c r="J95" s="181">
        <f>IFERROR(I95/H95-1,"-")</f>
        <v>1.0680069106329571E-2</v>
      </c>
      <c r="K95" s="165">
        <f t="shared" si="35"/>
        <v>68</v>
      </c>
      <c r="L95" s="167">
        <f t="shared" si="34"/>
        <v>1.7382636812291834E-3</v>
      </c>
    </row>
    <row r="96" spans="1:12" x14ac:dyDescent="0.25">
      <c r="A96" s="164" t="s">
        <v>102</v>
      </c>
      <c r="B96" s="165" t="s">
        <v>102</v>
      </c>
      <c r="C96" s="166">
        <v>10961</v>
      </c>
      <c r="D96" s="166">
        <v>3317</v>
      </c>
      <c r="E96" s="166">
        <v>4248</v>
      </c>
      <c r="F96" s="166">
        <v>9908</v>
      </c>
      <c r="G96" s="166">
        <v>16477</v>
      </c>
      <c r="H96" s="166">
        <v>14491</v>
      </c>
      <c r="I96" s="166">
        <v>13292</v>
      </c>
      <c r="J96" s="181">
        <f>IFERROR(I96/H96-1,"-")</f>
        <v>-8.2741011662411101E-2</v>
      </c>
      <c r="K96" s="165">
        <f t="shared" si="35"/>
        <v>-1199</v>
      </c>
      <c r="L96" s="167">
        <f t="shared" si="34"/>
        <v>3.5905207227503195E-3</v>
      </c>
    </row>
    <row r="97" spans="1:12" x14ac:dyDescent="0.25">
      <c r="A97" s="1"/>
      <c r="B97" s="161" t="s">
        <v>109</v>
      </c>
      <c r="C97" s="162">
        <v>12058</v>
      </c>
      <c r="D97" s="162">
        <v>5842</v>
      </c>
      <c r="E97" s="162">
        <v>5547</v>
      </c>
      <c r="F97" s="162">
        <v>11299</v>
      </c>
      <c r="G97" s="162">
        <v>13020</v>
      </c>
      <c r="H97" s="162">
        <v>14672</v>
      </c>
      <c r="I97" s="162">
        <v>13937</v>
      </c>
      <c r="J97" s="180">
        <f>IFERROR(I97/H97-1,"-")</f>
        <v>-5.0095419847328237E-2</v>
      </c>
      <c r="K97" s="161">
        <f t="shared" si="35"/>
        <v>-735</v>
      </c>
      <c r="L97" s="163">
        <f t="shared" si="34"/>
        <v>3.7647522805425221E-3</v>
      </c>
    </row>
    <row r="98" spans="1:12" s="57" customFormat="1" x14ac:dyDescent="0.25">
      <c r="B98" s="165" t="s">
        <v>112</v>
      </c>
      <c r="C98" s="166">
        <v>1666</v>
      </c>
      <c r="D98" s="166">
        <v>1092</v>
      </c>
      <c r="E98" s="166">
        <v>209</v>
      </c>
      <c r="F98" s="166">
        <v>1568</v>
      </c>
      <c r="G98" s="166">
        <v>1933</v>
      </c>
      <c r="H98" s="166">
        <v>2200</v>
      </c>
      <c r="I98" s="166">
        <v>1831</v>
      </c>
      <c r="J98" s="181">
        <f t="shared" ref="J98:J105" si="36">IFERROR(I98/H98-1,"-")</f>
        <v>-0.16772727272727272</v>
      </c>
      <c r="K98" s="165">
        <f t="shared" si="35"/>
        <v>-369</v>
      </c>
      <c r="L98" s="167">
        <f t="shared" si="34"/>
        <v>4.9460152297290359E-4</v>
      </c>
    </row>
    <row r="99" spans="1:12" s="57" customFormat="1" x14ac:dyDescent="0.25">
      <c r="B99" s="165" t="s">
        <v>115</v>
      </c>
      <c r="C99" s="166">
        <v>2719</v>
      </c>
      <c r="D99" s="166">
        <v>1303</v>
      </c>
      <c r="E99" s="166">
        <v>919</v>
      </c>
      <c r="F99" s="166">
        <v>2369</v>
      </c>
      <c r="G99" s="166">
        <v>2543</v>
      </c>
      <c r="H99" s="166">
        <v>3020</v>
      </c>
      <c r="I99" s="166">
        <v>2731</v>
      </c>
      <c r="J99" s="181">
        <f t="shared" si="36"/>
        <v>-9.569536423841063E-2</v>
      </c>
      <c r="K99" s="165">
        <f t="shared" si="35"/>
        <v>-289</v>
      </c>
      <c r="L99" s="167">
        <f t="shared" si="34"/>
        <v>7.3771532454341873E-4</v>
      </c>
    </row>
    <row r="100" spans="1:12" x14ac:dyDescent="0.25">
      <c r="A100" s="1"/>
      <c r="B100" s="165" t="s">
        <v>118</v>
      </c>
      <c r="C100" s="166">
        <v>2344</v>
      </c>
      <c r="D100" s="166">
        <v>1217</v>
      </c>
      <c r="E100" s="166">
        <v>2151</v>
      </c>
      <c r="F100" s="166">
        <v>2089</v>
      </c>
      <c r="G100" s="166">
        <v>2359</v>
      </c>
      <c r="H100" s="166">
        <v>2376</v>
      </c>
      <c r="I100" s="166">
        <v>2269</v>
      </c>
      <c r="J100" s="181">
        <f t="shared" si="36"/>
        <v>-4.5033670033669981E-2</v>
      </c>
      <c r="K100" s="165">
        <f t="shared" si="35"/>
        <v>-107</v>
      </c>
      <c r="L100" s="167">
        <f t="shared" si="34"/>
        <v>6.1291690640388763E-4</v>
      </c>
    </row>
    <row r="101" spans="1:12" x14ac:dyDescent="0.25">
      <c r="A101" s="1"/>
      <c r="B101" s="165" t="s">
        <v>125</v>
      </c>
      <c r="C101" s="166">
        <v>405</v>
      </c>
      <c r="D101" s="166">
        <v>278</v>
      </c>
      <c r="E101" s="166">
        <v>108</v>
      </c>
      <c r="F101" s="166">
        <v>786</v>
      </c>
      <c r="G101" s="166">
        <v>629</v>
      </c>
      <c r="H101" s="166">
        <v>696</v>
      </c>
      <c r="I101" s="166">
        <v>652</v>
      </c>
      <c r="J101" s="181">
        <f t="shared" si="36"/>
        <v>-6.3218390804597679E-2</v>
      </c>
      <c r="K101" s="165">
        <f t="shared" si="35"/>
        <v>-44</v>
      </c>
      <c r="L101" s="167">
        <f t="shared" si="34"/>
        <v>1.7612244291552876E-4</v>
      </c>
    </row>
    <row r="102" spans="1:12" x14ac:dyDescent="0.25">
      <c r="A102" s="1"/>
      <c r="B102" s="165" t="s">
        <v>121</v>
      </c>
      <c r="C102" s="166">
        <v>354</v>
      </c>
      <c r="D102" s="166">
        <v>141</v>
      </c>
      <c r="E102" s="166">
        <v>207</v>
      </c>
      <c r="F102" s="166">
        <v>465</v>
      </c>
      <c r="G102" s="166">
        <v>355</v>
      </c>
      <c r="H102" s="166">
        <v>580</v>
      </c>
      <c r="I102" s="166">
        <v>568</v>
      </c>
      <c r="J102" s="181">
        <f t="shared" si="36"/>
        <v>-2.0689655172413834E-2</v>
      </c>
      <c r="K102" s="165">
        <f t="shared" si="35"/>
        <v>-12</v>
      </c>
      <c r="L102" s="167">
        <f t="shared" si="34"/>
        <v>1.5343182143561402E-4</v>
      </c>
    </row>
    <row r="103" spans="1:12" x14ac:dyDescent="0.25">
      <c r="A103" s="1"/>
      <c r="B103" s="165" t="s">
        <v>130</v>
      </c>
      <c r="C103" s="166">
        <v>123</v>
      </c>
      <c r="D103" s="166">
        <v>125</v>
      </c>
      <c r="E103" s="166">
        <v>19</v>
      </c>
      <c r="F103" s="166">
        <v>190</v>
      </c>
      <c r="G103" s="166">
        <v>99</v>
      </c>
      <c r="H103" s="166">
        <v>175</v>
      </c>
      <c r="I103" s="166">
        <v>155</v>
      </c>
      <c r="J103" s="181">
        <f t="shared" si="36"/>
        <v>-0.11428571428571432</v>
      </c>
      <c r="K103" s="165">
        <f t="shared" si="35"/>
        <v>-20</v>
      </c>
      <c r="L103" s="167">
        <f t="shared" si="34"/>
        <v>4.1869599159366498E-5</v>
      </c>
    </row>
    <row r="104" spans="1:12" x14ac:dyDescent="0.25">
      <c r="A104" s="164" t="s">
        <v>146</v>
      </c>
      <c r="B104" s="165" t="s">
        <v>133</v>
      </c>
      <c r="C104" s="166">
        <v>144</v>
      </c>
      <c r="D104" s="166">
        <v>70</v>
      </c>
      <c r="E104" s="166">
        <v>46</v>
      </c>
      <c r="F104" s="166">
        <v>105</v>
      </c>
      <c r="G104" s="166">
        <v>175</v>
      </c>
      <c r="H104" s="166">
        <v>308</v>
      </c>
      <c r="I104" s="166">
        <v>158</v>
      </c>
      <c r="J104" s="181">
        <f t="shared" si="36"/>
        <v>-0.48701298701298701</v>
      </c>
      <c r="K104" s="165">
        <f t="shared" si="35"/>
        <v>-150</v>
      </c>
      <c r="L104" s="167">
        <f t="shared" si="34"/>
        <v>4.2679978497934882E-5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4303</v>
      </c>
      <c r="D105" s="171">
        <f t="shared" ref="D105:I105" si="38">D97-SUM(D98:D104)</f>
        <v>1616</v>
      </c>
      <c r="E105" s="171">
        <f t="shared" si="38"/>
        <v>1888</v>
      </c>
      <c r="F105" s="171">
        <f t="shared" si="38"/>
        <v>3727</v>
      </c>
      <c r="G105" s="171">
        <f t="shared" si="38"/>
        <v>4927</v>
      </c>
      <c r="H105" s="171">
        <f t="shared" si="38"/>
        <v>5317</v>
      </c>
      <c r="I105" s="171">
        <f t="shared" si="38"/>
        <v>5573</v>
      </c>
      <c r="J105" s="182">
        <f t="shared" si="36"/>
        <v>4.8147451570434541E-2</v>
      </c>
      <c r="K105" s="170">
        <f>I105-H105</f>
        <v>256</v>
      </c>
      <c r="L105" s="172">
        <f t="shared" si="34"/>
        <v>1.5054146846138678E-3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98554</v>
      </c>
      <c r="D107" s="178">
        <v>44636</v>
      </c>
      <c r="E107" s="178">
        <v>49996</v>
      </c>
      <c r="F107" s="178">
        <v>127213</v>
      </c>
      <c r="G107" s="178">
        <v>167746</v>
      </c>
      <c r="H107" s="178">
        <v>161937</v>
      </c>
      <c r="I107" s="178">
        <v>176472</v>
      </c>
      <c r="J107" s="179">
        <f>IFERROR(I107/H107-1,"-")</f>
        <v>8.975712777191136E-2</v>
      </c>
      <c r="K107" s="178">
        <f>I107-H107</f>
        <v>14535</v>
      </c>
      <c r="L107" s="179">
        <f t="shared" ref="L107:L119" si="39">I107/I$9</f>
        <v>4.7669754211946615E-2</v>
      </c>
    </row>
    <row r="108" spans="1:12" x14ac:dyDescent="0.25">
      <c r="A108" s="1" t="s">
        <v>98</v>
      </c>
      <c r="B108" s="161" t="s">
        <v>99</v>
      </c>
      <c r="C108" s="162">
        <v>18371</v>
      </c>
      <c r="D108" s="162">
        <v>9051</v>
      </c>
      <c r="E108" s="162">
        <v>27860</v>
      </c>
      <c r="F108" s="162">
        <v>26768</v>
      </c>
      <c r="G108" s="162">
        <v>34340</v>
      </c>
      <c r="H108" s="162">
        <v>31428</v>
      </c>
      <c r="I108" s="162">
        <v>36755</v>
      </c>
      <c r="J108" s="180">
        <f>IFERROR(I108/H108-1,"-")</f>
        <v>0.16949853633702427</v>
      </c>
      <c r="K108" s="161">
        <f t="shared" ref="K108:K118" si="40">I108-H108</f>
        <v>5327</v>
      </c>
      <c r="L108" s="163">
        <f t="shared" si="39"/>
        <v>9.9284975296936497E-3</v>
      </c>
    </row>
    <row r="109" spans="1:12" x14ac:dyDescent="0.25">
      <c r="A109" s="164" t="s">
        <v>105</v>
      </c>
      <c r="B109" s="165" t="s">
        <v>105</v>
      </c>
      <c r="C109" s="166">
        <v>6733</v>
      </c>
      <c r="D109" s="166">
        <v>1581</v>
      </c>
      <c r="E109" s="166">
        <v>18087</v>
      </c>
      <c r="F109" s="166">
        <v>9647</v>
      </c>
      <c r="G109" s="166">
        <v>13617</v>
      </c>
      <c r="H109" s="166">
        <v>9441</v>
      </c>
      <c r="I109" s="166">
        <v>14020</v>
      </c>
      <c r="J109" s="181">
        <f>IFERROR(I109/H109-1,"-")</f>
        <v>0.48501218091303877</v>
      </c>
      <c r="K109" s="165">
        <f t="shared" si="40"/>
        <v>4579</v>
      </c>
      <c r="L109" s="167">
        <f t="shared" si="39"/>
        <v>3.7871727755762474E-3</v>
      </c>
    </row>
    <row r="110" spans="1:12" x14ac:dyDescent="0.25">
      <c r="A110" s="164" t="s">
        <v>102</v>
      </c>
      <c r="B110" s="165" t="s">
        <v>102</v>
      </c>
      <c r="C110" s="166">
        <v>11638</v>
      </c>
      <c r="D110" s="166">
        <v>7470</v>
      </c>
      <c r="E110" s="166">
        <v>9773</v>
      </c>
      <c r="F110" s="166">
        <v>17121</v>
      </c>
      <c r="G110" s="166">
        <v>20723</v>
      </c>
      <c r="H110" s="166">
        <v>21987</v>
      </c>
      <c r="I110" s="166">
        <v>22735</v>
      </c>
      <c r="J110" s="181">
        <f>IFERROR(I110/H110-1,"-")</f>
        <v>3.4020102788011153E-2</v>
      </c>
      <c r="K110" s="165">
        <f t="shared" si="40"/>
        <v>748</v>
      </c>
      <c r="L110" s="167">
        <f t="shared" si="39"/>
        <v>6.1413247541174023E-3</v>
      </c>
    </row>
    <row r="111" spans="1:12" x14ac:dyDescent="0.25">
      <c r="A111" s="1"/>
      <c r="B111" s="161" t="s">
        <v>109</v>
      </c>
      <c r="C111" s="162">
        <v>80183</v>
      </c>
      <c r="D111" s="162">
        <v>35585</v>
      </c>
      <c r="E111" s="162">
        <v>22136</v>
      </c>
      <c r="F111" s="162">
        <v>100445</v>
      </c>
      <c r="G111" s="162">
        <v>133406</v>
      </c>
      <c r="H111" s="162">
        <v>130509</v>
      </c>
      <c r="I111" s="162">
        <v>139717</v>
      </c>
      <c r="J111" s="180">
        <f>IFERROR(I111/H111-1,"-")</f>
        <v>7.0554521144135629E-2</v>
      </c>
      <c r="K111" s="161">
        <f t="shared" si="40"/>
        <v>9208</v>
      </c>
      <c r="L111" s="163">
        <f t="shared" si="39"/>
        <v>3.7741256682252963E-2</v>
      </c>
    </row>
    <row r="112" spans="1:12" s="57" customFormat="1" x14ac:dyDescent="0.25">
      <c r="B112" s="165" t="s">
        <v>112</v>
      </c>
      <c r="C112" s="166">
        <v>43833</v>
      </c>
      <c r="D112" s="166">
        <v>19611</v>
      </c>
      <c r="E112" s="166">
        <v>4039</v>
      </c>
      <c r="F112" s="166">
        <v>58715</v>
      </c>
      <c r="G112" s="166">
        <v>85053</v>
      </c>
      <c r="H112" s="166">
        <v>79735</v>
      </c>
      <c r="I112" s="166">
        <v>82790</v>
      </c>
      <c r="J112" s="181">
        <f t="shared" ref="J112:J119" si="41">IFERROR(I112/H112-1,"-")</f>
        <v>3.8314416504671822E-2</v>
      </c>
      <c r="K112" s="165">
        <f t="shared" si="40"/>
        <v>3055</v>
      </c>
      <c r="L112" s="167">
        <f t="shared" si="39"/>
        <v>2.2363768480025501E-2</v>
      </c>
    </row>
    <row r="113" spans="1:12" s="57" customFormat="1" x14ac:dyDescent="0.25">
      <c r="B113" s="165" t="s">
        <v>115</v>
      </c>
      <c r="C113" s="166">
        <v>7118</v>
      </c>
      <c r="D113" s="166">
        <v>2289</v>
      </c>
      <c r="E113" s="166">
        <v>4931</v>
      </c>
      <c r="F113" s="166">
        <v>4567</v>
      </c>
      <c r="G113" s="166">
        <v>6269</v>
      </c>
      <c r="H113" s="166">
        <v>5769</v>
      </c>
      <c r="I113" s="166">
        <v>6663</v>
      </c>
      <c r="J113" s="181">
        <f t="shared" si="41"/>
        <v>0.15496619864794581</v>
      </c>
      <c r="K113" s="165">
        <f t="shared" si="40"/>
        <v>894</v>
      </c>
      <c r="L113" s="167">
        <f t="shared" si="39"/>
        <v>1.7998525109603806E-3</v>
      </c>
    </row>
    <row r="114" spans="1:12" x14ac:dyDescent="0.25">
      <c r="A114" s="1"/>
      <c r="B114" s="165" t="s">
        <v>118</v>
      </c>
      <c r="C114" s="166">
        <v>9109</v>
      </c>
      <c r="D114" s="166">
        <v>1751</v>
      </c>
      <c r="E114" s="166">
        <v>4218</v>
      </c>
      <c r="F114" s="166">
        <v>6021</v>
      </c>
      <c r="G114" s="166">
        <v>10258</v>
      </c>
      <c r="H114" s="166">
        <v>8610</v>
      </c>
      <c r="I114" s="166">
        <v>10814</v>
      </c>
      <c r="J114" s="181">
        <f t="shared" si="41"/>
        <v>0.2559814169570267</v>
      </c>
      <c r="K114" s="165">
        <f t="shared" si="40"/>
        <v>2204</v>
      </c>
      <c r="L114" s="167">
        <f t="shared" si="39"/>
        <v>2.9211473890928341E-3</v>
      </c>
    </row>
    <row r="115" spans="1:12" x14ac:dyDescent="0.25">
      <c r="A115" s="1"/>
      <c r="B115" s="165" t="s">
        <v>125</v>
      </c>
      <c r="C115" s="166">
        <v>1966</v>
      </c>
      <c r="D115" s="166">
        <v>686</v>
      </c>
      <c r="E115" s="166">
        <v>1294</v>
      </c>
      <c r="F115" s="166">
        <v>4685</v>
      </c>
      <c r="G115" s="166">
        <v>4348</v>
      </c>
      <c r="H115" s="166">
        <v>4509</v>
      </c>
      <c r="I115" s="166">
        <v>5081</v>
      </c>
      <c r="J115" s="181">
        <f t="shared" si="41"/>
        <v>0.12685739631847426</v>
      </c>
      <c r="K115" s="165">
        <f t="shared" si="40"/>
        <v>572</v>
      </c>
      <c r="L115" s="167">
        <f t="shared" si="39"/>
        <v>1.3725124730886529E-3</v>
      </c>
    </row>
    <row r="116" spans="1:12" x14ac:dyDescent="0.25">
      <c r="A116" s="1"/>
      <c r="B116" s="165" t="s">
        <v>121</v>
      </c>
      <c r="C116" s="166">
        <v>2790</v>
      </c>
      <c r="D116" s="166">
        <v>1071</v>
      </c>
      <c r="E116" s="166">
        <v>1947</v>
      </c>
      <c r="F116" s="166">
        <v>3970</v>
      </c>
      <c r="G116" s="166">
        <v>3990</v>
      </c>
      <c r="H116" s="166">
        <v>3556</v>
      </c>
      <c r="I116" s="166">
        <v>3671</v>
      </c>
      <c r="J116" s="181">
        <f t="shared" si="41"/>
        <v>3.2339707536557905E-2</v>
      </c>
      <c r="K116" s="165">
        <f t="shared" si="40"/>
        <v>115</v>
      </c>
      <c r="L116" s="167">
        <f t="shared" si="39"/>
        <v>9.9163418396151239E-4</v>
      </c>
    </row>
    <row r="117" spans="1:12" x14ac:dyDescent="0.25">
      <c r="A117" s="1"/>
      <c r="B117" s="165" t="s">
        <v>130</v>
      </c>
      <c r="C117" s="166">
        <v>591</v>
      </c>
      <c r="D117" s="166">
        <v>440</v>
      </c>
      <c r="E117" s="166">
        <v>44</v>
      </c>
      <c r="F117" s="166">
        <v>598</v>
      </c>
      <c r="G117" s="166">
        <v>986</v>
      </c>
      <c r="H117" s="166">
        <v>1213</v>
      </c>
      <c r="I117" s="166">
        <v>1018</v>
      </c>
      <c r="J117" s="181">
        <f t="shared" si="41"/>
        <v>-0.1607584501236603</v>
      </c>
      <c r="K117" s="165">
        <f t="shared" si="40"/>
        <v>-195</v>
      </c>
      <c r="L117" s="167">
        <f t="shared" si="39"/>
        <v>2.7498872222087159E-4</v>
      </c>
    </row>
    <row r="118" spans="1:12" x14ac:dyDescent="0.25">
      <c r="A118" s="164" t="s">
        <v>146</v>
      </c>
      <c r="B118" s="165" t="s">
        <v>133</v>
      </c>
      <c r="C118" s="166">
        <v>1103</v>
      </c>
      <c r="D118" s="166">
        <v>1160</v>
      </c>
      <c r="E118" s="166">
        <v>24</v>
      </c>
      <c r="F118" s="166">
        <v>848</v>
      </c>
      <c r="G118" s="166">
        <v>595</v>
      </c>
      <c r="H118" s="166">
        <v>1435</v>
      </c>
      <c r="I118" s="166">
        <v>880</v>
      </c>
      <c r="J118" s="181">
        <f t="shared" si="41"/>
        <v>-0.38675958188153314</v>
      </c>
      <c r="K118" s="165">
        <f t="shared" si="40"/>
        <v>-555</v>
      </c>
      <c r="L118" s="167">
        <f t="shared" si="39"/>
        <v>2.3771127264672593E-4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13673</v>
      </c>
      <c r="D119" s="171">
        <f t="shared" ref="D119:I119" si="43">D111-SUM(D112:D118)</f>
        <v>8577</v>
      </c>
      <c r="E119" s="171">
        <f t="shared" si="43"/>
        <v>5639</v>
      </c>
      <c r="F119" s="171">
        <f t="shared" si="43"/>
        <v>21041</v>
      </c>
      <c r="G119" s="171">
        <f t="shared" si="43"/>
        <v>21907</v>
      </c>
      <c r="H119" s="171">
        <f t="shared" si="43"/>
        <v>25682</v>
      </c>
      <c r="I119" s="171">
        <f t="shared" si="43"/>
        <v>28800</v>
      </c>
      <c r="J119" s="182">
        <f t="shared" si="41"/>
        <v>0.12140799003192893</v>
      </c>
      <c r="K119" s="170">
        <f>I119-H119</f>
        <v>3118</v>
      </c>
      <c r="L119" s="172">
        <f t="shared" si="39"/>
        <v>7.7796416502564853E-3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134803</v>
      </c>
      <c r="D121" s="178">
        <v>55825</v>
      </c>
      <c r="E121" s="178">
        <v>75280</v>
      </c>
      <c r="F121" s="178">
        <v>128348</v>
      </c>
      <c r="G121" s="178">
        <v>149684</v>
      </c>
      <c r="H121" s="178">
        <v>153587</v>
      </c>
      <c r="I121" s="178">
        <v>171430</v>
      </c>
      <c r="J121" s="179">
        <f>IFERROR(I121/H121-1,"-")</f>
        <v>0.11617519711954793</v>
      </c>
      <c r="K121" s="178">
        <f>I121-H121</f>
        <v>17843</v>
      </c>
      <c r="L121" s="179">
        <f t="shared" ref="L121:L133" si="44">I121/I$9</f>
        <v>4.630777667025935E-2</v>
      </c>
    </row>
    <row r="122" spans="1:12" x14ac:dyDescent="0.25">
      <c r="A122" s="1" t="s">
        <v>98</v>
      </c>
      <c r="B122" s="161" t="s">
        <v>99</v>
      </c>
      <c r="C122" s="162">
        <v>71960</v>
      </c>
      <c r="D122" s="162">
        <v>28023</v>
      </c>
      <c r="E122" s="162">
        <v>49726</v>
      </c>
      <c r="F122" s="162">
        <v>77834</v>
      </c>
      <c r="G122" s="162">
        <v>91113</v>
      </c>
      <c r="H122" s="162">
        <v>94758</v>
      </c>
      <c r="I122" s="162">
        <v>108956</v>
      </c>
      <c r="J122" s="180">
        <f>IFERROR(I122/H122-1,"-")</f>
        <v>0.14983431478081011</v>
      </c>
      <c r="K122" s="161">
        <f t="shared" ref="K122:K132" si="45">I122-H122</f>
        <v>14198</v>
      </c>
      <c r="L122" s="163">
        <f t="shared" si="44"/>
        <v>2.9431897071018943E-2</v>
      </c>
    </row>
    <row r="123" spans="1:12" x14ac:dyDescent="0.25">
      <c r="A123" s="164" t="s">
        <v>105</v>
      </c>
      <c r="B123" s="165" t="s">
        <v>105</v>
      </c>
      <c r="C123" s="166">
        <v>35363</v>
      </c>
      <c r="D123" s="166">
        <v>14178</v>
      </c>
      <c r="E123" s="166">
        <v>25952</v>
      </c>
      <c r="F123" s="166">
        <v>39856</v>
      </c>
      <c r="G123" s="166">
        <v>41258</v>
      </c>
      <c r="H123" s="166">
        <v>45026</v>
      </c>
      <c r="I123" s="166">
        <v>56559</v>
      </c>
      <c r="J123" s="181">
        <f>IFERROR(I123/H123-1,"-")</f>
        <v>0.25614089637098569</v>
      </c>
      <c r="K123" s="165">
        <f t="shared" si="45"/>
        <v>11533</v>
      </c>
      <c r="L123" s="167">
        <f t="shared" si="44"/>
        <v>1.5278081670029741E-2</v>
      </c>
    </row>
    <row r="124" spans="1:12" x14ac:dyDescent="0.25">
      <c r="A124" s="164" t="s">
        <v>102</v>
      </c>
      <c r="B124" s="165" t="s">
        <v>102</v>
      </c>
      <c r="C124" s="166">
        <v>36597</v>
      </c>
      <c r="D124" s="166">
        <v>13845</v>
      </c>
      <c r="E124" s="166">
        <v>23774</v>
      </c>
      <c r="F124" s="166">
        <v>37978</v>
      </c>
      <c r="G124" s="166">
        <v>49855</v>
      </c>
      <c r="H124" s="166">
        <v>49732</v>
      </c>
      <c r="I124" s="166">
        <v>52397</v>
      </c>
      <c r="J124" s="181">
        <f>IFERROR(I124/H124-1,"-")</f>
        <v>5.3587227539612314E-2</v>
      </c>
      <c r="K124" s="165">
        <f t="shared" si="45"/>
        <v>2665</v>
      </c>
      <c r="L124" s="167">
        <f t="shared" si="44"/>
        <v>1.4153815400989204E-2</v>
      </c>
    </row>
    <row r="125" spans="1:12" x14ac:dyDescent="0.25">
      <c r="A125" s="1"/>
      <c r="B125" s="161" t="s">
        <v>109</v>
      </c>
      <c r="C125" s="162">
        <v>62843</v>
      </c>
      <c r="D125" s="162">
        <v>27802</v>
      </c>
      <c r="E125" s="162">
        <v>25554</v>
      </c>
      <c r="F125" s="162">
        <v>50514</v>
      </c>
      <c r="G125" s="162">
        <v>58571</v>
      </c>
      <c r="H125" s="162">
        <v>58829</v>
      </c>
      <c r="I125" s="162">
        <v>62474</v>
      </c>
      <c r="J125" s="180">
        <f>IFERROR(I125/H125-1,"-")</f>
        <v>6.1959237790885524E-2</v>
      </c>
      <c r="K125" s="161">
        <f t="shared" si="45"/>
        <v>3645</v>
      </c>
      <c r="L125" s="163">
        <f t="shared" si="44"/>
        <v>1.6875879599240404E-2</v>
      </c>
    </row>
    <row r="126" spans="1:12" s="57" customFormat="1" x14ac:dyDescent="0.25">
      <c r="B126" s="165" t="s">
        <v>112</v>
      </c>
      <c r="C126" s="166">
        <v>6725</v>
      </c>
      <c r="D126" s="166">
        <v>3076</v>
      </c>
      <c r="E126" s="166">
        <v>831</v>
      </c>
      <c r="F126" s="166">
        <v>5280</v>
      </c>
      <c r="G126" s="166">
        <v>7104</v>
      </c>
      <c r="H126" s="166">
        <v>7238</v>
      </c>
      <c r="I126" s="166">
        <v>6529</v>
      </c>
      <c r="J126" s="181">
        <f t="shared" ref="J126:J133" si="46">IFERROR(I126/H126-1,"-")</f>
        <v>-9.7955236253108646E-2</v>
      </c>
      <c r="K126" s="165">
        <f t="shared" si="45"/>
        <v>-709</v>
      </c>
      <c r="L126" s="167">
        <f t="shared" si="44"/>
        <v>1.7636555671709927E-3</v>
      </c>
    </row>
    <row r="127" spans="1:12" s="57" customFormat="1" x14ac:dyDescent="0.25">
      <c r="B127" s="165" t="s">
        <v>115</v>
      </c>
      <c r="C127" s="166">
        <v>6356</v>
      </c>
      <c r="D127" s="166">
        <v>3190</v>
      </c>
      <c r="E127" s="166">
        <v>2705</v>
      </c>
      <c r="F127" s="166">
        <v>5628</v>
      </c>
      <c r="G127" s="166">
        <v>8719</v>
      </c>
      <c r="H127" s="166">
        <v>8306</v>
      </c>
      <c r="I127" s="166">
        <v>9140</v>
      </c>
      <c r="J127" s="181">
        <f t="shared" si="46"/>
        <v>0.10040934264387191</v>
      </c>
      <c r="K127" s="165">
        <f t="shared" si="45"/>
        <v>834</v>
      </c>
      <c r="L127" s="167">
        <f t="shared" si="44"/>
        <v>2.4689557181716763E-3</v>
      </c>
    </row>
    <row r="128" spans="1:12" x14ac:dyDescent="0.25">
      <c r="A128" s="1"/>
      <c r="B128" s="165" t="s">
        <v>118</v>
      </c>
      <c r="C128" s="166">
        <v>4177</v>
      </c>
      <c r="D128" s="166">
        <v>2062</v>
      </c>
      <c r="E128" s="166">
        <v>3626</v>
      </c>
      <c r="F128" s="166">
        <v>4754</v>
      </c>
      <c r="G128" s="166">
        <v>5304</v>
      </c>
      <c r="H128" s="166">
        <v>4906</v>
      </c>
      <c r="I128" s="166">
        <v>5289</v>
      </c>
      <c r="J128" s="181">
        <f t="shared" si="46"/>
        <v>7.8067672238075758E-2</v>
      </c>
      <c r="K128" s="165">
        <f t="shared" si="45"/>
        <v>383</v>
      </c>
      <c r="L128" s="167">
        <f t="shared" si="44"/>
        <v>1.4286987738960607E-3</v>
      </c>
    </row>
    <row r="129" spans="1:12" x14ac:dyDescent="0.25">
      <c r="A129" s="1"/>
      <c r="B129" s="165" t="s">
        <v>125</v>
      </c>
      <c r="C129" s="166">
        <v>1046</v>
      </c>
      <c r="D129" s="166">
        <v>560</v>
      </c>
      <c r="E129" s="166">
        <v>458</v>
      </c>
      <c r="F129" s="166">
        <v>1357</v>
      </c>
      <c r="G129" s="166">
        <v>1602</v>
      </c>
      <c r="H129" s="166">
        <v>1492</v>
      </c>
      <c r="I129" s="166">
        <v>1616</v>
      </c>
      <c r="J129" s="181">
        <f t="shared" si="46"/>
        <v>8.3109919571045632E-2</v>
      </c>
      <c r="K129" s="165">
        <f t="shared" si="45"/>
        <v>124</v>
      </c>
      <c r="L129" s="167">
        <f t="shared" si="44"/>
        <v>4.3652433704216944E-4</v>
      </c>
    </row>
    <row r="130" spans="1:12" x14ac:dyDescent="0.25">
      <c r="A130" s="1"/>
      <c r="B130" s="165" t="s">
        <v>121</v>
      </c>
      <c r="C130" s="166">
        <v>892</v>
      </c>
      <c r="D130" s="166">
        <v>480</v>
      </c>
      <c r="E130" s="166">
        <v>406</v>
      </c>
      <c r="F130" s="166">
        <v>1057</v>
      </c>
      <c r="G130" s="166">
        <v>1151</v>
      </c>
      <c r="H130" s="166">
        <v>1202</v>
      </c>
      <c r="I130" s="166">
        <v>1383</v>
      </c>
      <c r="J130" s="181">
        <f t="shared" si="46"/>
        <v>0.15058236272878545</v>
      </c>
      <c r="K130" s="165">
        <f t="shared" si="45"/>
        <v>181</v>
      </c>
      <c r="L130" s="167">
        <f t="shared" si="44"/>
        <v>3.7358487508002498E-4</v>
      </c>
    </row>
    <row r="131" spans="1:12" x14ac:dyDescent="0.25">
      <c r="A131" s="1"/>
      <c r="B131" s="165" t="s">
        <v>130</v>
      </c>
      <c r="C131" s="166">
        <v>1104</v>
      </c>
      <c r="D131" s="166">
        <v>673</v>
      </c>
      <c r="E131" s="166">
        <v>64</v>
      </c>
      <c r="F131" s="166">
        <v>646</v>
      </c>
      <c r="G131" s="166">
        <v>850</v>
      </c>
      <c r="H131" s="166">
        <v>981</v>
      </c>
      <c r="I131" s="166">
        <v>772</v>
      </c>
      <c r="J131" s="181">
        <f t="shared" si="46"/>
        <v>-0.21304791029561676</v>
      </c>
      <c r="K131" s="165">
        <f t="shared" si="45"/>
        <v>-209</v>
      </c>
      <c r="L131" s="167">
        <f t="shared" si="44"/>
        <v>2.0853761645826411E-4</v>
      </c>
    </row>
    <row r="132" spans="1:12" x14ac:dyDescent="0.25">
      <c r="A132" s="164" t="s">
        <v>146</v>
      </c>
      <c r="B132" s="165" t="s">
        <v>133</v>
      </c>
      <c r="C132" s="166">
        <v>1682</v>
      </c>
      <c r="D132" s="166">
        <v>1018</v>
      </c>
      <c r="E132" s="166">
        <v>179</v>
      </c>
      <c r="F132" s="166">
        <v>1107</v>
      </c>
      <c r="G132" s="166">
        <v>1559</v>
      </c>
      <c r="H132" s="166">
        <v>1481</v>
      </c>
      <c r="I132" s="166">
        <v>1446</v>
      </c>
      <c r="J132" s="181">
        <f t="shared" si="46"/>
        <v>-2.363268062120194E-2</v>
      </c>
      <c r="K132" s="165">
        <f t="shared" si="45"/>
        <v>-35</v>
      </c>
      <c r="L132" s="167">
        <f t="shared" si="44"/>
        <v>3.9060284118996104E-4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40861</v>
      </c>
      <c r="D133" s="171">
        <f t="shared" ref="D133:I133" si="48">D125-SUM(D126:D132)</f>
        <v>16743</v>
      </c>
      <c r="E133" s="171">
        <f t="shared" si="48"/>
        <v>17285</v>
      </c>
      <c r="F133" s="171">
        <f t="shared" si="48"/>
        <v>30685</v>
      </c>
      <c r="G133" s="171">
        <f t="shared" si="48"/>
        <v>32282</v>
      </c>
      <c r="H133" s="171">
        <f t="shared" si="48"/>
        <v>33223</v>
      </c>
      <c r="I133" s="171">
        <f t="shared" si="48"/>
        <v>36299</v>
      </c>
      <c r="J133" s="182">
        <f t="shared" si="46"/>
        <v>9.2586461186527469E-2</v>
      </c>
      <c r="K133" s="170">
        <f>I133-H133</f>
        <v>3076</v>
      </c>
      <c r="L133" s="172">
        <f t="shared" si="44"/>
        <v>9.805319870231255E-3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168516</v>
      </c>
      <c r="D135" s="178">
        <v>65963</v>
      </c>
      <c r="E135" s="178">
        <v>48429</v>
      </c>
      <c r="F135" s="178">
        <v>172180</v>
      </c>
      <c r="G135" s="178">
        <v>187556</v>
      </c>
      <c r="H135" s="178">
        <v>200403</v>
      </c>
      <c r="I135" s="178">
        <v>194366</v>
      </c>
      <c r="J135" s="179">
        <f>IFERROR(I135/H135-1,"-")</f>
        <v>-3.012429953643414E-2</v>
      </c>
      <c r="K135" s="178">
        <f>I135-H135</f>
        <v>-6037</v>
      </c>
      <c r="L135" s="179">
        <f t="shared" ref="L135:L147" si="49">I135/I$9</f>
        <v>5.2503396840060834E-2</v>
      </c>
    </row>
    <row r="136" spans="1:12" x14ac:dyDescent="0.25">
      <c r="A136" s="1" t="s">
        <v>98</v>
      </c>
      <c r="B136" s="161" t="s">
        <v>99</v>
      </c>
      <c r="C136" s="162">
        <v>26999</v>
      </c>
      <c r="D136" s="162">
        <v>2995</v>
      </c>
      <c r="E136" s="162">
        <v>25312</v>
      </c>
      <c r="F136" s="162">
        <v>16657</v>
      </c>
      <c r="G136" s="162">
        <v>20607</v>
      </c>
      <c r="H136" s="162">
        <v>16536</v>
      </c>
      <c r="I136" s="162">
        <v>15773</v>
      </c>
      <c r="J136" s="180">
        <f>IFERROR(I136/H136-1,"-")</f>
        <v>-4.6141751330430525E-2</v>
      </c>
      <c r="K136" s="161">
        <f t="shared" ref="K136:K146" si="50">I136-H136</f>
        <v>-763</v>
      </c>
      <c r="L136" s="163">
        <f t="shared" si="49"/>
        <v>4.2607044357463727E-3</v>
      </c>
    </row>
    <row r="137" spans="1:12" x14ac:dyDescent="0.25">
      <c r="A137" s="164" t="s">
        <v>105</v>
      </c>
      <c r="B137" s="165" t="s">
        <v>105</v>
      </c>
      <c r="C137" s="166">
        <v>16078</v>
      </c>
      <c r="D137" s="166">
        <v>1936</v>
      </c>
      <c r="E137" s="166">
        <v>19905</v>
      </c>
      <c r="F137" s="166">
        <v>10927</v>
      </c>
      <c r="G137" s="166">
        <v>13400</v>
      </c>
      <c r="H137" s="166">
        <v>10591</v>
      </c>
      <c r="I137" s="166">
        <v>8848</v>
      </c>
      <c r="J137" s="181">
        <f>IFERROR(I137/H137-1,"-")</f>
        <v>-0.16457369464639793</v>
      </c>
      <c r="K137" s="165">
        <f t="shared" si="50"/>
        <v>-1743</v>
      </c>
      <c r="L137" s="167">
        <f t="shared" si="49"/>
        <v>2.3900787958843536E-3</v>
      </c>
    </row>
    <row r="138" spans="1:12" x14ac:dyDescent="0.25">
      <c r="A138" s="164" t="s">
        <v>102</v>
      </c>
      <c r="B138" s="165" t="s">
        <v>102</v>
      </c>
      <c r="C138" s="166">
        <v>10921</v>
      </c>
      <c r="D138" s="166">
        <v>1059</v>
      </c>
      <c r="E138" s="166">
        <v>5407</v>
      </c>
      <c r="F138" s="166">
        <v>5730</v>
      </c>
      <c r="G138" s="166">
        <v>7207</v>
      </c>
      <c r="H138" s="166">
        <v>5945</v>
      </c>
      <c r="I138" s="166">
        <v>6925</v>
      </c>
      <c r="J138" s="181">
        <f>IFERROR(I138/H138-1,"-")</f>
        <v>0.16484440706476033</v>
      </c>
      <c r="K138" s="165">
        <f t="shared" si="50"/>
        <v>980</v>
      </c>
      <c r="L138" s="167">
        <f t="shared" si="49"/>
        <v>1.8706256398620194E-3</v>
      </c>
    </row>
    <row r="139" spans="1:12" x14ac:dyDescent="0.25">
      <c r="A139" s="1"/>
      <c r="B139" s="161" t="s">
        <v>109</v>
      </c>
      <c r="C139" s="162">
        <v>141517</v>
      </c>
      <c r="D139" s="162">
        <v>62968</v>
      </c>
      <c r="E139" s="162">
        <v>23117</v>
      </c>
      <c r="F139" s="162">
        <v>155523</v>
      </c>
      <c r="G139" s="162">
        <v>166949</v>
      </c>
      <c r="H139" s="162">
        <v>183867</v>
      </c>
      <c r="I139" s="162">
        <v>178593</v>
      </c>
      <c r="J139" s="180">
        <f>IFERROR(I139/H139-1,"-")</f>
        <v>-2.8683776860448096E-2</v>
      </c>
      <c r="K139" s="161">
        <f t="shared" si="50"/>
        <v>-5274</v>
      </c>
      <c r="L139" s="163">
        <f t="shared" si="49"/>
        <v>4.8242692404314461E-2</v>
      </c>
    </row>
    <row r="140" spans="1:12" s="57" customFormat="1" x14ac:dyDescent="0.25">
      <c r="B140" s="165" t="s">
        <v>112</v>
      </c>
      <c r="C140" s="166">
        <v>67665</v>
      </c>
      <c r="D140" s="166">
        <v>28766</v>
      </c>
      <c r="E140" s="166">
        <v>1277</v>
      </c>
      <c r="F140" s="166">
        <v>64768</v>
      </c>
      <c r="G140" s="166">
        <v>68685</v>
      </c>
      <c r="H140" s="166">
        <v>80755</v>
      </c>
      <c r="I140" s="166">
        <v>80745</v>
      </c>
      <c r="J140" s="181">
        <f t="shared" ref="J140:J147" si="51">IFERROR(I140/H140-1,"-")</f>
        <v>-1.2383134171256582E-4</v>
      </c>
      <c r="K140" s="165">
        <f t="shared" si="50"/>
        <v>-10</v>
      </c>
      <c r="L140" s="167">
        <f t="shared" si="49"/>
        <v>2.181135989756805E-2</v>
      </c>
    </row>
    <row r="141" spans="1:12" s="57" customFormat="1" x14ac:dyDescent="0.25">
      <c r="B141" s="165" t="s">
        <v>115</v>
      </c>
      <c r="C141" s="166">
        <v>9638</v>
      </c>
      <c r="D141" s="166">
        <v>4028</v>
      </c>
      <c r="E141" s="166">
        <v>2580</v>
      </c>
      <c r="F141" s="166">
        <v>10714</v>
      </c>
      <c r="G141" s="166">
        <v>14545</v>
      </c>
      <c r="H141" s="166">
        <v>16174</v>
      </c>
      <c r="I141" s="166">
        <v>15418</v>
      </c>
      <c r="J141" s="181">
        <f t="shared" si="51"/>
        <v>-4.6741684184493648E-2</v>
      </c>
      <c r="K141" s="165">
        <f t="shared" si="50"/>
        <v>-756</v>
      </c>
      <c r="L141" s="167">
        <f t="shared" si="49"/>
        <v>4.1648095473491142E-3</v>
      </c>
    </row>
    <row r="142" spans="1:12" x14ac:dyDescent="0.25">
      <c r="A142" s="1"/>
      <c r="B142" s="165" t="s">
        <v>118</v>
      </c>
      <c r="C142" s="166">
        <v>13604</v>
      </c>
      <c r="D142" s="166">
        <v>4260</v>
      </c>
      <c r="E142" s="166">
        <v>6339</v>
      </c>
      <c r="F142" s="166">
        <v>18935</v>
      </c>
      <c r="G142" s="166">
        <v>17089</v>
      </c>
      <c r="H142" s="166">
        <v>18300</v>
      </c>
      <c r="I142" s="166">
        <v>15889</v>
      </c>
      <c r="J142" s="181">
        <f t="shared" si="51"/>
        <v>-0.13174863387978142</v>
      </c>
      <c r="K142" s="165">
        <f t="shared" si="50"/>
        <v>-2411</v>
      </c>
      <c r="L142" s="167">
        <f t="shared" si="49"/>
        <v>4.2920391035043502E-3</v>
      </c>
    </row>
    <row r="143" spans="1:12" x14ac:dyDescent="0.25">
      <c r="A143" s="1"/>
      <c r="B143" s="165" t="s">
        <v>125</v>
      </c>
      <c r="C143" s="166">
        <v>3045</v>
      </c>
      <c r="D143" s="166">
        <v>933</v>
      </c>
      <c r="E143" s="166">
        <v>415</v>
      </c>
      <c r="F143" s="166">
        <v>7158</v>
      </c>
      <c r="G143" s="166">
        <v>6343</v>
      </c>
      <c r="H143" s="166">
        <v>4902</v>
      </c>
      <c r="I143" s="166">
        <v>4414</v>
      </c>
      <c r="J143" s="181">
        <f t="shared" si="51"/>
        <v>-9.9551203590371284E-2</v>
      </c>
      <c r="K143" s="165">
        <f t="shared" si="50"/>
        <v>-488</v>
      </c>
      <c r="L143" s="167">
        <f t="shared" si="49"/>
        <v>1.1923381334802822E-3</v>
      </c>
    </row>
    <row r="144" spans="1:12" x14ac:dyDescent="0.25">
      <c r="A144" s="1"/>
      <c r="B144" s="165" t="s">
        <v>121</v>
      </c>
      <c r="C144" s="166">
        <v>3046</v>
      </c>
      <c r="D144" s="166">
        <v>1112</v>
      </c>
      <c r="E144" s="166">
        <v>719</v>
      </c>
      <c r="F144" s="166">
        <v>3375</v>
      </c>
      <c r="G144" s="166">
        <v>3705</v>
      </c>
      <c r="H144" s="166">
        <v>4428</v>
      </c>
      <c r="I144" s="166">
        <v>3445</v>
      </c>
      <c r="J144" s="181">
        <f t="shared" si="51"/>
        <v>-0.221996386630533</v>
      </c>
      <c r="K144" s="165">
        <f t="shared" si="50"/>
        <v>-983</v>
      </c>
      <c r="L144" s="167">
        <f t="shared" si="49"/>
        <v>9.3058560712269418E-4</v>
      </c>
    </row>
    <row r="145" spans="1:12" x14ac:dyDescent="0.25">
      <c r="A145" s="1"/>
      <c r="B145" s="165" t="s">
        <v>130</v>
      </c>
      <c r="C145" s="166">
        <v>1881</v>
      </c>
      <c r="D145" s="166">
        <v>2356</v>
      </c>
      <c r="E145" s="166">
        <v>66</v>
      </c>
      <c r="F145" s="166">
        <v>2389</v>
      </c>
      <c r="G145" s="166">
        <v>2754</v>
      </c>
      <c r="H145" s="166">
        <v>2536</v>
      </c>
      <c r="I145" s="166">
        <v>2746</v>
      </c>
      <c r="J145" s="181">
        <f t="shared" si="51"/>
        <v>8.280757097791791E-2</v>
      </c>
      <c r="K145" s="165">
        <f t="shared" si="50"/>
        <v>210</v>
      </c>
      <c r="L145" s="167">
        <f t="shared" si="49"/>
        <v>7.417672212362607E-4</v>
      </c>
    </row>
    <row r="146" spans="1:12" x14ac:dyDescent="0.25">
      <c r="A146" s="164" t="s">
        <v>146</v>
      </c>
      <c r="B146" s="165" t="s">
        <v>133</v>
      </c>
      <c r="C146" s="166">
        <v>5501</v>
      </c>
      <c r="D146" s="166">
        <v>4700</v>
      </c>
      <c r="E146" s="166">
        <v>65</v>
      </c>
      <c r="F146" s="166">
        <v>1142</v>
      </c>
      <c r="G146" s="166">
        <v>2040</v>
      </c>
      <c r="H146" s="166">
        <v>1877</v>
      </c>
      <c r="I146" s="166">
        <v>1362</v>
      </c>
      <c r="J146" s="181">
        <f t="shared" si="51"/>
        <v>-0.27437400106553012</v>
      </c>
      <c r="K146" s="165">
        <f t="shared" si="50"/>
        <v>-515</v>
      </c>
      <c r="L146" s="167">
        <f t="shared" si="49"/>
        <v>3.679122197100463E-4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37137</v>
      </c>
      <c r="D147" s="171">
        <f t="shared" ref="D147:I147" si="53">D139-SUM(D140:D146)</f>
        <v>16813</v>
      </c>
      <c r="E147" s="171">
        <f t="shared" si="53"/>
        <v>11656</v>
      </c>
      <c r="F147" s="171">
        <f t="shared" si="53"/>
        <v>47042</v>
      </c>
      <c r="G147" s="171">
        <f t="shared" si="53"/>
        <v>51788</v>
      </c>
      <c r="H147" s="171">
        <f t="shared" si="53"/>
        <v>54895</v>
      </c>
      <c r="I147" s="171">
        <f t="shared" si="53"/>
        <v>54574</v>
      </c>
      <c r="J147" s="182">
        <f t="shared" si="51"/>
        <v>-5.8475270971855009E-3</v>
      </c>
      <c r="K147" s="170">
        <f>I147-H147</f>
        <v>-321</v>
      </c>
      <c r="L147" s="172">
        <f t="shared" si="49"/>
        <v>1.474188067434366E-2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86573</v>
      </c>
      <c r="D149" s="178">
        <v>29561</v>
      </c>
      <c r="E149" s="178">
        <v>29379</v>
      </c>
      <c r="F149" s="178">
        <v>70637</v>
      </c>
      <c r="G149" s="178">
        <v>81706</v>
      </c>
      <c r="H149" s="178">
        <v>84790</v>
      </c>
      <c r="I149" s="178">
        <v>81626</v>
      </c>
      <c r="J149" s="179">
        <f>IFERROR(I149/H149-1,"-")</f>
        <v>-3.7315721193536988E-2</v>
      </c>
      <c r="K149" s="178">
        <f>I149-H149</f>
        <v>-3164</v>
      </c>
      <c r="L149" s="179">
        <f t="shared" ref="L149:L161" si="54">I149/I$9</f>
        <v>2.2049341296660967E-2</v>
      </c>
    </row>
    <row r="150" spans="1:12" x14ac:dyDescent="0.25">
      <c r="A150" s="1" t="s">
        <v>98</v>
      </c>
      <c r="B150" s="161" t="s">
        <v>99</v>
      </c>
      <c r="C150" s="162">
        <v>37123</v>
      </c>
      <c r="D150" s="162">
        <v>10044</v>
      </c>
      <c r="E150" s="162">
        <v>19564</v>
      </c>
      <c r="F150" s="162">
        <v>36230</v>
      </c>
      <c r="G150" s="162">
        <v>39699</v>
      </c>
      <c r="H150" s="162">
        <v>37064</v>
      </c>
      <c r="I150" s="162">
        <v>33725</v>
      </c>
      <c r="J150" s="180">
        <f>IFERROR(I150/H150-1,"-")</f>
        <v>-9.0087416360889239E-2</v>
      </c>
      <c r="K150" s="161">
        <f t="shared" ref="K150:K160" si="55">I150-H150</f>
        <v>-3339</v>
      </c>
      <c r="L150" s="163">
        <f t="shared" si="54"/>
        <v>9.1100143977395822E-3</v>
      </c>
    </row>
    <row r="151" spans="1:12" x14ac:dyDescent="0.25">
      <c r="A151" s="164" t="s">
        <v>105</v>
      </c>
      <c r="B151" s="165" t="s">
        <v>105</v>
      </c>
      <c r="C151" s="166">
        <v>21495</v>
      </c>
      <c r="D151" s="166">
        <v>4891</v>
      </c>
      <c r="E151" s="166">
        <v>16551</v>
      </c>
      <c r="F151" s="166">
        <v>24996</v>
      </c>
      <c r="G151" s="166">
        <v>27627</v>
      </c>
      <c r="H151" s="166">
        <v>25005</v>
      </c>
      <c r="I151" s="166">
        <v>21099</v>
      </c>
      <c r="J151" s="181">
        <f>IFERROR(I151/H151-1,"-")</f>
        <v>-0.15620875824835034</v>
      </c>
      <c r="K151" s="165">
        <f t="shared" si="55"/>
        <v>-3906</v>
      </c>
      <c r="L151" s="167">
        <f t="shared" si="54"/>
        <v>5.699397888151444E-3</v>
      </c>
    </row>
    <row r="152" spans="1:12" x14ac:dyDescent="0.25">
      <c r="A152" s="164" t="s">
        <v>102</v>
      </c>
      <c r="B152" s="165" t="s">
        <v>102</v>
      </c>
      <c r="C152" s="166">
        <v>15628</v>
      </c>
      <c r="D152" s="166">
        <v>5153</v>
      </c>
      <c r="E152" s="166">
        <v>3013</v>
      </c>
      <c r="F152" s="166">
        <v>11234</v>
      </c>
      <c r="G152" s="166">
        <v>12072</v>
      </c>
      <c r="H152" s="166">
        <v>12059</v>
      </c>
      <c r="I152" s="166">
        <v>12626</v>
      </c>
      <c r="J152" s="181">
        <f>IFERROR(I152/H152-1,"-")</f>
        <v>4.7018824114769098E-2</v>
      </c>
      <c r="K152" s="165">
        <f t="shared" si="55"/>
        <v>567</v>
      </c>
      <c r="L152" s="167">
        <f t="shared" si="54"/>
        <v>3.4106165095881382E-3</v>
      </c>
    </row>
    <row r="153" spans="1:12" x14ac:dyDescent="0.25">
      <c r="A153" s="1"/>
      <c r="B153" s="161" t="s">
        <v>109</v>
      </c>
      <c r="C153" s="162">
        <v>49450</v>
      </c>
      <c r="D153" s="162">
        <v>19517</v>
      </c>
      <c r="E153" s="162">
        <v>9815</v>
      </c>
      <c r="F153" s="162">
        <v>34407</v>
      </c>
      <c r="G153" s="162">
        <v>42007</v>
      </c>
      <c r="H153" s="162">
        <v>47726</v>
      </c>
      <c r="I153" s="162">
        <v>47901</v>
      </c>
      <c r="J153" s="180">
        <f>IFERROR(I153/H153-1,"-")</f>
        <v>3.666764447051829E-3</v>
      </c>
      <c r="K153" s="161">
        <f t="shared" si="55"/>
        <v>175</v>
      </c>
      <c r="L153" s="163">
        <f t="shared" si="54"/>
        <v>1.2939326898921385E-2</v>
      </c>
    </row>
    <row r="154" spans="1:12" s="57" customFormat="1" x14ac:dyDescent="0.25">
      <c r="B154" s="165" t="s">
        <v>112</v>
      </c>
      <c r="C154" s="166">
        <v>15413</v>
      </c>
      <c r="D154" s="166">
        <v>5840</v>
      </c>
      <c r="E154" s="166">
        <v>417</v>
      </c>
      <c r="F154" s="166">
        <v>12398</v>
      </c>
      <c r="G154" s="166">
        <v>14250</v>
      </c>
      <c r="H154" s="166">
        <v>14900</v>
      </c>
      <c r="I154" s="166">
        <v>12262</v>
      </c>
      <c r="J154" s="181">
        <f t="shared" ref="J154:J161" si="56">IFERROR(I154/H154-1,"-")</f>
        <v>-0.17704697986577178</v>
      </c>
      <c r="K154" s="165">
        <f t="shared" si="55"/>
        <v>-2638</v>
      </c>
      <c r="L154" s="167">
        <f t="shared" si="54"/>
        <v>3.3122904831751742E-3</v>
      </c>
    </row>
    <row r="155" spans="1:12" s="57" customFormat="1" x14ac:dyDescent="0.25">
      <c r="B155" s="165" t="s">
        <v>115</v>
      </c>
      <c r="C155" s="166">
        <v>13912</v>
      </c>
      <c r="D155" s="166">
        <v>5801</v>
      </c>
      <c r="E155" s="166">
        <v>2092</v>
      </c>
      <c r="F155" s="166">
        <v>8032</v>
      </c>
      <c r="G155" s="166">
        <v>8533</v>
      </c>
      <c r="H155" s="166">
        <v>9147</v>
      </c>
      <c r="I155" s="166">
        <v>8766</v>
      </c>
      <c r="J155" s="181">
        <f t="shared" si="56"/>
        <v>-4.1653000983929211E-2</v>
      </c>
      <c r="K155" s="165">
        <f t="shared" si="55"/>
        <v>-381</v>
      </c>
      <c r="L155" s="167">
        <f t="shared" si="54"/>
        <v>2.3679284272968178E-3</v>
      </c>
    </row>
    <row r="156" spans="1:12" x14ac:dyDescent="0.25">
      <c r="A156" s="1"/>
      <c r="B156" s="165" t="s">
        <v>118</v>
      </c>
      <c r="C156" s="166">
        <v>6367</v>
      </c>
      <c r="D156" s="166">
        <v>2092</v>
      </c>
      <c r="E156" s="166">
        <v>2699</v>
      </c>
      <c r="F156" s="166">
        <v>3760</v>
      </c>
      <c r="G156" s="166">
        <v>6188</v>
      </c>
      <c r="H156" s="166">
        <v>7372</v>
      </c>
      <c r="I156" s="166">
        <v>11629</v>
      </c>
      <c r="J156" s="181">
        <f t="shared" si="56"/>
        <v>0.5774552360282148</v>
      </c>
      <c r="K156" s="165">
        <f t="shared" si="55"/>
        <v>4257</v>
      </c>
      <c r="L156" s="167">
        <f t="shared" si="54"/>
        <v>3.1413004427372454E-3</v>
      </c>
    </row>
    <row r="157" spans="1:12" x14ac:dyDescent="0.25">
      <c r="A157" s="1"/>
      <c r="B157" s="165" t="s">
        <v>125</v>
      </c>
      <c r="C157" s="166">
        <v>1001</v>
      </c>
      <c r="D157" s="166">
        <v>599</v>
      </c>
      <c r="E157" s="166">
        <v>298</v>
      </c>
      <c r="F157" s="166">
        <v>1009</v>
      </c>
      <c r="G157" s="166">
        <v>1267</v>
      </c>
      <c r="H157" s="166">
        <v>1838</v>
      </c>
      <c r="I157" s="166">
        <v>1634</v>
      </c>
      <c r="J157" s="181">
        <f t="shared" si="56"/>
        <v>-0.11099020674646354</v>
      </c>
      <c r="K157" s="165">
        <f t="shared" si="55"/>
        <v>-204</v>
      </c>
      <c r="L157" s="167">
        <f t="shared" si="54"/>
        <v>4.4138661307357974E-4</v>
      </c>
    </row>
    <row r="158" spans="1:12" x14ac:dyDescent="0.25">
      <c r="A158" s="1"/>
      <c r="B158" s="165" t="s">
        <v>121</v>
      </c>
      <c r="C158" s="166">
        <v>1841</v>
      </c>
      <c r="D158" s="166">
        <v>736</v>
      </c>
      <c r="E158" s="166">
        <v>537</v>
      </c>
      <c r="F158" s="166">
        <v>1979</v>
      </c>
      <c r="G158" s="166">
        <v>2077</v>
      </c>
      <c r="H158" s="166">
        <v>2145</v>
      </c>
      <c r="I158" s="166">
        <v>1766</v>
      </c>
      <c r="J158" s="181">
        <f t="shared" si="56"/>
        <v>-0.17668997668997666</v>
      </c>
      <c r="K158" s="165">
        <f t="shared" si="55"/>
        <v>-379</v>
      </c>
      <c r="L158" s="167">
        <f t="shared" si="54"/>
        <v>4.7704330397058863E-4</v>
      </c>
    </row>
    <row r="159" spans="1:12" x14ac:dyDescent="0.25">
      <c r="A159" s="1"/>
      <c r="B159" s="165" t="s">
        <v>130</v>
      </c>
      <c r="C159" s="166">
        <v>409</v>
      </c>
      <c r="D159" s="166">
        <v>432</v>
      </c>
      <c r="E159" s="166">
        <v>29</v>
      </c>
      <c r="F159" s="166">
        <v>312</v>
      </c>
      <c r="G159" s="166">
        <v>503</v>
      </c>
      <c r="H159" s="166">
        <v>358</v>
      </c>
      <c r="I159" s="166">
        <v>338</v>
      </c>
      <c r="J159" s="181">
        <f t="shared" si="56"/>
        <v>-5.5865921787709549E-2</v>
      </c>
      <c r="K159" s="165">
        <f t="shared" si="55"/>
        <v>-20</v>
      </c>
      <c r="L159" s="167">
        <f t="shared" si="54"/>
        <v>9.1302738812037916E-5</v>
      </c>
    </row>
    <row r="160" spans="1:12" x14ac:dyDescent="0.25">
      <c r="A160" s="164" t="s">
        <v>146</v>
      </c>
      <c r="B160" s="165" t="s">
        <v>133</v>
      </c>
      <c r="C160" s="166">
        <v>819</v>
      </c>
      <c r="D160" s="166">
        <v>575</v>
      </c>
      <c r="E160" s="166">
        <v>69</v>
      </c>
      <c r="F160" s="166">
        <v>514</v>
      </c>
      <c r="G160" s="166">
        <v>686</v>
      </c>
      <c r="H160" s="166">
        <v>598</v>
      </c>
      <c r="I160" s="166">
        <v>492</v>
      </c>
      <c r="J160" s="181">
        <f t="shared" si="56"/>
        <v>-0.17725752508361203</v>
      </c>
      <c r="K160" s="165">
        <f t="shared" si="55"/>
        <v>-106</v>
      </c>
      <c r="L160" s="167">
        <f t="shared" si="54"/>
        <v>1.3290221152521494E-4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9688</v>
      </c>
      <c r="D161" s="171">
        <f t="shared" ref="D161:I161" si="58">D153-SUM(D154:D160)</f>
        <v>3442</v>
      </c>
      <c r="E161" s="171">
        <f t="shared" si="58"/>
        <v>3674</v>
      </c>
      <c r="F161" s="171">
        <f t="shared" si="58"/>
        <v>6403</v>
      </c>
      <c r="G161" s="171">
        <f t="shared" si="58"/>
        <v>8503</v>
      </c>
      <c r="H161" s="171">
        <f t="shared" si="58"/>
        <v>11368</v>
      </c>
      <c r="I161" s="171">
        <f t="shared" si="58"/>
        <v>11014</v>
      </c>
      <c r="J161" s="182">
        <f t="shared" si="56"/>
        <v>-3.114004222378608E-2</v>
      </c>
      <c r="K161" s="170">
        <f>I161-H161</f>
        <v>-354</v>
      </c>
      <c r="L161" s="172">
        <f t="shared" si="54"/>
        <v>2.9751726783307265E-3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E7198-F45F-4BD0-B547-CE95DBEC71CA}">
  <sheetPr>
    <tabColor rgb="FFBB5C0D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713A6-4B56-43DA-8DC0-F6C65FA502C8}">
  <sheetPr>
    <tabColor rgb="FFF29140"/>
  </sheetPr>
  <dimension ref="A4:O270"/>
  <sheetViews>
    <sheetView showGridLines="0" topLeftCell="H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1154297</v>
      </c>
      <c r="D9" s="121">
        <v>4.0723847271147084E-2</v>
      </c>
      <c r="E9" s="120">
        <v>98412</v>
      </c>
      <c r="F9" s="121">
        <f t="shared" ref="F9:L21" si="4">IFERROR(E9/C9-1,"-")</f>
        <v>-0.91474291278587749</v>
      </c>
      <c r="G9" s="120">
        <v>786358</v>
      </c>
      <c r="H9" s="121">
        <f t="shared" si="4"/>
        <v>6.9904686420355242</v>
      </c>
      <c r="I9" s="120">
        <v>1105557</v>
      </c>
      <c r="J9" s="121">
        <f t="shared" si="4"/>
        <v>0.40592071295771137</v>
      </c>
      <c r="K9" s="120">
        <v>1165181</v>
      </c>
      <c r="L9" s="121">
        <f t="shared" si="4"/>
        <v>5.3931185818551164E-2</v>
      </c>
      <c r="M9" s="120">
        <v>1119747</v>
      </c>
      <c r="N9" s="121">
        <f>IFERROR(M9/K9-1,"-")</f>
        <v>-3.8993083478017554E-2</v>
      </c>
    </row>
    <row r="10" spans="1:15" x14ac:dyDescent="0.25">
      <c r="A10" s="1" t="s">
        <v>74</v>
      </c>
      <c r="B10" s="119" t="s">
        <v>75</v>
      </c>
      <c r="C10" s="120">
        <v>1115694</v>
      </c>
      <c r="D10" s="121">
        <v>9.8426731776473764E-2</v>
      </c>
      <c r="E10" s="120">
        <v>103727</v>
      </c>
      <c r="F10" s="121">
        <f t="shared" si="4"/>
        <v>-0.90702916749574702</v>
      </c>
      <c r="G10" s="120">
        <v>912484</v>
      </c>
      <c r="H10" s="121">
        <f t="shared" si="4"/>
        <v>7.7969766791674306</v>
      </c>
      <c r="I10" s="120">
        <v>1077344</v>
      </c>
      <c r="J10" s="121">
        <f t="shared" si="4"/>
        <v>0.18067166109213972</v>
      </c>
      <c r="K10" s="120">
        <v>1114324</v>
      </c>
      <c r="L10" s="121">
        <f t="shared" si="4"/>
        <v>3.4325155196483159E-2</v>
      </c>
      <c r="M10" s="120">
        <v>1060335</v>
      </c>
      <c r="N10" s="121">
        <f t="shared" ref="N10:N15" si="5">IFERROR(M10/K10-1,"-")</f>
        <v>-4.8450001974291168E-2</v>
      </c>
    </row>
    <row r="11" spans="1:15" x14ac:dyDescent="0.25">
      <c r="A11" s="1" t="s">
        <v>76</v>
      </c>
      <c r="B11" s="119" t="s">
        <v>77</v>
      </c>
      <c r="C11" s="120">
        <v>496315</v>
      </c>
      <c r="D11" s="121">
        <v>-0.55609507846585093</v>
      </c>
      <c r="E11" s="120">
        <v>122878</v>
      </c>
      <c r="F11" s="121">
        <f t="shared" si="4"/>
        <v>-0.752419330465531</v>
      </c>
      <c r="G11" s="120">
        <v>1057048</v>
      </c>
      <c r="H11" s="121">
        <f t="shared" si="4"/>
        <v>7.6024186591578644</v>
      </c>
      <c r="I11" s="120">
        <v>1098201</v>
      </c>
      <c r="J11" s="121">
        <f t="shared" si="4"/>
        <v>3.8932006871968072E-2</v>
      </c>
      <c r="K11" s="120">
        <v>1198797</v>
      </c>
      <c r="L11" s="121">
        <f t="shared" si="4"/>
        <v>9.1600717901367812E-2</v>
      </c>
      <c r="M11" s="120">
        <v>1094097</v>
      </c>
      <c r="N11" s="121">
        <f t="shared" si="5"/>
        <v>-8.7337555899789532E-2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154899</v>
      </c>
      <c r="F12" s="121" t="str">
        <f t="shared" si="4"/>
        <v>-</v>
      </c>
      <c r="G12" s="120">
        <v>1117075</v>
      </c>
      <c r="H12" s="121">
        <f t="shared" si="4"/>
        <v>6.2116346780805554</v>
      </c>
      <c r="I12" s="120">
        <v>1108018</v>
      </c>
      <c r="J12" s="121">
        <f t="shared" si="4"/>
        <v>-8.107781482890597E-3</v>
      </c>
      <c r="K12" s="120">
        <v>1093882</v>
      </c>
      <c r="L12" s="121">
        <f t="shared" si="4"/>
        <v>-1.2757915485127502E-2</v>
      </c>
      <c r="M12" s="120">
        <v>1104961</v>
      </c>
      <c r="N12" s="121">
        <f t="shared" si="5"/>
        <v>1.0128149105662176E-2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187306</v>
      </c>
      <c r="F13" s="121" t="str">
        <f t="shared" si="4"/>
        <v>-</v>
      </c>
      <c r="G13" s="120">
        <v>995707</v>
      </c>
      <c r="H13" s="121">
        <f t="shared" si="4"/>
        <v>4.3159375567253582</v>
      </c>
      <c r="I13" s="120">
        <v>1038688</v>
      </c>
      <c r="J13" s="121">
        <f t="shared" si="4"/>
        <v>4.3166312981630206E-2</v>
      </c>
      <c r="K13" s="120">
        <v>1088673</v>
      </c>
      <c r="L13" s="121">
        <f t="shared" si="4"/>
        <v>4.8123209279398615E-2</v>
      </c>
      <c r="M13" s="120">
        <v>990589</v>
      </c>
      <c r="N13" s="121">
        <f t="shared" si="5"/>
        <v>-9.0095005571002473E-2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274949</v>
      </c>
      <c r="F14" s="121" t="str">
        <f t="shared" si="4"/>
        <v>-</v>
      </c>
      <c r="G14" s="120">
        <v>1029864</v>
      </c>
      <c r="H14" s="121">
        <f t="shared" si="4"/>
        <v>2.7456546486803006</v>
      </c>
      <c r="I14" s="120">
        <v>1069466</v>
      </c>
      <c r="J14" s="121">
        <f t="shared" si="4"/>
        <v>3.8453621060644982E-2</v>
      </c>
      <c r="K14" s="120">
        <v>1059592</v>
      </c>
      <c r="L14" s="121">
        <f t="shared" si="4"/>
        <v>-9.232645077075885E-3</v>
      </c>
      <c r="M14" s="120">
        <v>1003656</v>
      </c>
      <c r="N14" s="121">
        <f t="shared" si="5"/>
        <v>-5.2790130540811941E-2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553215</v>
      </c>
      <c r="F15" s="121" t="str">
        <f t="shared" si="4"/>
        <v>-</v>
      </c>
      <c r="G15" s="120">
        <v>1179956</v>
      </c>
      <c r="H15" s="121">
        <f t="shared" si="4"/>
        <v>1.1329067360791014</v>
      </c>
      <c r="I15" s="120">
        <v>1205442</v>
      </c>
      <c r="J15" s="121">
        <f t="shared" si="4"/>
        <v>2.1599110475305938E-2</v>
      </c>
      <c r="K15" s="120">
        <v>1224963</v>
      </c>
      <c r="L15" s="121">
        <f t="shared" si="4"/>
        <v>1.6194059938180461E-2</v>
      </c>
      <c r="M15" s="120">
        <v>1156556</v>
      </c>
      <c r="N15" s="121">
        <f t="shared" si="5"/>
        <v>-5.5844135700425235E-2</v>
      </c>
    </row>
    <row r="16" spans="1:15" x14ac:dyDescent="0.25">
      <c r="A16" s="1" t="s">
        <v>86</v>
      </c>
      <c r="B16" s="119" t="s">
        <v>87</v>
      </c>
      <c r="C16" s="120">
        <v>285142</v>
      </c>
      <c r="D16" s="121">
        <v>-0.77580532295475102</v>
      </c>
      <c r="E16" s="120">
        <v>796040</v>
      </c>
      <c r="F16" s="121">
        <f t="shared" si="4"/>
        <v>1.7917318388732633</v>
      </c>
      <c r="G16" s="120">
        <v>1241553</v>
      </c>
      <c r="H16" s="121">
        <f t="shared" si="4"/>
        <v>0.55966157479523648</v>
      </c>
      <c r="I16" s="120">
        <v>1271908</v>
      </c>
      <c r="J16" s="121">
        <f t="shared" si="4"/>
        <v>2.4449218035798692E-2</v>
      </c>
      <c r="K16" s="120">
        <v>1304294</v>
      </c>
      <c r="L16" s="121">
        <f t="shared" si="4"/>
        <v>2.5462533453677549E-2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176625</v>
      </c>
      <c r="D17" s="121">
        <v>-0.83348527458313582</v>
      </c>
      <c r="E17" s="120">
        <v>762012</v>
      </c>
      <c r="F17" s="121">
        <f t="shared" si="4"/>
        <v>3.3142929936305734</v>
      </c>
      <c r="G17" s="120">
        <v>1013730</v>
      </c>
      <c r="H17" s="121">
        <f t="shared" si="4"/>
        <v>0.33033338057668393</v>
      </c>
      <c r="I17" s="120">
        <v>1102818</v>
      </c>
      <c r="J17" s="121">
        <f t="shared" si="4"/>
        <v>8.7881388535408833E-2</v>
      </c>
      <c r="K17" s="120">
        <v>1101231</v>
      </c>
      <c r="L17" s="121">
        <f t="shared" si="4"/>
        <v>-1.4390407120666859E-3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137871</v>
      </c>
      <c r="D18" s="121">
        <v>-0.88105535324673312</v>
      </c>
      <c r="E18" s="120">
        <v>953288</v>
      </c>
      <c r="F18" s="121">
        <f t="shared" si="4"/>
        <v>5.9143474697362031</v>
      </c>
      <c r="G18" s="120">
        <v>1125132</v>
      </c>
      <c r="H18" s="121">
        <f t="shared" si="4"/>
        <v>0.18026451607489036</v>
      </c>
      <c r="I18" s="120">
        <v>1207802</v>
      </c>
      <c r="J18" s="121">
        <f t="shared" si="4"/>
        <v>7.3475823281179409E-2</v>
      </c>
      <c r="K18" s="120">
        <v>1223794</v>
      </c>
      <c r="L18" s="121">
        <f t="shared" si="4"/>
        <v>1.3240580823677961E-2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156929</v>
      </c>
      <c r="D19" s="121">
        <v>-0.84682336795520141</v>
      </c>
      <c r="E19" s="120">
        <v>927095</v>
      </c>
      <c r="F19" s="121">
        <f t="shared" si="4"/>
        <v>4.9077353452835357</v>
      </c>
      <c r="G19" s="120">
        <v>1064158</v>
      </c>
      <c r="H19" s="121">
        <f t="shared" si="4"/>
        <v>0.14784137547931975</v>
      </c>
      <c r="I19" s="120">
        <v>1149433</v>
      </c>
      <c r="J19" s="121">
        <f t="shared" si="4"/>
        <v>8.0133777127080696E-2</v>
      </c>
      <c r="K19" s="120">
        <v>1124270</v>
      </c>
      <c r="L19" s="121">
        <f t="shared" si="4"/>
        <v>-2.1891663106940573E-2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196628</v>
      </c>
      <c r="D20" s="121">
        <v>-0.81701635823206764</v>
      </c>
      <c r="E20" s="120">
        <v>829853</v>
      </c>
      <c r="F20" s="121">
        <f t="shared" si="4"/>
        <v>3.220421303171471</v>
      </c>
      <c r="G20" s="120">
        <v>1109322</v>
      </c>
      <c r="H20" s="121">
        <f t="shared" si="4"/>
        <v>0.33676928323450062</v>
      </c>
      <c r="I20" s="120">
        <v>1155840</v>
      </c>
      <c r="J20" s="121">
        <f t="shared" si="4"/>
        <v>4.1933721678647062E-2</v>
      </c>
      <c r="K20" s="120">
        <v>1140612</v>
      </c>
      <c r="L20" s="121">
        <f t="shared" si="4"/>
        <v>-1.3174833887043214E-2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3913809</v>
      </c>
      <c r="D21" s="124">
        <v>-0.70137147683741996</v>
      </c>
      <c r="E21" s="123">
        <v>5763674</v>
      </c>
      <c r="F21" s="124">
        <f t="shared" si="4"/>
        <v>0.47265081152401667</v>
      </c>
      <c r="G21" s="123">
        <v>12632387</v>
      </c>
      <c r="H21" s="124">
        <f t="shared" si="4"/>
        <v>1.1917247575071039</v>
      </c>
      <c r="I21" s="123">
        <v>13590517</v>
      </c>
      <c r="J21" s="124">
        <f t="shared" si="4"/>
        <v>7.5847106330735325E-2</v>
      </c>
      <c r="K21" s="123">
        <v>13839613</v>
      </c>
      <c r="L21" s="124">
        <f t="shared" si="4"/>
        <v>1.8328662551983843E-2</v>
      </c>
      <c r="M21" s="123">
        <v>7529941</v>
      </c>
      <c r="N21" s="124">
        <v>-5.229068045810592E-2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251</v>
      </c>
      <c r="G30" s="118" t="s">
        <v>71</v>
      </c>
      <c r="H30" s="117" t="s">
        <v>251</v>
      </c>
      <c r="I30" s="118" t="s">
        <v>71</v>
      </c>
      <c r="J30" s="117" t="s">
        <v>251</v>
      </c>
      <c r="K30" s="118" t="s">
        <v>71</v>
      </c>
      <c r="L30" s="117" t="s">
        <v>251</v>
      </c>
      <c r="M30" s="118" t="s">
        <v>71</v>
      </c>
      <c r="N30" s="117" t="s">
        <v>277</v>
      </c>
    </row>
    <row r="31" spans="1:15" x14ac:dyDescent="0.25">
      <c r="B31" s="119" t="s">
        <v>73</v>
      </c>
      <c r="C31" s="120">
        <v>47398</v>
      </c>
      <c r="D31" s="121">
        <v>-4.6893223406394569E-2</v>
      </c>
      <c r="E31" s="120">
        <v>19326</v>
      </c>
      <c r="F31" s="121">
        <f t="shared" ref="F31:L43" si="6">IFERROR(E31/C31-1,"-")</f>
        <v>-0.59226127684712437</v>
      </c>
      <c r="G31" s="120">
        <v>44512</v>
      </c>
      <c r="H31" s="121">
        <f t="shared" si="6"/>
        <v>1.303218462175308</v>
      </c>
      <c r="I31" s="120">
        <v>49718</v>
      </c>
      <c r="J31" s="121">
        <f t="shared" si="6"/>
        <v>0.11695722501797268</v>
      </c>
      <c r="K31" s="120">
        <v>41092</v>
      </c>
      <c r="L31" s="121">
        <f t="shared" si="6"/>
        <v>-0.17349853171889451</v>
      </c>
      <c r="M31" s="120">
        <v>33957</v>
      </c>
      <c r="N31" s="121">
        <f t="shared" ref="N31:N37" si="7">IFERROR(M31/K31-1,"-")</f>
        <v>-0.17363477075829847</v>
      </c>
    </row>
    <row r="32" spans="1:15" x14ac:dyDescent="0.25">
      <c r="B32" s="119" t="s">
        <v>75</v>
      </c>
      <c r="C32" s="120">
        <v>34168</v>
      </c>
      <c r="D32" s="121">
        <v>-0.11951760037107662</v>
      </c>
      <c r="E32" s="120">
        <v>21953</v>
      </c>
      <c r="F32" s="121">
        <f t="shared" si="6"/>
        <v>-0.35749824397096697</v>
      </c>
      <c r="G32" s="120">
        <v>38037</v>
      </c>
      <c r="H32" s="121">
        <f t="shared" si="6"/>
        <v>0.73265612900286969</v>
      </c>
      <c r="I32" s="120">
        <v>32612</v>
      </c>
      <c r="J32" s="121">
        <f t="shared" si="6"/>
        <v>-0.14262428687856565</v>
      </c>
      <c r="K32" s="120">
        <v>40708</v>
      </c>
      <c r="L32" s="121">
        <f t="shared" si="6"/>
        <v>0.2482521771127193</v>
      </c>
      <c r="M32" s="120">
        <v>24123</v>
      </c>
      <c r="N32" s="121">
        <f t="shared" si="7"/>
        <v>-0.40741377616193375</v>
      </c>
    </row>
    <row r="33" spans="2:15" x14ac:dyDescent="0.25">
      <c r="B33" s="119" t="s">
        <v>77</v>
      </c>
      <c r="C33" s="120">
        <v>13967</v>
      </c>
      <c r="D33" s="121">
        <v>-0.7426813316383869</v>
      </c>
      <c r="E33" s="120">
        <v>35216</v>
      </c>
      <c r="F33" s="121">
        <f t="shared" si="6"/>
        <v>1.5213718049688554</v>
      </c>
      <c r="G33" s="120">
        <v>39226</v>
      </c>
      <c r="H33" s="121">
        <f t="shared" si="6"/>
        <v>0.11386869604725125</v>
      </c>
      <c r="I33" s="120">
        <v>39802</v>
      </c>
      <c r="J33" s="121">
        <f t="shared" si="6"/>
        <v>1.4684138071687114E-2</v>
      </c>
      <c r="K33" s="120">
        <v>49287</v>
      </c>
      <c r="L33" s="121">
        <f t="shared" si="6"/>
        <v>0.23830460780865281</v>
      </c>
      <c r="M33" s="120">
        <v>31246</v>
      </c>
      <c r="N33" s="121">
        <f t="shared" si="7"/>
        <v>-0.36603972649988836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48544</v>
      </c>
      <c r="F34" s="121" t="str">
        <f t="shared" si="6"/>
        <v>-</v>
      </c>
      <c r="G34" s="120">
        <v>70700</v>
      </c>
      <c r="H34" s="121">
        <f t="shared" si="6"/>
        <v>0.45641067897165466</v>
      </c>
      <c r="I34" s="120">
        <v>73095</v>
      </c>
      <c r="J34" s="121">
        <f t="shared" si="6"/>
        <v>3.3875530410183874E-2</v>
      </c>
      <c r="K34" s="120">
        <v>39075</v>
      </c>
      <c r="L34" s="121">
        <f t="shared" si="6"/>
        <v>-0.4654217114713729</v>
      </c>
      <c r="M34" s="120">
        <v>54460</v>
      </c>
      <c r="N34" s="121">
        <f t="shared" si="7"/>
        <v>0.39373000639795275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59583</v>
      </c>
      <c r="F35" s="121" t="str">
        <f t="shared" si="6"/>
        <v>-</v>
      </c>
      <c r="G35" s="120">
        <v>79634</v>
      </c>
      <c r="H35" s="121">
        <f t="shared" si="6"/>
        <v>0.33652216236174737</v>
      </c>
      <c r="I35" s="120">
        <v>56792</v>
      </c>
      <c r="J35" s="121">
        <f t="shared" si="6"/>
        <v>-0.2868372805585554</v>
      </c>
      <c r="K35" s="120">
        <v>58856</v>
      </c>
      <c r="L35" s="121">
        <f t="shared" si="6"/>
        <v>3.634314692210161E-2</v>
      </c>
      <c r="M35" s="120">
        <v>53957</v>
      </c>
      <c r="N35" s="121">
        <f t="shared" si="7"/>
        <v>-8.3237053146663076E-2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87510</v>
      </c>
      <c r="F36" s="121" t="str">
        <f t="shared" si="6"/>
        <v>-</v>
      </c>
      <c r="G36" s="120">
        <v>87469</v>
      </c>
      <c r="H36" s="121">
        <f t="shared" si="6"/>
        <v>-4.6851788367041625E-4</v>
      </c>
      <c r="I36" s="120">
        <v>83729</v>
      </c>
      <c r="J36" s="121">
        <f t="shared" si="6"/>
        <v>-4.2758005693445678E-2</v>
      </c>
      <c r="K36" s="120">
        <v>72097</v>
      </c>
      <c r="L36" s="121">
        <f t="shared" si="6"/>
        <v>-0.13892438701047427</v>
      </c>
      <c r="M36" s="120">
        <v>61830</v>
      </c>
      <c r="N36" s="121">
        <f t="shared" si="7"/>
        <v>-0.14240537054246361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162890</v>
      </c>
      <c r="F37" s="121" t="str">
        <f t="shared" si="6"/>
        <v>-</v>
      </c>
      <c r="G37" s="120">
        <v>131999</v>
      </c>
      <c r="H37" s="121">
        <f t="shared" si="6"/>
        <v>-0.1896433175762785</v>
      </c>
      <c r="I37" s="120">
        <v>108487</v>
      </c>
      <c r="J37" s="121">
        <f t="shared" si="6"/>
        <v>-0.17812256153455708</v>
      </c>
      <c r="K37" s="120">
        <v>93879</v>
      </c>
      <c r="L37" s="121">
        <f t="shared" si="6"/>
        <v>-0.13465207812917679</v>
      </c>
      <c r="M37" s="120">
        <v>85313</v>
      </c>
      <c r="N37" s="121">
        <f t="shared" si="7"/>
        <v>-9.1245113390641119E-2</v>
      </c>
    </row>
    <row r="38" spans="2:15" x14ac:dyDescent="0.25">
      <c r="B38" s="119" t="s">
        <v>87</v>
      </c>
      <c r="C38" s="120">
        <v>115637</v>
      </c>
      <c r="D38" s="121">
        <v>-0.39925086239142182</v>
      </c>
      <c r="E38" s="120">
        <v>207618</v>
      </c>
      <c r="F38" s="121">
        <f t="shared" si="6"/>
        <v>0.79542879874088745</v>
      </c>
      <c r="G38" s="120">
        <v>165148</v>
      </c>
      <c r="H38" s="121">
        <f t="shared" si="6"/>
        <v>-0.20455837162481094</v>
      </c>
      <c r="I38" s="120">
        <v>131486</v>
      </c>
      <c r="J38" s="121">
        <f t="shared" si="6"/>
        <v>-0.20382929251338189</v>
      </c>
      <c r="K38" s="120">
        <v>132181</v>
      </c>
      <c r="L38" s="121">
        <f t="shared" si="6"/>
        <v>5.2857338423861755E-3</v>
      </c>
      <c r="M38" s="120"/>
      <c r="N38" s="121"/>
    </row>
    <row r="39" spans="2:15" x14ac:dyDescent="0.25">
      <c r="B39" s="119" t="s">
        <v>89</v>
      </c>
      <c r="C39" s="120">
        <v>76690</v>
      </c>
      <c r="D39" s="121">
        <v>-0.30062468651680274</v>
      </c>
      <c r="E39" s="120">
        <v>114059</v>
      </c>
      <c r="F39" s="121">
        <f t="shared" si="6"/>
        <v>0.48727343851871163</v>
      </c>
      <c r="G39" s="120">
        <v>90471</v>
      </c>
      <c r="H39" s="121">
        <f t="shared" si="6"/>
        <v>-0.20680524991451787</v>
      </c>
      <c r="I39" s="120">
        <v>81203</v>
      </c>
      <c r="J39" s="121">
        <f t="shared" si="6"/>
        <v>-0.10244166639033503</v>
      </c>
      <c r="K39" s="120">
        <v>74099</v>
      </c>
      <c r="L39" s="121">
        <f t="shared" si="6"/>
        <v>-8.7484452544856706E-2</v>
      </c>
      <c r="M39" s="120"/>
      <c r="N39" s="121"/>
    </row>
    <row r="40" spans="2:15" x14ac:dyDescent="0.25">
      <c r="B40" s="119" t="s">
        <v>91</v>
      </c>
      <c r="C40" s="120">
        <v>41506</v>
      </c>
      <c r="D40" s="121">
        <v>-0.4542131285503892</v>
      </c>
      <c r="E40" s="120">
        <v>70918</v>
      </c>
      <c r="F40" s="121">
        <f t="shared" si="6"/>
        <v>0.70862044041825278</v>
      </c>
      <c r="G40" s="120">
        <v>58177</v>
      </c>
      <c r="H40" s="121">
        <f t="shared" si="6"/>
        <v>-0.17965819679065964</v>
      </c>
      <c r="I40" s="120">
        <v>58380</v>
      </c>
      <c r="J40" s="121">
        <f t="shared" si="6"/>
        <v>3.4893514619178667E-3</v>
      </c>
      <c r="K40" s="120">
        <v>51466</v>
      </c>
      <c r="L40" s="121">
        <f t="shared" si="6"/>
        <v>-0.11843096951010623</v>
      </c>
      <c r="M40" s="120"/>
      <c r="N40" s="121"/>
    </row>
    <row r="41" spans="2:15" x14ac:dyDescent="0.25">
      <c r="B41" s="119" t="s">
        <v>93</v>
      </c>
      <c r="C41" s="120">
        <v>17324</v>
      </c>
      <c r="D41" s="121">
        <v>-0.62328484136821283</v>
      </c>
      <c r="E41" s="120">
        <v>38501</v>
      </c>
      <c r="F41" s="121">
        <f t="shared" si="6"/>
        <v>1.2224082198106672</v>
      </c>
      <c r="G41" s="120">
        <v>48949</v>
      </c>
      <c r="H41" s="121">
        <f t="shared" si="6"/>
        <v>0.27136957481623858</v>
      </c>
      <c r="I41" s="120">
        <v>43524</v>
      </c>
      <c r="J41" s="121">
        <f t="shared" si="6"/>
        <v>-0.11082963901203291</v>
      </c>
      <c r="K41" s="120">
        <v>38079</v>
      </c>
      <c r="L41" s="121">
        <f t="shared" si="6"/>
        <v>-0.12510339123242353</v>
      </c>
      <c r="M41" s="120"/>
      <c r="N41" s="121"/>
    </row>
    <row r="42" spans="2:15" x14ac:dyDescent="0.25">
      <c r="B42" s="119" t="s">
        <v>95</v>
      </c>
      <c r="C42" s="120">
        <v>21994</v>
      </c>
      <c r="D42" s="121">
        <v>-0.60482248095443436</v>
      </c>
      <c r="E42" s="120">
        <v>59976</v>
      </c>
      <c r="F42" s="121">
        <f t="shared" si="6"/>
        <v>1.726925525143221</v>
      </c>
      <c r="G42" s="120">
        <v>69802</v>
      </c>
      <c r="H42" s="121">
        <f t="shared" si="6"/>
        <v>0.16383219954648531</v>
      </c>
      <c r="I42" s="120">
        <v>58414</v>
      </c>
      <c r="J42" s="121">
        <f t="shared" si="6"/>
        <v>-0.16314718775966308</v>
      </c>
      <c r="K42" s="120">
        <v>51791</v>
      </c>
      <c r="L42" s="121">
        <f t="shared" si="6"/>
        <v>-0.11338035402472013</v>
      </c>
      <c r="M42" s="120"/>
      <c r="N42" s="121"/>
    </row>
    <row r="43" spans="2:15" ht="15.75" x14ac:dyDescent="0.25">
      <c r="B43" s="122" t="s">
        <v>32</v>
      </c>
      <c r="C43" s="123">
        <v>419753</v>
      </c>
      <c r="D43" s="124">
        <v>-0.58587046495635764</v>
      </c>
      <c r="E43" s="123">
        <v>926094</v>
      </c>
      <c r="F43" s="124">
        <f t="shared" si="6"/>
        <v>1.2062832189406629</v>
      </c>
      <c r="G43" s="123">
        <v>924124</v>
      </c>
      <c r="H43" s="124">
        <f t="shared" si="6"/>
        <v>-2.1272138681386332E-3</v>
      </c>
      <c r="I43" s="123">
        <v>817242</v>
      </c>
      <c r="J43" s="124">
        <f t="shared" si="6"/>
        <v>-0.11565763901814041</v>
      </c>
      <c r="K43" s="123">
        <v>742610</v>
      </c>
      <c r="L43" s="124">
        <f t="shared" si="6"/>
        <v>-9.132178718176498E-2</v>
      </c>
      <c r="M43" s="123">
        <v>344886</v>
      </c>
      <c r="N43" s="124">
        <v>-0.12685762315376947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251</v>
      </c>
      <c r="G52" s="118" t="s">
        <v>71</v>
      </c>
      <c r="H52" s="117" t="s">
        <v>251</v>
      </c>
      <c r="I52" s="118" t="s">
        <v>71</v>
      </c>
      <c r="J52" s="117" t="s">
        <v>251</v>
      </c>
      <c r="K52" s="118" t="s">
        <v>71</v>
      </c>
      <c r="L52" s="117" t="s">
        <v>251</v>
      </c>
      <c r="M52" s="118" t="s">
        <v>71</v>
      </c>
      <c r="N52" s="117" t="s">
        <v>277</v>
      </c>
    </row>
    <row r="53" spans="1:15" x14ac:dyDescent="0.25">
      <c r="A53" s="1">
        <v>1</v>
      </c>
      <c r="B53" s="119" t="s">
        <v>73</v>
      </c>
      <c r="C53" s="120">
        <v>30767</v>
      </c>
      <c r="D53" s="121">
        <v>-5.3759803167768738E-2</v>
      </c>
      <c r="E53" s="120">
        <v>9569</v>
      </c>
      <c r="F53" s="121">
        <f>IFERROR(E53/C53-1,"-")</f>
        <v>-0.6889849514089772</v>
      </c>
      <c r="G53" s="120">
        <v>30162</v>
      </c>
      <c r="H53" s="121">
        <f>IFERROR(G53/E53-1,"-")</f>
        <v>2.1520535061134916</v>
      </c>
      <c r="I53" s="120">
        <v>32270</v>
      </c>
      <c r="J53" s="121">
        <f>IFERROR(I53/G53-1,"-")</f>
        <v>6.9889264637623461E-2</v>
      </c>
      <c r="K53" s="120">
        <v>31109</v>
      </c>
      <c r="L53" s="121">
        <f>IFERROR(K53/I53-1,"-")</f>
        <v>-3.597768825534553E-2</v>
      </c>
      <c r="M53" s="120">
        <v>24602</v>
      </c>
      <c r="N53" s="121">
        <f t="shared" ref="N53:N59" si="8">IFERROR(M53/K53-1,"-")</f>
        <v>-0.20916776495547917</v>
      </c>
    </row>
    <row r="54" spans="1:15" x14ac:dyDescent="0.25">
      <c r="A54" s="1">
        <v>2</v>
      </c>
      <c r="B54" s="119" t="s">
        <v>75</v>
      </c>
      <c r="C54" s="120">
        <v>20181</v>
      </c>
      <c r="D54" s="121">
        <v>-0.21398247322297959</v>
      </c>
      <c r="E54" s="120">
        <v>9899</v>
      </c>
      <c r="F54" s="121">
        <f t="shared" ref="F54:L65" si="9">IFERROR(E54/C54-1,"-")</f>
        <v>-0.50948912343293196</v>
      </c>
      <c r="G54" s="120">
        <v>26209</v>
      </c>
      <c r="H54" s="121">
        <f t="shared" si="9"/>
        <v>1.6476411758763509</v>
      </c>
      <c r="I54" s="120">
        <v>22101</v>
      </c>
      <c r="J54" s="121">
        <f t="shared" si="9"/>
        <v>-0.15674005112747524</v>
      </c>
      <c r="K54" s="120">
        <v>24748</v>
      </c>
      <c r="L54" s="121">
        <f t="shared" si="9"/>
        <v>0.11976833627437666</v>
      </c>
      <c r="M54" s="120">
        <v>17811</v>
      </c>
      <c r="N54" s="121">
        <f t="shared" si="8"/>
        <v>-0.28030547923064486</v>
      </c>
    </row>
    <row r="55" spans="1:15" x14ac:dyDescent="0.25">
      <c r="A55" s="1">
        <v>3</v>
      </c>
      <c r="B55" s="119" t="s">
        <v>77</v>
      </c>
      <c r="C55" s="120">
        <v>8492</v>
      </c>
      <c r="D55" s="121">
        <v>-0.70155338440992487</v>
      </c>
      <c r="E55" s="120">
        <v>15470</v>
      </c>
      <c r="F55" s="121">
        <f t="shared" si="9"/>
        <v>0.82171455487517653</v>
      </c>
      <c r="G55" s="120">
        <v>27580</v>
      </c>
      <c r="H55" s="121">
        <f t="shared" si="9"/>
        <v>0.7828054298642535</v>
      </c>
      <c r="I55" s="120">
        <v>26189</v>
      </c>
      <c r="J55" s="121">
        <f t="shared" si="9"/>
        <v>-5.0435097897026826E-2</v>
      </c>
      <c r="K55" s="120">
        <v>33643</v>
      </c>
      <c r="L55" s="121">
        <f t="shared" si="9"/>
        <v>0.28462331513230743</v>
      </c>
      <c r="M55" s="120">
        <v>23055</v>
      </c>
      <c r="N55" s="121">
        <f t="shared" si="8"/>
        <v>-0.31471628570579313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21241</v>
      </c>
      <c r="F56" s="121" t="str">
        <f t="shared" si="9"/>
        <v>-</v>
      </c>
      <c r="G56" s="120">
        <v>45950</v>
      </c>
      <c r="H56" s="121">
        <f t="shared" si="9"/>
        <v>1.1632691492867568</v>
      </c>
      <c r="I56" s="120">
        <v>47885</v>
      </c>
      <c r="J56" s="121">
        <f t="shared" si="9"/>
        <v>4.2110990206746468E-2</v>
      </c>
      <c r="K56" s="120">
        <v>25316</v>
      </c>
      <c r="L56" s="121">
        <f t="shared" si="9"/>
        <v>-0.47131669625143569</v>
      </c>
      <c r="M56" s="120">
        <v>36029</v>
      </c>
      <c r="N56" s="121">
        <f t="shared" si="8"/>
        <v>0.42317111708010735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28919</v>
      </c>
      <c r="F57" s="121" t="str">
        <f t="shared" si="9"/>
        <v>-</v>
      </c>
      <c r="G57" s="120">
        <v>53768</v>
      </c>
      <c r="H57" s="121">
        <f t="shared" si="9"/>
        <v>0.85926207683529854</v>
      </c>
      <c r="I57" s="120">
        <v>37828</v>
      </c>
      <c r="J57" s="121">
        <f t="shared" si="9"/>
        <v>-0.29645886028864754</v>
      </c>
      <c r="K57" s="120">
        <v>40404</v>
      </c>
      <c r="L57" s="121">
        <f t="shared" si="9"/>
        <v>6.8097705403404873E-2</v>
      </c>
      <c r="M57" s="120">
        <v>34728</v>
      </c>
      <c r="N57" s="121">
        <f t="shared" si="8"/>
        <v>-0.14048114048114047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46951</v>
      </c>
      <c r="F58" s="121" t="str">
        <f t="shared" si="9"/>
        <v>-</v>
      </c>
      <c r="G58" s="120">
        <v>59477</v>
      </c>
      <c r="H58" s="121">
        <f t="shared" si="9"/>
        <v>0.26678877979169768</v>
      </c>
      <c r="I58" s="120">
        <v>57202</v>
      </c>
      <c r="J58" s="121">
        <f t="shared" si="9"/>
        <v>-3.8250079862804154E-2</v>
      </c>
      <c r="K58" s="120">
        <v>50727</v>
      </c>
      <c r="L58" s="121">
        <f t="shared" si="9"/>
        <v>-0.11319534282018107</v>
      </c>
      <c r="M58" s="120">
        <v>42702</v>
      </c>
      <c r="N58" s="121">
        <f t="shared" si="8"/>
        <v>-0.15819977526760898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107391</v>
      </c>
      <c r="F59" s="121" t="str">
        <f t="shared" si="9"/>
        <v>-</v>
      </c>
      <c r="G59" s="120">
        <v>95238</v>
      </c>
      <c r="H59" s="121">
        <f t="shared" si="9"/>
        <v>-0.11316590775763335</v>
      </c>
      <c r="I59" s="120">
        <v>76008</v>
      </c>
      <c r="J59" s="121">
        <f t="shared" si="9"/>
        <v>-0.20191520191520196</v>
      </c>
      <c r="K59" s="120">
        <v>64860</v>
      </c>
      <c r="L59" s="121">
        <f t="shared" si="9"/>
        <v>-0.14666877170824122</v>
      </c>
      <c r="M59" s="120">
        <v>55583</v>
      </c>
      <c r="N59" s="121">
        <f t="shared" si="8"/>
        <v>-0.14303114400246686</v>
      </c>
    </row>
    <row r="60" spans="1:15" x14ac:dyDescent="0.25">
      <c r="A60" s="1">
        <v>8</v>
      </c>
      <c r="B60" s="119" t="s">
        <v>87</v>
      </c>
      <c r="C60" s="120">
        <v>60233</v>
      </c>
      <c r="D60" s="121">
        <v>-0.4715151834206347</v>
      </c>
      <c r="E60" s="120">
        <v>144260</v>
      </c>
      <c r="F60" s="121">
        <f t="shared" si="9"/>
        <v>1.3950326233128019</v>
      </c>
      <c r="G60" s="120">
        <v>115097</v>
      </c>
      <c r="H60" s="121">
        <f t="shared" si="9"/>
        <v>-0.20215582975183699</v>
      </c>
      <c r="I60" s="120">
        <v>89047</v>
      </c>
      <c r="J60" s="121">
        <f t="shared" si="9"/>
        <v>-0.22633083399219789</v>
      </c>
      <c r="K60" s="120">
        <v>94133</v>
      </c>
      <c r="L60" s="121">
        <f t="shared" si="9"/>
        <v>5.711590508383213E-2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36380</v>
      </c>
      <c r="D61" s="121">
        <v>-0.41633242419380712</v>
      </c>
      <c r="E61" s="120">
        <v>78666</v>
      </c>
      <c r="F61" s="121">
        <f t="shared" si="9"/>
        <v>1.1623419461242439</v>
      </c>
      <c r="G61" s="120">
        <v>63414</v>
      </c>
      <c r="H61" s="121">
        <f t="shared" si="9"/>
        <v>-0.19388299900846617</v>
      </c>
      <c r="I61" s="120">
        <v>57144</v>
      </c>
      <c r="J61" s="121">
        <f t="shared" si="9"/>
        <v>-9.8874065663733579E-2</v>
      </c>
      <c r="K61" s="120">
        <v>54493</v>
      </c>
      <c r="L61" s="121">
        <f t="shared" si="9"/>
        <v>-4.6391572168556605E-2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19194</v>
      </c>
      <c r="D62" s="121">
        <v>-0.58614890359861138</v>
      </c>
      <c r="E62" s="120">
        <v>50943</v>
      </c>
      <c r="F62" s="121">
        <f t="shared" si="9"/>
        <v>1.6541106595811192</v>
      </c>
      <c r="G62" s="120">
        <v>42541</v>
      </c>
      <c r="H62" s="121">
        <f t="shared" si="9"/>
        <v>-0.16492943093261092</v>
      </c>
      <c r="I62" s="120">
        <v>42102</v>
      </c>
      <c r="J62" s="121">
        <f t="shared" si="9"/>
        <v>-1.0319456524294224E-2</v>
      </c>
      <c r="K62" s="120">
        <v>37191</v>
      </c>
      <c r="L62" s="121">
        <f t="shared" si="9"/>
        <v>-0.11664529000997581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8529</v>
      </c>
      <c r="D63" s="121">
        <v>-0.71527290936404608</v>
      </c>
      <c r="E63" s="120">
        <v>28449</v>
      </c>
      <c r="F63" s="121">
        <f t="shared" si="9"/>
        <v>2.3355610270840663</v>
      </c>
      <c r="G63" s="120">
        <v>32686</v>
      </c>
      <c r="H63" s="121">
        <f t="shared" si="9"/>
        <v>0.14893317867060363</v>
      </c>
      <c r="I63" s="120">
        <v>32224</v>
      </c>
      <c r="J63" s="121">
        <f t="shared" si="9"/>
        <v>-1.4134491831365059E-2</v>
      </c>
      <c r="K63" s="120">
        <v>27291</v>
      </c>
      <c r="L63" s="121">
        <f t="shared" si="9"/>
        <v>-0.15308465739821253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13051</v>
      </c>
      <c r="D64" s="121">
        <v>-0.63181651479673873</v>
      </c>
      <c r="E64" s="120">
        <v>42442</v>
      </c>
      <c r="F64" s="121">
        <f t="shared" si="9"/>
        <v>2.2520113401271935</v>
      </c>
      <c r="G64" s="120">
        <v>45431</v>
      </c>
      <c r="H64" s="121">
        <f t="shared" si="9"/>
        <v>7.0425521888695108E-2</v>
      </c>
      <c r="I64" s="120">
        <v>40736</v>
      </c>
      <c r="J64" s="121">
        <f t="shared" si="9"/>
        <v>-0.10334353194954982</v>
      </c>
      <c r="K64" s="120">
        <v>39486</v>
      </c>
      <c r="L64" s="121">
        <f t="shared" si="9"/>
        <v>-3.0685388845247408E-2</v>
      </c>
      <c r="M64" s="120"/>
      <c r="N64" s="121"/>
    </row>
    <row r="65" spans="1:15" ht="15.75" x14ac:dyDescent="0.25">
      <c r="B65" s="122" t="s">
        <v>32</v>
      </c>
      <c r="C65" s="123">
        <v>222316</v>
      </c>
      <c r="D65" s="124">
        <v>-0.6320654323623407</v>
      </c>
      <c r="E65" s="123">
        <v>584200</v>
      </c>
      <c r="F65" s="124">
        <f t="shared" si="9"/>
        <v>1.6277910721675455</v>
      </c>
      <c r="G65" s="123">
        <v>637553</v>
      </c>
      <c r="H65" s="124">
        <f t="shared" si="9"/>
        <v>9.1326600479287867E-2</v>
      </c>
      <c r="I65" s="123">
        <v>560736</v>
      </c>
      <c r="J65" s="124">
        <f t="shared" si="9"/>
        <v>-0.12048723792374905</v>
      </c>
      <c r="K65" s="123">
        <v>523401</v>
      </c>
      <c r="L65" s="124">
        <f t="shared" si="9"/>
        <v>-6.6582134908406143E-2</v>
      </c>
      <c r="M65" s="123">
        <v>234510</v>
      </c>
      <c r="N65" s="124">
        <v>-0.13403272441258907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251</v>
      </c>
      <c r="G74" s="118" t="s">
        <v>71</v>
      </c>
      <c r="H74" s="117" t="s">
        <v>251</v>
      </c>
      <c r="I74" s="118" t="s">
        <v>71</v>
      </c>
      <c r="J74" s="117" t="s">
        <v>251</v>
      </c>
      <c r="K74" s="118" t="s">
        <v>71</v>
      </c>
      <c r="L74" s="117" t="s">
        <v>251</v>
      </c>
      <c r="M74" s="118" t="s">
        <v>71</v>
      </c>
      <c r="N74" s="117" t="s">
        <v>277</v>
      </c>
    </row>
    <row r="75" spans="1:15" x14ac:dyDescent="0.25">
      <c r="A75" s="1">
        <v>1</v>
      </c>
      <c r="B75" s="119" t="s">
        <v>73</v>
      </c>
      <c r="C75" s="120">
        <v>16631</v>
      </c>
      <c r="D75" s="121">
        <v>-3.3923903572465886E-2</v>
      </c>
      <c r="E75" s="120">
        <v>9757</v>
      </c>
      <c r="F75" s="121">
        <f>IFERROR(E75/C75-1,"-")</f>
        <v>-0.41332451446094642</v>
      </c>
      <c r="G75" s="120">
        <v>14350</v>
      </c>
      <c r="H75" s="121">
        <f>IFERROR(G75/E75-1,"-")</f>
        <v>0.47073895664651011</v>
      </c>
      <c r="I75" s="120">
        <v>17448</v>
      </c>
      <c r="J75" s="121">
        <f>IFERROR(I75/G75-1,"-")</f>
        <v>0.21588850174216034</v>
      </c>
      <c r="K75" s="120">
        <v>9983</v>
      </c>
      <c r="L75" s="121">
        <f>IFERROR(K75/I75-1,"-")</f>
        <v>-0.42784273269142592</v>
      </c>
      <c r="M75" s="120">
        <v>9355</v>
      </c>
      <c r="N75" s="121">
        <f t="shared" ref="N75:N81" si="10">IFERROR(M75/K75-1,"-")</f>
        <v>-6.2906941801061822E-2</v>
      </c>
    </row>
    <row r="76" spans="1:15" x14ac:dyDescent="0.25">
      <c r="A76" s="1">
        <v>2</v>
      </c>
      <c r="B76" s="119" t="s">
        <v>75</v>
      </c>
      <c r="C76" s="120">
        <v>13987</v>
      </c>
      <c r="D76" s="121">
        <v>6.518924682050109E-2</v>
      </c>
      <c r="E76" s="120">
        <v>12054</v>
      </c>
      <c r="F76" s="121">
        <f t="shared" ref="F76:L87" si="11">IFERROR(E76/C76-1,"-")</f>
        <v>-0.13819975691713737</v>
      </c>
      <c r="G76" s="120">
        <v>11828</v>
      </c>
      <c r="H76" s="121">
        <f t="shared" si="11"/>
        <v>-1.8748962999834085E-2</v>
      </c>
      <c r="I76" s="120">
        <v>10511</v>
      </c>
      <c r="J76" s="121">
        <f t="shared" si="11"/>
        <v>-0.11134595874196818</v>
      </c>
      <c r="K76" s="120">
        <v>15960</v>
      </c>
      <c r="L76" s="121">
        <f t="shared" si="11"/>
        <v>0.51840928551041765</v>
      </c>
      <c r="M76" s="120">
        <v>6312</v>
      </c>
      <c r="N76" s="121">
        <f t="shared" si="10"/>
        <v>-0.60451127819548867</v>
      </c>
    </row>
    <row r="77" spans="1:15" x14ac:dyDescent="0.25">
      <c r="A77" s="1">
        <v>3</v>
      </c>
      <c r="B77" s="119" t="s">
        <v>77</v>
      </c>
      <c r="C77" s="120">
        <v>5475</v>
      </c>
      <c r="D77" s="121">
        <v>-0.78799612778315586</v>
      </c>
      <c r="E77" s="120">
        <v>19746</v>
      </c>
      <c r="F77" s="121">
        <f t="shared" si="11"/>
        <v>2.6065753424657534</v>
      </c>
      <c r="G77" s="120">
        <v>11646</v>
      </c>
      <c r="H77" s="121">
        <f t="shared" si="11"/>
        <v>-0.4102096627164995</v>
      </c>
      <c r="I77" s="120">
        <v>13613</v>
      </c>
      <c r="J77" s="121">
        <f t="shared" si="11"/>
        <v>0.16889919285591626</v>
      </c>
      <c r="K77" s="120">
        <v>15644</v>
      </c>
      <c r="L77" s="121">
        <f t="shared" si="11"/>
        <v>0.14919562183207224</v>
      </c>
      <c r="M77" s="120">
        <v>8191</v>
      </c>
      <c r="N77" s="121">
        <f t="shared" si="10"/>
        <v>-0.47641268217847099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27303</v>
      </c>
      <c r="F78" s="121" t="str">
        <f t="shared" si="11"/>
        <v>-</v>
      </c>
      <c r="G78" s="120">
        <v>24750</v>
      </c>
      <c r="H78" s="121">
        <f t="shared" si="11"/>
        <v>-9.3506208108999012E-2</v>
      </c>
      <c r="I78" s="120">
        <v>25210</v>
      </c>
      <c r="J78" s="121">
        <f t="shared" si="11"/>
        <v>1.8585858585858483E-2</v>
      </c>
      <c r="K78" s="120">
        <v>13759</v>
      </c>
      <c r="L78" s="121">
        <f t="shared" si="11"/>
        <v>-0.4542245140817136</v>
      </c>
      <c r="M78" s="120">
        <v>18431</v>
      </c>
      <c r="N78" s="121">
        <f t="shared" si="10"/>
        <v>0.33955956101460871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30664</v>
      </c>
      <c r="F79" s="121" t="str">
        <f t="shared" si="11"/>
        <v>-</v>
      </c>
      <c r="G79" s="120">
        <v>25866</v>
      </c>
      <c r="H79" s="121">
        <f t="shared" si="11"/>
        <v>-0.15647012783720327</v>
      </c>
      <c r="I79" s="120">
        <v>18964</v>
      </c>
      <c r="J79" s="121">
        <f t="shared" si="11"/>
        <v>-0.26683677414366347</v>
      </c>
      <c r="K79" s="120">
        <v>18452</v>
      </c>
      <c r="L79" s="121">
        <f t="shared" si="11"/>
        <v>-2.6998523518245054E-2</v>
      </c>
      <c r="M79" s="120">
        <v>19229</v>
      </c>
      <c r="N79" s="121">
        <f t="shared" si="10"/>
        <v>4.2109256449165411E-2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40559</v>
      </c>
      <c r="F80" s="121" t="str">
        <f t="shared" si="11"/>
        <v>-</v>
      </c>
      <c r="G80" s="120">
        <v>27992</v>
      </c>
      <c r="H80" s="121">
        <f t="shared" si="11"/>
        <v>-0.30984491728099806</v>
      </c>
      <c r="I80" s="120">
        <v>26527</v>
      </c>
      <c r="J80" s="121">
        <f t="shared" si="11"/>
        <v>-5.2336381823378075E-2</v>
      </c>
      <c r="K80" s="120">
        <v>21370</v>
      </c>
      <c r="L80" s="121">
        <f t="shared" si="11"/>
        <v>-0.19440569985297995</v>
      </c>
      <c r="M80" s="120">
        <v>19128</v>
      </c>
      <c r="N80" s="121">
        <f t="shared" si="10"/>
        <v>-0.10491343004211506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55499</v>
      </c>
      <c r="F81" s="121" t="str">
        <f t="shared" si="11"/>
        <v>-</v>
      </c>
      <c r="G81" s="120">
        <v>36761</v>
      </c>
      <c r="H81" s="121">
        <f t="shared" si="11"/>
        <v>-0.33762770500369377</v>
      </c>
      <c r="I81" s="120">
        <v>32479</v>
      </c>
      <c r="J81" s="121">
        <f t="shared" si="11"/>
        <v>-0.11648214139985313</v>
      </c>
      <c r="K81" s="120">
        <v>29019</v>
      </c>
      <c r="L81" s="121">
        <f t="shared" si="11"/>
        <v>-0.10653037347208971</v>
      </c>
      <c r="M81" s="120">
        <v>29730</v>
      </c>
      <c r="N81" s="121">
        <f t="shared" si="10"/>
        <v>2.450118887625341E-2</v>
      </c>
    </row>
    <row r="82" spans="1:15" x14ac:dyDescent="0.25">
      <c r="A82" s="1">
        <v>8</v>
      </c>
      <c r="B82" s="119" t="s">
        <v>87</v>
      </c>
      <c r="C82" s="120">
        <v>55404</v>
      </c>
      <c r="D82" s="121">
        <v>-0.2943513978220722</v>
      </c>
      <c r="E82" s="120">
        <v>63358</v>
      </c>
      <c r="F82" s="121">
        <f t="shared" si="11"/>
        <v>0.14356364161432378</v>
      </c>
      <c r="G82" s="120">
        <v>50051</v>
      </c>
      <c r="H82" s="121">
        <f t="shared" si="11"/>
        <v>-0.21002872565421893</v>
      </c>
      <c r="I82" s="120">
        <v>42439</v>
      </c>
      <c r="J82" s="121">
        <f t="shared" si="11"/>
        <v>-0.15208487342910226</v>
      </c>
      <c r="K82" s="120">
        <v>38048</v>
      </c>
      <c r="L82" s="121">
        <f t="shared" si="11"/>
        <v>-0.1034661514173284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40310</v>
      </c>
      <c r="D83" s="121">
        <v>-0.1482303222398309</v>
      </c>
      <c r="E83" s="120">
        <v>35393</v>
      </c>
      <c r="F83" s="121">
        <f t="shared" si="11"/>
        <v>-0.12197965765318775</v>
      </c>
      <c r="G83" s="120">
        <v>27057</v>
      </c>
      <c r="H83" s="121">
        <f t="shared" si="11"/>
        <v>-0.23552679908456475</v>
      </c>
      <c r="I83" s="120">
        <v>24059</v>
      </c>
      <c r="J83" s="121">
        <f t="shared" si="11"/>
        <v>-0.11080311934065123</v>
      </c>
      <c r="K83" s="120">
        <v>19606</v>
      </c>
      <c r="L83" s="121">
        <f t="shared" si="11"/>
        <v>-0.18508666195602475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22312</v>
      </c>
      <c r="D84" s="121">
        <v>-0.24796926084465265</v>
      </c>
      <c r="E84" s="120">
        <v>19975</v>
      </c>
      <c r="F84" s="121">
        <f t="shared" si="11"/>
        <v>-0.10474184295446398</v>
      </c>
      <c r="G84" s="120">
        <v>15636</v>
      </c>
      <c r="H84" s="121">
        <f t="shared" si="11"/>
        <v>-0.21722152690863583</v>
      </c>
      <c r="I84" s="120">
        <v>16278</v>
      </c>
      <c r="J84" s="121">
        <f t="shared" si="11"/>
        <v>4.1059094397544182E-2</v>
      </c>
      <c r="K84" s="120">
        <v>14275</v>
      </c>
      <c r="L84" s="121">
        <f t="shared" si="11"/>
        <v>-0.12304951468239345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8795</v>
      </c>
      <c r="D85" s="121">
        <v>-0.45140968063872255</v>
      </c>
      <c r="E85" s="120">
        <v>10052</v>
      </c>
      <c r="F85" s="121">
        <f t="shared" si="11"/>
        <v>0.14292211483797623</v>
      </c>
      <c r="G85" s="120">
        <v>16263</v>
      </c>
      <c r="H85" s="121">
        <f t="shared" si="11"/>
        <v>0.6178869876641464</v>
      </c>
      <c r="I85" s="120">
        <v>11300</v>
      </c>
      <c r="J85" s="121">
        <f t="shared" si="11"/>
        <v>-0.30517124761729075</v>
      </c>
      <c r="K85" s="120">
        <v>10788</v>
      </c>
      <c r="L85" s="121">
        <f t="shared" si="11"/>
        <v>-4.5309734513274358E-2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8943</v>
      </c>
      <c r="D86" s="121">
        <v>-0.55747439259735754</v>
      </c>
      <c r="E86" s="120">
        <v>17534</v>
      </c>
      <c r="F86" s="121">
        <f t="shared" si="11"/>
        <v>0.96063960639606405</v>
      </c>
      <c r="G86" s="120">
        <v>24371</v>
      </c>
      <c r="H86" s="121">
        <f t="shared" si="11"/>
        <v>0.38992813961446338</v>
      </c>
      <c r="I86" s="120">
        <v>17678</v>
      </c>
      <c r="J86" s="121">
        <f t="shared" si="11"/>
        <v>-0.27462968281974476</v>
      </c>
      <c r="K86" s="120">
        <v>12305</v>
      </c>
      <c r="L86" s="121">
        <f t="shared" si="11"/>
        <v>-0.30393709695666926</v>
      </c>
      <c r="M86" s="120"/>
      <c r="N86" s="121"/>
    </row>
    <row r="87" spans="1:15" ht="15.75" x14ac:dyDescent="0.25">
      <c r="B87" s="122" t="s">
        <v>32</v>
      </c>
      <c r="C87" s="123">
        <v>197437</v>
      </c>
      <c r="D87" s="124">
        <v>-0.51768404698157089</v>
      </c>
      <c r="E87" s="123">
        <v>341894</v>
      </c>
      <c r="F87" s="124">
        <f t="shared" si="11"/>
        <v>0.73166123877490041</v>
      </c>
      <c r="G87" s="123">
        <v>286571</v>
      </c>
      <c r="H87" s="124">
        <f t="shared" si="11"/>
        <v>-0.16181331055824322</v>
      </c>
      <c r="I87" s="123">
        <v>256506</v>
      </c>
      <c r="J87" s="124">
        <f t="shared" si="11"/>
        <v>-0.10491291861353735</v>
      </c>
      <c r="K87" s="123">
        <v>219209</v>
      </c>
      <c r="L87" s="124">
        <f t="shared" si="11"/>
        <v>-0.14540400614410576</v>
      </c>
      <c r="M87" s="123">
        <v>110376</v>
      </c>
      <c r="N87" s="124">
        <v>-0.11121131841497101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251</v>
      </c>
      <c r="G96" s="118" t="s">
        <v>71</v>
      </c>
      <c r="H96" s="117" t="s">
        <v>251</v>
      </c>
      <c r="I96" s="118" t="s">
        <v>71</v>
      </c>
      <c r="J96" s="117" t="s">
        <v>251</v>
      </c>
      <c r="K96" s="118" t="s">
        <v>71</v>
      </c>
      <c r="L96" s="117" t="s">
        <v>251</v>
      </c>
      <c r="M96" s="118" t="s">
        <v>71</v>
      </c>
      <c r="N96" s="117" t="s">
        <v>277</v>
      </c>
    </row>
    <row r="97" spans="2:14" x14ac:dyDescent="0.25">
      <c r="B97" s="119" t="s">
        <v>73</v>
      </c>
      <c r="C97" s="120">
        <v>1106899</v>
      </c>
      <c r="D97" s="121">
        <v>4.4836742341648472E-2</v>
      </c>
      <c r="E97" s="120">
        <v>79086</v>
      </c>
      <c r="F97" s="121">
        <f t="shared" ref="F97:L109" si="12">IFERROR(E97/C97-1,"-")</f>
        <v>-0.92855174681700858</v>
      </c>
      <c r="G97" s="120">
        <v>741846</v>
      </c>
      <c r="H97" s="121">
        <f t="shared" si="12"/>
        <v>8.3802442910249599</v>
      </c>
      <c r="I97" s="120">
        <v>1055839</v>
      </c>
      <c r="J97" s="121">
        <f t="shared" si="12"/>
        <v>0.42325900523828386</v>
      </c>
      <c r="K97" s="120">
        <v>1124089</v>
      </c>
      <c r="L97" s="121">
        <f t="shared" si="12"/>
        <v>6.4640537051577018E-2</v>
      </c>
      <c r="M97" s="120">
        <v>1085790</v>
      </c>
      <c r="N97" s="121">
        <f t="shared" ref="N97:N103" si="13">IFERROR(M97/K97-1,"-")</f>
        <v>-3.4071145612135645E-2</v>
      </c>
    </row>
    <row r="98" spans="2:14" x14ac:dyDescent="0.25">
      <c r="B98" s="119" t="s">
        <v>75</v>
      </c>
      <c r="C98" s="120">
        <v>1081526</v>
      </c>
      <c r="D98" s="121">
        <v>0.10708414456134308</v>
      </c>
      <c r="E98" s="120">
        <v>81774</v>
      </c>
      <c r="F98" s="121">
        <f t="shared" si="12"/>
        <v>-0.92439016722667788</v>
      </c>
      <c r="G98" s="120">
        <v>874447</v>
      </c>
      <c r="H98" s="121">
        <f t="shared" si="12"/>
        <v>9.6934600239684983</v>
      </c>
      <c r="I98" s="120">
        <v>1044732</v>
      </c>
      <c r="J98" s="121">
        <f t="shared" si="12"/>
        <v>0.19473450077591892</v>
      </c>
      <c r="K98" s="120">
        <v>1073616</v>
      </c>
      <c r="L98" s="121">
        <f t="shared" si="12"/>
        <v>2.7647281790928124E-2</v>
      </c>
      <c r="M98" s="120">
        <v>1036212</v>
      </c>
      <c r="N98" s="121">
        <f t="shared" si="13"/>
        <v>-3.4839272141994893E-2</v>
      </c>
    </row>
    <row r="99" spans="2:14" x14ac:dyDescent="0.25">
      <c r="B99" s="119" t="s">
        <v>77</v>
      </c>
      <c r="C99" s="120">
        <v>482348</v>
      </c>
      <c r="D99" s="121">
        <v>-0.54657464323215077</v>
      </c>
      <c r="E99" s="120">
        <v>87662</v>
      </c>
      <c r="F99" s="121">
        <f t="shared" si="12"/>
        <v>-0.81825984558866216</v>
      </c>
      <c r="G99" s="120">
        <v>1017822</v>
      </c>
      <c r="H99" s="121">
        <f t="shared" si="12"/>
        <v>10.610754945130159</v>
      </c>
      <c r="I99" s="120">
        <v>1058399</v>
      </c>
      <c r="J99" s="121">
        <f t="shared" si="12"/>
        <v>3.9866499250360121E-2</v>
      </c>
      <c r="K99" s="120">
        <v>1149510</v>
      </c>
      <c r="L99" s="121">
        <f t="shared" si="12"/>
        <v>8.6083792596175934E-2</v>
      </c>
      <c r="M99" s="120">
        <v>1062851</v>
      </c>
      <c r="N99" s="121">
        <f t="shared" si="13"/>
        <v>-7.5387773921061996E-2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106355</v>
      </c>
      <c r="F100" s="121" t="str">
        <f t="shared" si="12"/>
        <v>-</v>
      </c>
      <c r="G100" s="120">
        <v>1046375</v>
      </c>
      <c r="H100" s="121">
        <f t="shared" si="12"/>
        <v>8.8385125287950732</v>
      </c>
      <c r="I100" s="120">
        <v>1034923</v>
      </c>
      <c r="J100" s="121">
        <f t="shared" si="12"/>
        <v>-1.0944451081113415E-2</v>
      </c>
      <c r="K100" s="120">
        <v>1054807</v>
      </c>
      <c r="L100" s="121">
        <f t="shared" si="12"/>
        <v>1.9213023577599575E-2</v>
      </c>
      <c r="M100" s="120">
        <v>1050501</v>
      </c>
      <c r="N100" s="121">
        <f t="shared" si="13"/>
        <v>-4.0822633903643268E-3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127723</v>
      </c>
      <c r="F101" s="121" t="str">
        <f t="shared" si="12"/>
        <v>-</v>
      </c>
      <c r="G101" s="120">
        <v>916073</v>
      </c>
      <c r="H101" s="121">
        <f t="shared" si="12"/>
        <v>6.1723417082279619</v>
      </c>
      <c r="I101" s="120">
        <v>981896</v>
      </c>
      <c r="J101" s="121">
        <f t="shared" si="12"/>
        <v>7.1853443994092103E-2</v>
      </c>
      <c r="K101" s="120">
        <v>1029817</v>
      </c>
      <c r="L101" s="121">
        <f t="shared" si="12"/>
        <v>4.8804557712833097E-2</v>
      </c>
      <c r="M101" s="120">
        <v>936632</v>
      </c>
      <c r="N101" s="121">
        <f t="shared" si="13"/>
        <v>-9.0486950594134696E-2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187439</v>
      </c>
      <c r="F102" s="121" t="str">
        <f t="shared" si="12"/>
        <v>-</v>
      </c>
      <c r="G102" s="120">
        <v>942395</v>
      </c>
      <c r="H102" s="121">
        <f t="shared" si="12"/>
        <v>4.0277423588474113</v>
      </c>
      <c r="I102" s="120">
        <v>985737</v>
      </c>
      <c r="J102" s="121">
        <f t="shared" si="12"/>
        <v>4.5991330599164826E-2</v>
      </c>
      <c r="K102" s="120">
        <v>987495</v>
      </c>
      <c r="L102" s="121">
        <f t="shared" si="12"/>
        <v>1.7834371642739821E-3</v>
      </c>
      <c r="M102" s="120">
        <v>941826</v>
      </c>
      <c r="N102" s="121">
        <f t="shared" si="13"/>
        <v>-4.624732277125454E-2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390325</v>
      </c>
      <c r="F103" s="121" t="str">
        <f t="shared" si="12"/>
        <v>-</v>
      </c>
      <c r="G103" s="120">
        <v>1047957</v>
      </c>
      <c r="H103" s="121">
        <f t="shared" si="12"/>
        <v>1.6848318708768333</v>
      </c>
      <c r="I103" s="120">
        <v>1096955</v>
      </c>
      <c r="J103" s="121">
        <f t="shared" si="12"/>
        <v>4.6755735206692739E-2</v>
      </c>
      <c r="K103" s="120">
        <v>1131084</v>
      </c>
      <c r="L103" s="121">
        <f t="shared" si="12"/>
        <v>3.1112488661795501E-2</v>
      </c>
      <c r="M103" s="120">
        <v>1071243</v>
      </c>
      <c r="N103" s="121">
        <f t="shared" si="13"/>
        <v>-5.2905884974060235E-2</v>
      </c>
    </row>
    <row r="104" spans="2:14" x14ac:dyDescent="0.25">
      <c r="B104" s="119" t="s">
        <v>87</v>
      </c>
      <c r="C104" s="120">
        <v>169505</v>
      </c>
      <c r="D104" s="121">
        <v>-0.84295815491003023</v>
      </c>
      <c r="E104" s="120">
        <v>588422</v>
      </c>
      <c r="F104" s="121">
        <f t="shared" si="12"/>
        <v>2.4714138226011033</v>
      </c>
      <c r="G104" s="120">
        <v>1076405</v>
      </c>
      <c r="H104" s="121">
        <f t="shared" si="12"/>
        <v>0.82930787767962455</v>
      </c>
      <c r="I104" s="120">
        <v>1140422</v>
      </c>
      <c r="J104" s="121">
        <f t="shared" si="12"/>
        <v>5.9472967888480666E-2</v>
      </c>
      <c r="K104" s="120">
        <v>1172113</v>
      </c>
      <c r="L104" s="121">
        <f t="shared" si="12"/>
        <v>2.7788836062440092E-2</v>
      </c>
      <c r="M104" s="120"/>
      <c r="N104" s="121"/>
    </row>
    <row r="105" spans="2:14" x14ac:dyDescent="0.25">
      <c r="B105" s="119" t="s">
        <v>89</v>
      </c>
      <c r="C105" s="120">
        <v>99935</v>
      </c>
      <c r="D105" s="121">
        <v>-0.8949227284866812</v>
      </c>
      <c r="E105" s="120">
        <v>647953</v>
      </c>
      <c r="F105" s="121">
        <f t="shared" si="12"/>
        <v>5.4837444338820234</v>
      </c>
      <c r="G105" s="120">
        <v>923259</v>
      </c>
      <c r="H105" s="121">
        <f t="shared" si="12"/>
        <v>0.42488575560264397</v>
      </c>
      <c r="I105" s="120">
        <v>1021615</v>
      </c>
      <c r="J105" s="121">
        <f t="shared" si="12"/>
        <v>0.1065313200304574</v>
      </c>
      <c r="K105" s="120">
        <v>1027132</v>
      </c>
      <c r="L105" s="121">
        <f t="shared" si="12"/>
        <v>5.4002730970081902E-3</v>
      </c>
      <c r="M105" s="120"/>
      <c r="N105" s="121"/>
    </row>
    <row r="106" spans="2:14" x14ac:dyDescent="0.25">
      <c r="B106" s="119" t="s">
        <v>91</v>
      </c>
      <c r="C106" s="120">
        <v>96365</v>
      </c>
      <c r="D106" s="121">
        <v>-0.91102614694696837</v>
      </c>
      <c r="E106" s="120">
        <v>882370</v>
      </c>
      <c r="F106" s="121">
        <f t="shared" si="12"/>
        <v>8.1565402376381471</v>
      </c>
      <c r="G106" s="120">
        <v>1066955</v>
      </c>
      <c r="H106" s="121">
        <f t="shared" si="12"/>
        <v>0.20919228894908026</v>
      </c>
      <c r="I106" s="120">
        <v>1149422</v>
      </c>
      <c r="J106" s="121">
        <f t="shared" si="12"/>
        <v>7.7291919528002628E-2</v>
      </c>
      <c r="K106" s="120">
        <v>1172328</v>
      </c>
      <c r="L106" s="121">
        <f t="shared" si="12"/>
        <v>1.9928276994872096E-2</v>
      </c>
      <c r="M106" s="120"/>
      <c r="N106" s="121"/>
    </row>
    <row r="107" spans="2:14" x14ac:dyDescent="0.25">
      <c r="B107" s="119" t="s">
        <v>93</v>
      </c>
      <c r="C107" s="120">
        <v>139605</v>
      </c>
      <c r="D107" s="121">
        <v>-0.857329000214612</v>
      </c>
      <c r="E107" s="120">
        <v>888594</v>
      </c>
      <c r="F107" s="121">
        <f t="shared" si="12"/>
        <v>5.3650585580745673</v>
      </c>
      <c r="G107" s="120">
        <v>1015209</v>
      </c>
      <c r="H107" s="121">
        <f t="shared" si="12"/>
        <v>0.14248914577411065</v>
      </c>
      <c r="I107" s="120">
        <v>1105909</v>
      </c>
      <c r="J107" s="121">
        <f t="shared" si="12"/>
        <v>8.9341209544044675E-2</v>
      </c>
      <c r="K107" s="120">
        <v>1086191</v>
      </c>
      <c r="L107" s="121">
        <f t="shared" si="12"/>
        <v>-1.7829676763639668E-2</v>
      </c>
      <c r="M107" s="120"/>
      <c r="N107" s="121"/>
    </row>
    <row r="108" spans="2:14" x14ac:dyDescent="0.25">
      <c r="B108" s="119" t="s">
        <v>95</v>
      </c>
      <c r="C108" s="120">
        <v>174634</v>
      </c>
      <c r="D108" s="121">
        <v>-0.82860704085738679</v>
      </c>
      <c r="E108" s="120">
        <v>769877</v>
      </c>
      <c r="F108" s="121">
        <f t="shared" si="12"/>
        <v>3.4085172417742253</v>
      </c>
      <c r="G108" s="120">
        <v>1039520</v>
      </c>
      <c r="H108" s="121">
        <f t="shared" si="12"/>
        <v>0.3502416619797708</v>
      </c>
      <c r="I108" s="120">
        <v>1097426</v>
      </c>
      <c r="J108" s="121">
        <f t="shared" si="12"/>
        <v>5.5704555948899559E-2</v>
      </c>
      <c r="K108" s="120">
        <v>1088821</v>
      </c>
      <c r="L108" s="121">
        <f t="shared" si="12"/>
        <v>-7.8410753891378082E-3</v>
      </c>
      <c r="M108" s="120"/>
      <c r="N108" s="121"/>
    </row>
    <row r="109" spans="2:14" ht="15.75" x14ac:dyDescent="0.25">
      <c r="B109" s="122" t="s">
        <v>32</v>
      </c>
      <c r="C109" s="123">
        <v>3494056</v>
      </c>
      <c r="D109" s="124">
        <v>-0.71105274187036682</v>
      </c>
      <c r="E109" s="123">
        <v>4837580</v>
      </c>
      <c r="F109" s="124">
        <f t="shared" si="12"/>
        <v>0.38451701976156083</v>
      </c>
      <c r="G109" s="123">
        <v>11708263</v>
      </c>
      <c r="H109" s="124">
        <f t="shared" si="12"/>
        <v>1.4202727396756227</v>
      </c>
      <c r="I109" s="123">
        <v>12773275</v>
      </c>
      <c r="J109" s="124">
        <f t="shared" si="12"/>
        <v>9.0962425425530569E-2</v>
      </c>
      <c r="K109" s="123">
        <v>13097003</v>
      </c>
      <c r="L109" s="124">
        <f t="shared" si="12"/>
        <v>2.5344165846268973E-2</v>
      </c>
      <c r="M109" s="123">
        <v>7185055</v>
      </c>
      <c r="N109" s="124">
        <v>-4.8389771268292692E-2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281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251</v>
      </c>
      <c r="G118" s="118" t="s">
        <v>71</v>
      </c>
      <c r="H118" s="117" t="s">
        <v>251</v>
      </c>
      <c r="I118" s="118" t="s">
        <v>71</v>
      </c>
      <c r="J118" s="117" t="s">
        <v>251</v>
      </c>
      <c r="K118" s="118" t="s">
        <v>71</v>
      </c>
      <c r="L118" s="117" t="s">
        <v>251</v>
      </c>
      <c r="M118" s="118" t="s">
        <v>71</v>
      </c>
      <c r="N118" s="117" t="s">
        <v>277</v>
      </c>
    </row>
    <row r="119" spans="1:15" x14ac:dyDescent="0.25">
      <c r="B119" s="119" t="s">
        <v>73</v>
      </c>
      <c r="C119" s="120">
        <v>467841</v>
      </c>
      <c r="D119" s="121">
        <v>3.1004557354795015E-2</v>
      </c>
      <c r="E119" s="120">
        <v>9246</v>
      </c>
      <c r="F119" s="121">
        <f t="shared" ref="F119:L131" si="14">IFERROR(E119/C119-1,"-")</f>
        <v>-0.98023687534867621</v>
      </c>
      <c r="G119" s="120">
        <v>287804</v>
      </c>
      <c r="H119" s="121">
        <f t="shared" si="14"/>
        <v>30.127406446030715</v>
      </c>
      <c r="I119" s="120">
        <v>463889</v>
      </c>
      <c r="J119" s="121">
        <f t="shared" si="14"/>
        <v>0.61182262928937758</v>
      </c>
      <c r="K119" s="120">
        <v>507267</v>
      </c>
      <c r="L119" s="121">
        <f t="shared" si="14"/>
        <v>9.3509438680373869E-2</v>
      </c>
      <c r="M119" s="120">
        <v>508547</v>
      </c>
      <c r="N119" s="121">
        <f t="shared" ref="N119:N125" si="15">IFERROR(M119/K119-1,"-")</f>
        <v>2.5233259802037722E-3</v>
      </c>
    </row>
    <row r="120" spans="1:15" x14ac:dyDescent="0.25">
      <c r="B120" s="119" t="s">
        <v>75</v>
      </c>
      <c r="C120" s="120">
        <v>473805</v>
      </c>
      <c r="D120" s="121">
        <v>0.12422855434465374</v>
      </c>
      <c r="E120" s="120">
        <v>3986</v>
      </c>
      <c r="F120" s="121">
        <f t="shared" si="14"/>
        <v>-0.99158725636073908</v>
      </c>
      <c r="G120" s="120">
        <v>387845</v>
      </c>
      <c r="H120" s="121">
        <f t="shared" si="14"/>
        <v>96.301806322127447</v>
      </c>
      <c r="I120" s="120">
        <v>455329</v>
      </c>
      <c r="J120" s="121">
        <f t="shared" si="14"/>
        <v>0.17399734429991365</v>
      </c>
      <c r="K120" s="120">
        <v>462410</v>
      </c>
      <c r="L120" s="121">
        <f t="shared" si="14"/>
        <v>1.5551392509592032E-2</v>
      </c>
      <c r="M120" s="120">
        <v>460209</v>
      </c>
      <c r="N120" s="121">
        <f t="shared" si="15"/>
        <v>-4.7598451590580293E-3</v>
      </c>
    </row>
    <row r="121" spans="1:15" x14ac:dyDescent="0.25">
      <c r="B121" s="119" t="s">
        <v>77</v>
      </c>
      <c r="C121" s="120">
        <v>236725</v>
      </c>
      <c r="D121" s="121">
        <v>-0.51533484839178589</v>
      </c>
      <c r="E121" s="120">
        <v>3017</v>
      </c>
      <c r="F121" s="121">
        <f t="shared" si="14"/>
        <v>-0.98725525398669345</v>
      </c>
      <c r="G121" s="120">
        <v>471283</v>
      </c>
      <c r="H121" s="121">
        <f t="shared" si="14"/>
        <v>155.20914816042426</v>
      </c>
      <c r="I121" s="120">
        <v>508176</v>
      </c>
      <c r="J121" s="121">
        <f t="shared" si="14"/>
        <v>7.8282051336458158E-2</v>
      </c>
      <c r="K121" s="120">
        <v>528478</v>
      </c>
      <c r="L121" s="121">
        <f t="shared" si="14"/>
        <v>3.9950725732816883E-2</v>
      </c>
      <c r="M121" s="120">
        <v>503845</v>
      </c>
      <c r="N121" s="121">
        <f t="shared" si="15"/>
        <v>-4.6611211819602705E-2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3963</v>
      </c>
      <c r="F122" s="121" t="str">
        <f t="shared" si="14"/>
        <v>-</v>
      </c>
      <c r="G122" s="120">
        <v>499381</v>
      </c>
      <c r="H122" s="121">
        <f t="shared" si="14"/>
        <v>125.01085036588444</v>
      </c>
      <c r="I122" s="120">
        <v>504848</v>
      </c>
      <c r="J122" s="121">
        <f t="shared" si="14"/>
        <v>1.0947553070701499E-2</v>
      </c>
      <c r="K122" s="120">
        <v>538909</v>
      </c>
      <c r="L122" s="121">
        <f t="shared" si="14"/>
        <v>6.7467831901879327E-2</v>
      </c>
      <c r="M122" s="120">
        <v>536606</v>
      </c>
      <c r="N122" s="121">
        <f t="shared" si="15"/>
        <v>-4.2734487640770924E-3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4045</v>
      </c>
      <c r="F123" s="121" t="str">
        <f t="shared" si="14"/>
        <v>-</v>
      </c>
      <c r="G123" s="120">
        <v>490237</v>
      </c>
      <c r="H123" s="121">
        <f t="shared" si="14"/>
        <v>120.19579728059333</v>
      </c>
      <c r="I123" s="120">
        <v>543521</v>
      </c>
      <c r="J123" s="121">
        <f t="shared" si="14"/>
        <v>0.10869028653488</v>
      </c>
      <c r="K123" s="120">
        <v>584395</v>
      </c>
      <c r="L123" s="121">
        <f t="shared" si="14"/>
        <v>7.5202246095366965E-2</v>
      </c>
      <c r="M123" s="120">
        <v>537555</v>
      </c>
      <c r="N123" s="121">
        <f t="shared" si="15"/>
        <v>-8.0151267550201521E-2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17245</v>
      </c>
      <c r="F124" s="121" t="str">
        <f t="shared" si="14"/>
        <v>-</v>
      </c>
      <c r="G124" s="120">
        <v>521079</v>
      </c>
      <c r="H124" s="121">
        <f t="shared" si="14"/>
        <v>29.216236590316033</v>
      </c>
      <c r="I124" s="120">
        <v>561465</v>
      </c>
      <c r="J124" s="121">
        <f t="shared" si="14"/>
        <v>7.7504562647890296E-2</v>
      </c>
      <c r="K124" s="120">
        <v>571290</v>
      </c>
      <c r="L124" s="121">
        <f t="shared" si="14"/>
        <v>1.749886457748917E-2</v>
      </c>
      <c r="M124" s="120">
        <v>540108</v>
      </c>
      <c r="N124" s="121">
        <f t="shared" si="15"/>
        <v>-5.4581736070997255E-2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61248</v>
      </c>
      <c r="F125" s="121" t="str">
        <f t="shared" si="14"/>
        <v>-</v>
      </c>
      <c r="G125" s="120">
        <v>562174</v>
      </c>
      <c r="H125" s="121">
        <f t="shared" si="14"/>
        <v>8.1786507314524552</v>
      </c>
      <c r="I125" s="120">
        <v>581810</v>
      </c>
      <c r="J125" s="121">
        <f t="shared" si="14"/>
        <v>3.4928687559367733E-2</v>
      </c>
      <c r="K125" s="120">
        <v>611230</v>
      </c>
      <c r="L125" s="121">
        <f t="shared" si="14"/>
        <v>5.0566336089101327E-2</v>
      </c>
      <c r="M125" s="120">
        <v>572075</v>
      </c>
      <c r="N125" s="121">
        <f t="shared" si="15"/>
        <v>-6.4059355725340716E-2</v>
      </c>
    </row>
    <row r="126" spans="1:15" x14ac:dyDescent="0.25">
      <c r="B126" s="119" t="s">
        <v>87</v>
      </c>
      <c r="C126" s="120">
        <v>33819</v>
      </c>
      <c r="D126" s="121">
        <v>-0.93610798862681011</v>
      </c>
      <c r="E126" s="120">
        <v>191040</v>
      </c>
      <c r="F126" s="121">
        <f t="shared" si="14"/>
        <v>4.6488955912356955</v>
      </c>
      <c r="G126" s="120">
        <v>591418</v>
      </c>
      <c r="H126" s="121">
        <f t="shared" si="14"/>
        <v>2.0957809882747069</v>
      </c>
      <c r="I126" s="120">
        <v>615291</v>
      </c>
      <c r="J126" s="121">
        <f t="shared" si="14"/>
        <v>4.036569735787543E-2</v>
      </c>
      <c r="K126" s="120">
        <v>659079</v>
      </c>
      <c r="L126" s="121">
        <f t="shared" si="14"/>
        <v>7.1166326177369843E-2</v>
      </c>
      <c r="M126" s="120"/>
      <c r="N126" s="121"/>
    </row>
    <row r="127" spans="1:15" x14ac:dyDescent="0.25">
      <c r="B127" s="119" t="s">
        <v>89</v>
      </c>
      <c r="C127" s="120">
        <v>30969</v>
      </c>
      <c r="D127" s="121">
        <v>-0.93722419409438362</v>
      </c>
      <c r="E127" s="120">
        <v>245519</v>
      </c>
      <c r="F127" s="121">
        <f t="shared" si="14"/>
        <v>6.9278956375730569</v>
      </c>
      <c r="G127" s="120">
        <v>521203</v>
      </c>
      <c r="H127" s="121">
        <f t="shared" si="14"/>
        <v>1.1228621817456084</v>
      </c>
      <c r="I127" s="120">
        <v>595081</v>
      </c>
      <c r="J127" s="121">
        <f t="shared" si="14"/>
        <v>0.14174515495881645</v>
      </c>
      <c r="K127" s="120">
        <v>589108</v>
      </c>
      <c r="L127" s="121">
        <f t="shared" si="14"/>
        <v>-1.0037289041323838E-2</v>
      </c>
      <c r="M127" s="120"/>
      <c r="N127" s="121"/>
    </row>
    <row r="128" spans="1:15" x14ac:dyDescent="0.25">
      <c r="A128" s="125"/>
      <c r="B128" s="119" t="s">
        <v>91</v>
      </c>
      <c r="C128" s="120">
        <v>35708</v>
      </c>
      <c r="D128" s="121">
        <v>-0.93155217162946014</v>
      </c>
      <c r="E128" s="120">
        <v>392755</v>
      </c>
      <c r="F128" s="121">
        <f t="shared" si="14"/>
        <v>9.9990758373473732</v>
      </c>
      <c r="G128" s="120">
        <v>572438</v>
      </c>
      <c r="H128" s="121">
        <f t="shared" si="14"/>
        <v>0.4574938574938574</v>
      </c>
      <c r="I128" s="120">
        <v>604663</v>
      </c>
      <c r="J128" s="121">
        <f t="shared" si="14"/>
        <v>5.6294306108259695E-2</v>
      </c>
      <c r="K128" s="120">
        <v>615103</v>
      </c>
      <c r="L128" s="121">
        <f t="shared" si="14"/>
        <v>1.7265815834605291E-2</v>
      </c>
      <c r="M128" s="120"/>
      <c r="N128" s="121"/>
    </row>
    <row r="129" spans="2:15" x14ac:dyDescent="0.25">
      <c r="B129" s="119" t="s">
        <v>93</v>
      </c>
      <c r="C129" s="120">
        <v>67172</v>
      </c>
      <c r="D129" s="121">
        <v>-0.83694375127440801</v>
      </c>
      <c r="E129" s="120">
        <v>359552</v>
      </c>
      <c r="F129" s="121">
        <f t="shared" si="14"/>
        <v>4.3527064848448758</v>
      </c>
      <c r="G129" s="120">
        <v>445764</v>
      </c>
      <c r="H129" s="121">
        <f t="shared" si="14"/>
        <v>0.23977616589533635</v>
      </c>
      <c r="I129" s="120">
        <v>509079</v>
      </c>
      <c r="J129" s="121">
        <f t="shared" si="14"/>
        <v>0.14203704202223588</v>
      </c>
      <c r="K129" s="120">
        <v>505691</v>
      </c>
      <c r="L129" s="121">
        <f t="shared" si="14"/>
        <v>-6.6551556831061509E-3</v>
      </c>
      <c r="M129" s="120"/>
      <c r="N129" s="121"/>
    </row>
    <row r="130" spans="2:15" x14ac:dyDescent="0.25">
      <c r="B130" s="119" t="s">
        <v>95</v>
      </c>
      <c r="C130" s="120">
        <v>85691</v>
      </c>
      <c r="D130" s="121">
        <v>-0.80535831913685407</v>
      </c>
      <c r="E130" s="120">
        <v>283867</v>
      </c>
      <c r="F130" s="121">
        <f t="shared" si="14"/>
        <v>2.3126816118378826</v>
      </c>
      <c r="G130" s="120">
        <v>489037</v>
      </c>
      <c r="H130" s="121">
        <f t="shared" si="14"/>
        <v>0.72276805687170409</v>
      </c>
      <c r="I130" s="120">
        <v>512982</v>
      </c>
      <c r="J130" s="121">
        <f t="shared" si="14"/>
        <v>4.8963575353194067E-2</v>
      </c>
      <c r="K130" s="120">
        <v>516610</v>
      </c>
      <c r="L130" s="121">
        <f t="shared" si="14"/>
        <v>7.0723729097708077E-3</v>
      </c>
      <c r="M130" s="120"/>
      <c r="N130" s="121"/>
    </row>
    <row r="131" spans="2:15" ht="15.75" x14ac:dyDescent="0.25">
      <c r="B131" s="122" t="s">
        <v>32</v>
      </c>
      <c r="C131" s="123">
        <v>1483938</v>
      </c>
      <c r="D131" s="124">
        <v>-0.7373591277268492</v>
      </c>
      <c r="E131" s="123">
        <v>1575483</v>
      </c>
      <c r="F131" s="124">
        <f t="shared" si="14"/>
        <v>6.1690582760196122E-2</v>
      </c>
      <c r="G131" s="123">
        <v>5839663</v>
      </c>
      <c r="H131" s="124">
        <f t="shared" si="14"/>
        <v>2.7065858533541776</v>
      </c>
      <c r="I131" s="123">
        <v>6456134</v>
      </c>
      <c r="J131" s="124">
        <f t="shared" si="14"/>
        <v>0.10556619448759297</v>
      </c>
      <c r="K131" s="123">
        <v>6689570</v>
      </c>
      <c r="L131" s="124">
        <f t="shared" si="14"/>
        <v>3.6157242089460917E-2</v>
      </c>
      <c r="M131" s="123">
        <v>3658945</v>
      </c>
      <c r="N131" s="124">
        <v>-3.8126919207493004E-2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282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251</v>
      </c>
      <c r="G140" s="118" t="s">
        <v>71</v>
      </c>
      <c r="H140" s="117" t="s">
        <v>251</v>
      </c>
      <c r="I140" s="118" t="s">
        <v>71</v>
      </c>
      <c r="J140" s="117" t="s">
        <v>251</v>
      </c>
      <c r="K140" s="118" t="s">
        <v>71</v>
      </c>
      <c r="L140" s="117" t="s">
        <v>251</v>
      </c>
      <c r="M140" s="118" t="s">
        <v>71</v>
      </c>
      <c r="N140" s="117" t="s">
        <v>277</v>
      </c>
    </row>
    <row r="141" spans="2:15" x14ac:dyDescent="0.25">
      <c r="B141" s="119" t="s">
        <v>73</v>
      </c>
      <c r="C141" s="120">
        <v>154087</v>
      </c>
      <c r="D141" s="121">
        <v>-1.1603889772668907E-2</v>
      </c>
      <c r="E141" s="120">
        <v>11884</v>
      </c>
      <c r="F141" s="121">
        <f t="shared" ref="F141:L153" si="16">IFERROR(E141/C141-1,"-")</f>
        <v>-0.92287473959516375</v>
      </c>
      <c r="G141" s="120">
        <v>89583</v>
      </c>
      <c r="H141" s="121">
        <f t="shared" si="16"/>
        <v>6.5381184786267248</v>
      </c>
      <c r="I141" s="120">
        <v>122293</v>
      </c>
      <c r="J141" s="121">
        <f t="shared" si="16"/>
        <v>0.36513624236741338</v>
      </c>
      <c r="K141" s="120">
        <v>126100</v>
      </c>
      <c r="L141" s="121">
        <f t="shared" si="16"/>
        <v>3.1130154628637774E-2</v>
      </c>
      <c r="M141" s="120">
        <v>123178</v>
      </c>
      <c r="N141" s="121">
        <f t="shared" ref="N141:N147" si="17">IFERROR(M141/K141-1,"-")</f>
        <v>-2.3172085646312457E-2</v>
      </c>
    </row>
    <row r="142" spans="2:15" x14ac:dyDescent="0.25">
      <c r="B142" s="119" t="s">
        <v>75</v>
      </c>
      <c r="C142" s="120">
        <v>139966</v>
      </c>
      <c r="D142" s="121">
        <v>1.3497270133669304E-2</v>
      </c>
      <c r="E142" s="120">
        <v>11544</v>
      </c>
      <c r="F142" s="121">
        <f t="shared" si="16"/>
        <v>-0.91752282697226473</v>
      </c>
      <c r="G142" s="120">
        <v>91975</v>
      </c>
      <c r="H142" s="121">
        <f t="shared" si="16"/>
        <v>6.9673423423423424</v>
      </c>
      <c r="I142" s="120">
        <v>119975</v>
      </c>
      <c r="J142" s="121">
        <f t="shared" si="16"/>
        <v>0.30443055178037515</v>
      </c>
      <c r="K142" s="120">
        <v>123737</v>
      </c>
      <c r="L142" s="121">
        <f t="shared" si="16"/>
        <v>3.1356532610960608E-2</v>
      </c>
      <c r="M142" s="120">
        <v>114767</v>
      </c>
      <c r="N142" s="121">
        <f t="shared" si="17"/>
        <v>-7.2492463854788802E-2</v>
      </c>
    </row>
    <row r="143" spans="2:15" x14ac:dyDescent="0.25">
      <c r="B143" s="119" t="s">
        <v>77</v>
      </c>
      <c r="C143" s="120">
        <v>68159</v>
      </c>
      <c r="D143" s="121">
        <v>-0.55221890089675796</v>
      </c>
      <c r="E143" s="120">
        <v>17146</v>
      </c>
      <c r="F143" s="121">
        <f t="shared" si="16"/>
        <v>-0.74844114496984993</v>
      </c>
      <c r="G143" s="120">
        <v>129712</v>
      </c>
      <c r="H143" s="121">
        <f t="shared" si="16"/>
        <v>6.5651463898285316</v>
      </c>
      <c r="I143" s="120">
        <v>133635</v>
      </c>
      <c r="J143" s="121">
        <f t="shared" si="16"/>
        <v>3.0243925003083705E-2</v>
      </c>
      <c r="K143" s="120">
        <v>145348</v>
      </c>
      <c r="L143" s="121">
        <f t="shared" si="16"/>
        <v>8.764919369925539E-2</v>
      </c>
      <c r="M143" s="120">
        <v>125273</v>
      </c>
      <c r="N143" s="121">
        <f t="shared" si="17"/>
        <v>-0.13811679555274237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15236</v>
      </c>
      <c r="F144" s="121" t="str">
        <f t="shared" si="16"/>
        <v>-</v>
      </c>
      <c r="G144" s="120">
        <v>128074</v>
      </c>
      <c r="H144" s="121">
        <f t="shared" si="16"/>
        <v>7.4060120766605415</v>
      </c>
      <c r="I144" s="120">
        <v>121099</v>
      </c>
      <c r="J144" s="121">
        <f t="shared" si="16"/>
        <v>-5.4460702406421313E-2</v>
      </c>
      <c r="K144" s="120">
        <v>116283</v>
      </c>
      <c r="L144" s="121">
        <f t="shared" si="16"/>
        <v>-3.9769114526131522E-2</v>
      </c>
      <c r="M144" s="120">
        <v>111657</v>
      </c>
      <c r="N144" s="121">
        <f t="shared" si="17"/>
        <v>-3.978225535976887E-2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20853</v>
      </c>
      <c r="F145" s="121" t="str">
        <f t="shared" si="16"/>
        <v>-</v>
      </c>
      <c r="G145" s="120">
        <v>110814</v>
      </c>
      <c r="H145" s="121">
        <f t="shared" si="16"/>
        <v>4.3140555315781901</v>
      </c>
      <c r="I145" s="120">
        <v>116526</v>
      </c>
      <c r="J145" s="121">
        <f t="shared" si="16"/>
        <v>5.1545833558936494E-2</v>
      </c>
      <c r="K145" s="120">
        <v>113394</v>
      </c>
      <c r="L145" s="121">
        <f t="shared" si="16"/>
        <v>-2.6878121620925843E-2</v>
      </c>
      <c r="M145" s="120">
        <v>93440</v>
      </c>
      <c r="N145" s="121">
        <f t="shared" si="17"/>
        <v>-0.17597050990352225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38543</v>
      </c>
      <c r="F146" s="121" t="str">
        <f t="shared" si="16"/>
        <v>-</v>
      </c>
      <c r="G146" s="120">
        <v>119906</v>
      </c>
      <c r="H146" s="121">
        <f t="shared" si="16"/>
        <v>2.1109669719534025</v>
      </c>
      <c r="I146" s="120">
        <v>118355</v>
      </c>
      <c r="J146" s="121">
        <f t="shared" si="16"/>
        <v>-1.2935132520474402E-2</v>
      </c>
      <c r="K146" s="120">
        <v>100343</v>
      </c>
      <c r="L146" s="121">
        <f t="shared" si="16"/>
        <v>-0.15218621942461241</v>
      </c>
      <c r="M146" s="120">
        <v>101616</v>
      </c>
      <c r="N146" s="121">
        <f t="shared" si="17"/>
        <v>1.2686485355231536E-2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88196</v>
      </c>
      <c r="F147" s="121" t="str">
        <f t="shared" si="16"/>
        <v>-</v>
      </c>
      <c r="G147" s="120">
        <v>113982</v>
      </c>
      <c r="H147" s="121">
        <f t="shared" si="16"/>
        <v>0.29237153612408728</v>
      </c>
      <c r="I147" s="120">
        <v>116930</v>
      </c>
      <c r="J147" s="121">
        <f t="shared" si="16"/>
        <v>2.5863732870102352E-2</v>
      </c>
      <c r="K147" s="120">
        <v>107901</v>
      </c>
      <c r="L147" s="121">
        <f t="shared" si="16"/>
        <v>-7.7217138458906986E-2</v>
      </c>
      <c r="M147" s="120">
        <v>96052</v>
      </c>
      <c r="N147" s="121">
        <f t="shared" si="17"/>
        <v>-0.10981362545296147</v>
      </c>
    </row>
    <row r="148" spans="1:15" x14ac:dyDescent="0.25">
      <c r="B148" s="119" t="s">
        <v>87</v>
      </c>
      <c r="C148" s="120">
        <v>42943</v>
      </c>
      <c r="D148" s="121">
        <v>-0.72008421656432919</v>
      </c>
      <c r="E148" s="120">
        <v>93845</v>
      </c>
      <c r="F148" s="121">
        <f t="shared" si="16"/>
        <v>1.1853387047947277</v>
      </c>
      <c r="G148" s="120">
        <v>122390</v>
      </c>
      <c r="H148" s="121">
        <f t="shared" si="16"/>
        <v>0.3041717726037616</v>
      </c>
      <c r="I148" s="120">
        <v>116172</v>
      </c>
      <c r="J148" s="121">
        <f t="shared" si="16"/>
        <v>-5.0804804314077967E-2</v>
      </c>
      <c r="K148" s="120">
        <v>114502</v>
      </c>
      <c r="L148" s="121">
        <f t="shared" si="16"/>
        <v>-1.4375236717969919E-2</v>
      </c>
      <c r="M148" s="120"/>
      <c r="N148" s="121"/>
    </row>
    <row r="149" spans="1:15" x14ac:dyDescent="0.25">
      <c r="B149" s="119" t="s">
        <v>89</v>
      </c>
      <c r="C149" s="120">
        <v>9512</v>
      </c>
      <c r="D149" s="121">
        <v>-0.93905416055307456</v>
      </c>
      <c r="E149" s="120">
        <v>139728</v>
      </c>
      <c r="F149" s="121">
        <f t="shared" si="16"/>
        <v>13.689655172413794</v>
      </c>
      <c r="G149" s="120">
        <v>113401</v>
      </c>
      <c r="H149" s="121">
        <f t="shared" si="16"/>
        <v>-0.18841606549868317</v>
      </c>
      <c r="I149" s="120">
        <v>116505</v>
      </c>
      <c r="J149" s="121">
        <f t="shared" si="16"/>
        <v>2.7371892664085795E-2</v>
      </c>
      <c r="K149" s="120">
        <v>114433</v>
      </c>
      <c r="L149" s="121">
        <f t="shared" si="16"/>
        <v>-1.7784644435861141E-2</v>
      </c>
      <c r="M149" s="120"/>
      <c r="N149" s="121"/>
    </row>
    <row r="150" spans="1:15" x14ac:dyDescent="0.25">
      <c r="A150" s="125"/>
      <c r="B150" s="119" t="s">
        <v>91</v>
      </c>
      <c r="C150" s="120">
        <v>4111</v>
      </c>
      <c r="D150" s="121">
        <v>-0.97446821724684041</v>
      </c>
      <c r="E150" s="120">
        <v>142406</v>
      </c>
      <c r="F150" s="121">
        <f t="shared" si="16"/>
        <v>33.640233519824861</v>
      </c>
      <c r="G150" s="120">
        <v>119919</v>
      </c>
      <c r="H150" s="121">
        <f t="shared" si="16"/>
        <v>-0.15790767242953241</v>
      </c>
      <c r="I150" s="120">
        <v>130638</v>
      </c>
      <c r="J150" s="121">
        <f t="shared" si="16"/>
        <v>8.9385335101193286E-2</v>
      </c>
      <c r="K150" s="120">
        <v>135499</v>
      </c>
      <c r="L150" s="121">
        <f t="shared" si="16"/>
        <v>3.7209693963471624E-2</v>
      </c>
      <c r="M150" s="120"/>
      <c r="N150" s="121"/>
    </row>
    <row r="151" spans="1:15" x14ac:dyDescent="0.25">
      <c r="B151" s="119" t="s">
        <v>93</v>
      </c>
      <c r="C151" s="120">
        <v>27044</v>
      </c>
      <c r="D151" s="121">
        <v>-0.82678204282411116</v>
      </c>
      <c r="E151" s="120">
        <v>151136</v>
      </c>
      <c r="F151" s="121">
        <f t="shared" si="16"/>
        <v>4.5885224079278215</v>
      </c>
      <c r="G151" s="120">
        <v>151513</v>
      </c>
      <c r="H151" s="121">
        <f t="shared" si="16"/>
        <v>2.4944420918906474E-3</v>
      </c>
      <c r="I151" s="120">
        <v>147547</v>
      </c>
      <c r="J151" s="121">
        <f t="shared" si="16"/>
        <v>-2.6175971698798151E-2</v>
      </c>
      <c r="K151" s="120">
        <v>149252</v>
      </c>
      <c r="L151" s="121">
        <f t="shared" si="16"/>
        <v>1.1555639897795178E-2</v>
      </c>
      <c r="M151" s="120"/>
      <c r="N151" s="121"/>
    </row>
    <row r="152" spans="1:15" x14ac:dyDescent="0.25">
      <c r="B152" s="119" t="s">
        <v>95</v>
      </c>
      <c r="C152" s="120">
        <v>28095</v>
      </c>
      <c r="D152" s="121">
        <v>-0.81421722598776658</v>
      </c>
      <c r="E152" s="120">
        <v>120676</v>
      </c>
      <c r="F152" s="121">
        <f t="shared" si="16"/>
        <v>3.2952838583377826</v>
      </c>
      <c r="G152" s="120">
        <v>129270</v>
      </c>
      <c r="H152" s="121">
        <f t="shared" si="16"/>
        <v>7.1215486094998282E-2</v>
      </c>
      <c r="I152" s="120">
        <v>136539</v>
      </c>
      <c r="J152" s="121">
        <f t="shared" si="16"/>
        <v>5.6231144116964504E-2</v>
      </c>
      <c r="K152" s="120">
        <v>136566</v>
      </c>
      <c r="L152" s="121">
        <f t="shared" si="16"/>
        <v>1.9774569903097117E-4</v>
      </c>
      <c r="M152" s="120"/>
      <c r="N152" s="121"/>
    </row>
    <row r="153" spans="1:15" ht="15.75" x14ac:dyDescent="0.25">
      <c r="B153" s="122" t="s">
        <v>32</v>
      </c>
      <c r="C153" s="123">
        <v>510569</v>
      </c>
      <c r="D153" s="124">
        <v>-0.71851346680037997</v>
      </c>
      <c r="E153" s="123">
        <v>851193</v>
      </c>
      <c r="F153" s="124">
        <f t="shared" si="16"/>
        <v>0.66714587058752106</v>
      </c>
      <c r="G153" s="123">
        <v>1420539</v>
      </c>
      <c r="H153" s="124">
        <f t="shared" si="16"/>
        <v>0.66888003073333535</v>
      </c>
      <c r="I153" s="123">
        <v>1496214</v>
      </c>
      <c r="J153" s="124">
        <f t="shared" si="16"/>
        <v>5.3272032658026269E-2</v>
      </c>
      <c r="K153" s="123">
        <v>1483358</v>
      </c>
      <c r="L153" s="124">
        <f t="shared" si="16"/>
        <v>-8.5923537675760553E-3</v>
      </c>
      <c r="M153" s="123">
        <v>765983</v>
      </c>
      <c r="N153" s="124">
        <v>-8.0569579381255196E-2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283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251</v>
      </c>
      <c r="G162" s="118" t="s">
        <v>71</v>
      </c>
      <c r="H162" s="117" t="s">
        <v>251</v>
      </c>
      <c r="I162" s="118" t="s">
        <v>71</v>
      </c>
      <c r="J162" s="117" t="s">
        <v>251</v>
      </c>
      <c r="K162" s="118" t="s">
        <v>71</v>
      </c>
      <c r="L162" s="117" t="s">
        <v>251</v>
      </c>
      <c r="M162" s="118" t="s">
        <v>71</v>
      </c>
      <c r="N162" s="117" t="s">
        <v>277</v>
      </c>
    </row>
    <row r="163" spans="2:14" x14ac:dyDescent="0.25">
      <c r="B163" s="119" t="s">
        <v>73</v>
      </c>
      <c r="C163" s="120">
        <v>43633</v>
      </c>
      <c r="D163" s="121">
        <v>8.3592023244840608E-2</v>
      </c>
      <c r="E163" s="120">
        <v>15076</v>
      </c>
      <c r="F163" s="121">
        <f t="shared" ref="F163:L175" si="18">IFERROR(E163/C163-1,"-")</f>
        <v>-0.65448169963101321</v>
      </c>
      <c r="G163" s="120">
        <v>32383</v>
      </c>
      <c r="H163" s="121">
        <f t="shared" si="18"/>
        <v>1.147983550013266</v>
      </c>
      <c r="I163" s="120">
        <v>45548</v>
      </c>
      <c r="J163" s="121">
        <f t="shared" si="18"/>
        <v>0.40654046876447514</v>
      </c>
      <c r="K163" s="120">
        <v>55570</v>
      </c>
      <c r="L163" s="121">
        <f t="shared" si="18"/>
        <v>0.22003161499956092</v>
      </c>
      <c r="M163" s="120">
        <v>36323</v>
      </c>
      <c r="N163" s="121">
        <f t="shared" ref="N163:N169" si="19">IFERROR(M163/K163-1,"-")</f>
        <v>-0.34635594745366205</v>
      </c>
    </row>
    <row r="164" spans="2:14" x14ac:dyDescent="0.25">
      <c r="B164" s="119" t="s">
        <v>75</v>
      </c>
      <c r="C164" s="120">
        <v>49439</v>
      </c>
      <c r="D164" s="121">
        <v>6.2815744781477667E-2</v>
      </c>
      <c r="E164" s="120">
        <v>23636</v>
      </c>
      <c r="F164" s="121">
        <f t="shared" si="18"/>
        <v>-0.52191589635712698</v>
      </c>
      <c r="G164" s="120">
        <v>48271</v>
      </c>
      <c r="H164" s="121">
        <f t="shared" si="18"/>
        <v>1.0422660348620747</v>
      </c>
      <c r="I164" s="120">
        <v>54817</v>
      </c>
      <c r="J164" s="121">
        <f t="shared" si="18"/>
        <v>0.13560937208676016</v>
      </c>
      <c r="K164" s="120">
        <v>56446</v>
      </c>
      <c r="L164" s="121">
        <f t="shared" si="18"/>
        <v>2.9717058576718802E-2</v>
      </c>
      <c r="M164" s="120">
        <v>44271</v>
      </c>
      <c r="N164" s="121">
        <f t="shared" si="19"/>
        <v>-0.21569287460581799</v>
      </c>
    </row>
    <row r="165" spans="2:14" x14ac:dyDescent="0.25">
      <c r="B165" s="119" t="s">
        <v>77</v>
      </c>
      <c r="C165" s="120">
        <v>18711</v>
      </c>
      <c r="D165" s="121">
        <v>-0.47541213412582706</v>
      </c>
      <c r="E165" s="120">
        <v>17675</v>
      </c>
      <c r="F165" s="121">
        <f t="shared" si="18"/>
        <v>-5.5368499812944227E-2</v>
      </c>
      <c r="G165" s="120">
        <v>39560</v>
      </c>
      <c r="H165" s="121">
        <f t="shared" si="18"/>
        <v>1.238189533239038</v>
      </c>
      <c r="I165" s="120">
        <v>41198</v>
      </c>
      <c r="J165" s="121">
        <f t="shared" si="18"/>
        <v>4.1405460060667254E-2</v>
      </c>
      <c r="K165" s="120">
        <v>52762</v>
      </c>
      <c r="L165" s="121">
        <f t="shared" si="18"/>
        <v>0.28069323753580266</v>
      </c>
      <c r="M165" s="120">
        <v>34112</v>
      </c>
      <c r="N165" s="121">
        <f t="shared" si="19"/>
        <v>-0.35347409120200146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11940</v>
      </c>
      <c r="F166" s="121" t="str">
        <f t="shared" si="18"/>
        <v>-</v>
      </c>
      <c r="G166" s="120">
        <v>44208</v>
      </c>
      <c r="H166" s="121">
        <f t="shared" si="18"/>
        <v>2.7025125628140705</v>
      </c>
      <c r="I166" s="120">
        <v>49493</v>
      </c>
      <c r="J166" s="121">
        <f t="shared" si="18"/>
        <v>0.11954849800941014</v>
      </c>
      <c r="K166" s="120">
        <v>41914</v>
      </c>
      <c r="L166" s="121">
        <f t="shared" si="18"/>
        <v>-0.15313276624977268</v>
      </c>
      <c r="M166" s="120">
        <v>33229</v>
      </c>
      <c r="N166" s="121">
        <f t="shared" si="19"/>
        <v>-0.20721000143150259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19712</v>
      </c>
      <c r="F167" s="121" t="str">
        <f t="shared" si="18"/>
        <v>-</v>
      </c>
      <c r="G167" s="120">
        <v>38263</v>
      </c>
      <c r="H167" s="121">
        <f t="shared" si="18"/>
        <v>0.94110186688311681</v>
      </c>
      <c r="I167" s="120">
        <v>35510</v>
      </c>
      <c r="J167" s="121">
        <f t="shared" si="18"/>
        <v>-7.1949402817343078E-2</v>
      </c>
      <c r="K167" s="120">
        <v>32893</v>
      </c>
      <c r="L167" s="121">
        <f t="shared" si="18"/>
        <v>-7.3697549985919486E-2</v>
      </c>
      <c r="M167" s="120">
        <v>27747</v>
      </c>
      <c r="N167" s="121">
        <f t="shared" si="19"/>
        <v>-0.15644666038366828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19496</v>
      </c>
      <c r="F168" s="121" t="str">
        <f t="shared" si="18"/>
        <v>-</v>
      </c>
      <c r="G168" s="120">
        <v>29144</v>
      </c>
      <c r="H168" s="121">
        <f t="shared" si="18"/>
        <v>0.4948707427164547</v>
      </c>
      <c r="I168" s="120">
        <v>26909</v>
      </c>
      <c r="J168" s="121">
        <f t="shared" si="18"/>
        <v>-7.6688169091408187E-2</v>
      </c>
      <c r="K168" s="120">
        <v>23443</v>
      </c>
      <c r="L168" s="121">
        <f t="shared" si="18"/>
        <v>-0.12880448920435539</v>
      </c>
      <c r="M168" s="120">
        <v>22401</v>
      </c>
      <c r="N168" s="121">
        <f t="shared" si="19"/>
        <v>-4.4448236147250797E-2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31618</v>
      </c>
      <c r="F169" s="121" t="str">
        <f t="shared" si="18"/>
        <v>-</v>
      </c>
      <c r="G169" s="120">
        <v>36769</v>
      </c>
      <c r="H169" s="121">
        <f t="shared" si="18"/>
        <v>0.16291353026756905</v>
      </c>
      <c r="I169" s="120">
        <v>42150</v>
      </c>
      <c r="J169" s="121">
        <f t="shared" si="18"/>
        <v>0.1463461067747287</v>
      </c>
      <c r="K169" s="120">
        <v>32656</v>
      </c>
      <c r="L169" s="121">
        <f t="shared" si="18"/>
        <v>-0.22524317912218272</v>
      </c>
      <c r="M169" s="120">
        <v>31848</v>
      </c>
      <c r="N169" s="121">
        <f t="shared" si="19"/>
        <v>-2.4742773150416508E-2</v>
      </c>
    </row>
    <row r="170" spans="2:14" x14ac:dyDescent="0.25">
      <c r="B170" s="119" t="s">
        <v>87</v>
      </c>
      <c r="C170" s="120">
        <v>17468</v>
      </c>
      <c r="D170" s="121">
        <v>-0.65450266025831205</v>
      </c>
      <c r="E170" s="120">
        <v>47730</v>
      </c>
      <c r="F170" s="121">
        <f t="shared" si="18"/>
        <v>1.7324250057247537</v>
      </c>
      <c r="G170" s="120">
        <v>50961</v>
      </c>
      <c r="H170" s="121">
        <f t="shared" si="18"/>
        <v>6.7693274670018955E-2</v>
      </c>
      <c r="I170" s="120">
        <v>64650</v>
      </c>
      <c r="J170" s="121">
        <f t="shared" si="18"/>
        <v>0.26861717784187911</v>
      </c>
      <c r="K170" s="120">
        <v>45438</v>
      </c>
      <c r="L170" s="121">
        <f t="shared" si="18"/>
        <v>-0.29716937354988404</v>
      </c>
      <c r="M170" s="120"/>
      <c r="N170" s="121"/>
    </row>
    <row r="171" spans="2:14" x14ac:dyDescent="0.25">
      <c r="B171" s="119" t="s">
        <v>89</v>
      </c>
      <c r="C171" s="120">
        <v>6369</v>
      </c>
      <c r="D171" s="121">
        <v>-0.77042857657787556</v>
      </c>
      <c r="E171" s="120">
        <v>24934</v>
      </c>
      <c r="F171" s="121">
        <f t="shared" si="18"/>
        <v>2.9149002983199876</v>
      </c>
      <c r="G171" s="120">
        <v>31016</v>
      </c>
      <c r="H171" s="121">
        <f t="shared" si="18"/>
        <v>0.24392395925242649</v>
      </c>
      <c r="I171" s="120">
        <v>38569</v>
      </c>
      <c r="J171" s="121">
        <f t="shared" si="18"/>
        <v>0.24351947381996397</v>
      </c>
      <c r="K171" s="120">
        <v>23019</v>
      </c>
      <c r="L171" s="121">
        <f t="shared" si="18"/>
        <v>-0.40317353314838345</v>
      </c>
      <c r="M171" s="120"/>
      <c r="N171" s="121"/>
    </row>
    <row r="172" spans="2:14" x14ac:dyDescent="0.25">
      <c r="B172" s="119" t="s">
        <v>91</v>
      </c>
      <c r="C172" s="120">
        <v>14907</v>
      </c>
      <c r="D172" s="121">
        <v>-0.59308292842714416</v>
      </c>
      <c r="E172" s="120">
        <v>36554</v>
      </c>
      <c r="F172" s="121">
        <f t="shared" si="18"/>
        <v>1.4521365801301402</v>
      </c>
      <c r="G172" s="120">
        <v>43770</v>
      </c>
      <c r="H172" s="121">
        <f t="shared" si="18"/>
        <v>0.19740657657164751</v>
      </c>
      <c r="I172" s="120">
        <v>54486</v>
      </c>
      <c r="J172" s="121">
        <f t="shared" si="18"/>
        <v>0.24482522275531182</v>
      </c>
      <c r="K172" s="120">
        <v>37926</v>
      </c>
      <c r="L172" s="121">
        <f t="shared" si="18"/>
        <v>-0.30393128510075984</v>
      </c>
      <c r="M172" s="120"/>
      <c r="N172" s="121"/>
    </row>
    <row r="173" spans="2:14" x14ac:dyDescent="0.25">
      <c r="B173" s="119" t="s">
        <v>93</v>
      </c>
      <c r="C173" s="120">
        <v>5828</v>
      </c>
      <c r="D173" s="121">
        <v>-0.80744069252626716</v>
      </c>
      <c r="E173" s="120">
        <v>35760</v>
      </c>
      <c r="F173" s="121">
        <f t="shared" si="18"/>
        <v>5.1358956760466716</v>
      </c>
      <c r="G173" s="120">
        <v>31683</v>
      </c>
      <c r="H173" s="121">
        <f t="shared" si="18"/>
        <v>-0.114010067114094</v>
      </c>
      <c r="I173" s="120">
        <v>47843</v>
      </c>
      <c r="J173" s="121">
        <f t="shared" si="18"/>
        <v>0.51005270965502003</v>
      </c>
      <c r="K173" s="120">
        <v>28288</v>
      </c>
      <c r="L173" s="121">
        <f t="shared" si="18"/>
        <v>-0.40873272997094667</v>
      </c>
      <c r="M173" s="120"/>
      <c r="N173" s="121"/>
    </row>
    <row r="174" spans="2:14" x14ac:dyDescent="0.25">
      <c r="B174" s="119" t="s">
        <v>95</v>
      </c>
      <c r="C174" s="120">
        <v>11448</v>
      </c>
      <c r="D174" s="121">
        <v>-0.62762254822235963</v>
      </c>
      <c r="E174" s="120">
        <v>37306</v>
      </c>
      <c r="F174" s="121">
        <f t="shared" si="18"/>
        <v>2.258735150244584</v>
      </c>
      <c r="G174" s="120">
        <v>40785</v>
      </c>
      <c r="H174" s="121">
        <f t="shared" si="18"/>
        <v>9.3255776550688951E-2</v>
      </c>
      <c r="I174" s="120">
        <v>34236</v>
      </c>
      <c r="J174" s="121">
        <f t="shared" si="18"/>
        <v>-0.16057374034571537</v>
      </c>
      <c r="K174" s="120">
        <v>31889</v>
      </c>
      <c r="L174" s="121">
        <f t="shared" si="18"/>
        <v>-6.8553569342212906E-2</v>
      </c>
      <c r="M174" s="120"/>
      <c r="N174" s="121"/>
    </row>
    <row r="175" spans="2:14" ht="15.75" x14ac:dyDescent="0.25">
      <c r="B175" s="122" t="s">
        <v>32</v>
      </c>
      <c r="C175" s="123">
        <v>173273</v>
      </c>
      <c r="D175" s="124">
        <v>-0.59566668222336305</v>
      </c>
      <c r="E175" s="123">
        <v>321437</v>
      </c>
      <c r="F175" s="124">
        <f t="shared" si="18"/>
        <v>0.85508994476923705</v>
      </c>
      <c r="G175" s="123">
        <v>466813</v>
      </c>
      <c r="H175" s="124">
        <f t="shared" si="18"/>
        <v>0.4522690293898961</v>
      </c>
      <c r="I175" s="123">
        <v>535409</v>
      </c>
      <c r="J175" s="124">
        <f t="shared" si="18"/>
        <v>0.14694535070788528</v>
      </c>
      <c r="K175" s="123">
        <v>462244</v>
      </c>
      <c r="L175" s="124">
        <f t="shared" si="18"/>
        <v>-0.13665254039435271</v>
      </c>
      <c r="M175" s="123">
        <v>229931</v>
      </c>
      <c r="N175" s="124">
        <v>-0.22237591482799202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284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251</v>
      </c>
      <c r="G184" s="118" t="s">
        <v>71</v>
      </c>
      <c r="H184" s="117" t="s">
        <v>251</v>
      </c>
      <c r="I184" s="118" t="s">
        <v>71</v>
      </c>
      <c r="J184" s="117" t="s">
        <v>251</v>
      </c>
      <c r="K184" s="118" t="s">
        <v>71</v>
      </c>
      <c r="L184" s="117" t="s">
        <v>251</v>
      </c>
      <c r="M184" s="118" t="s">
        <v>71</v>
      </c>
      <c r="N184" s="117" t="s">
        <v>277</v>
      </c>
    </row>
    <row r="185" spans="1:15" x14ac:dyDescent="0.25">
      <c r="A185" s="125"/>
      <c r="B185" s="119" t="s">
        <v>73</v>
      </c>
      <c r="C185" s="120">
        <v>57040</v>
      </c>
      <c r="D185" s="121">
        <v>2.1786492374726851E-3</v>
      </c>
      <c r="E185" s="120">
        <v>7010</v>
      </c>
      <c r="F185" s="121">
        <f t="shared" ref="F185:L197" si="20">IFERROR(E185/C185-1,"-")</f>
        <v>-0.87710378681626933</v>
      </c>
      <c r="G185" s="120">
        <v>60039</v>
      </c>
      <c r="H185" s="121">
        <f t="shared" si="20"/>
        <v>7.5647646219686155</v>
      </c>
      <c r="I185" s="120">
        <v>56539</v>
      </c>
      <c r="J185" s="121">
        <f t="shared" si="20"/>
        <v>-5.8295441296490669E-2</v>
      </c>
      <c r="K185" s="120">
        <v>54233</v>
      </c>
      <c r="L185" s="121">
        <f t="shared" si="20"/>
        <v>-4.0786006119669649E-2</v>
      </c>
      <c r="M185" s="120">
        <v>51803</v>
      </c>
      <c r="N185" s="121">
        <f t="shared" ref="N185:N191" si="21">IFERROR(M185/K185-1,"-")</f>
        <v>-4.4806667527151345E-2</v>
      </c>
    </row>
    <row r="186" spans="1:15" x14ac:dyDescent="0.25">
      <c r="B186" s="119" t="s">
        <v>75</v>
      </c>
      <c r="C186" s="120">
        <v>57644</v>
      </c>
      <c r="D186" s="121">
        <v>0.23776599171158019</v>
      </c>
      <c r="E186" s="120">
        <v>3599</v>
      </c>
      <c r="F186" s="121">
        <f t="shared" si="20"/>
        <v>-0.93756505447227811</v>
      </c>
      <c r="G186" s="120">
        <v>56597</v>
      </c>
      <c r="H186" s="121">
        <f t="shared" si="20"/>
        <v>14.725757154765212</v>
      </c>
      <c r="I186" s="120">
        <v>56743</v>
      </c>
      <c r="J186" s="121">
        <f t="shared" si="20"/>
        <v>2.5796420304962098E-3</v>
      </c>
      <c r="K186" s="120">
        <v>54347</v>
      </c>
      <c r="L186" s="121">
        <f t="shared" si="20"/>
        <v>-4.2225472745536896E-2</v>
      </c>
      <c r="M186" s="120">
        <v>50904</v>
      </c>
      <c r="N186" s="121">
        <f t="shared" si="21"/>
        <v>-6.3352162952876934E-2</v>
      </c>
    </row>
    <row r="187" spans="1:15" x14ac:dyDescent="0.25">
      <c r="B187" s="119" t="s">
        <v>77</v>
      </c>
      <c r="C187" s="120">
        <v>24554</v>
      </c>
      <c r="D187" s="121">
        <v>-0.58250017003332655</v>
      </c>
      <c r="E187" s="120">
        <v>3712</v>
      </c>
      <c r="F187" s="121">
        <f t="shared" si="20"/>
        <v>-0.84882300236214059</v>
      </c>
      <c r="G187" s="120">
        <v>63116</v>
      </c>
      <c r="H187" s="121">
        <f t="shared" si="20"/>
        <v>16.00323275862069</v>
      </c>
      <c r="I187" s="120">
        <v>46476</v>
      </c>
      <c r="J187" s="121">
        <f t="shared" si="20"/>
        <v>-0.26364154889409974</v>
      </c>
      <c r="K187" s="120">
        <v>54310</v>
      </c>
      <c r="L187" s="121">
        <f t="shared" si="20"/>
        <v>0.16856011704966001</v>
      </c>
      <c r="M187" s="120">
        <v>60422</v>
      </c>
      <c r="N187" s="121">
        <f t="shared" si="21"/>
        <v>0.11253912723255377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6872</v>
      </c>
      <c r="F188" s="121" t="str">
        <f t="shared" si="20"/>
        <v>-</v>
      </c>
      <c r="G188" s="120">
        <v>63281</v>
      </c>
      <c r="H188" s="121">
        <f t="shared" si="20"/>
        <v>8.2085273573923168</v>
      </c>
      <c r="I188" s="120">
        <v>46291</v>
      </c>
      <c r="J188" s="121">
        <f t="shared" si="20"/>
        <v>-0.26848501129881008</v>
      </c>
      <c r="K188" s="120">
        <v>58185</v>
      </c>
      <c r="L188" s="121">
        <f t="shared" si="20"/>
        <v>0.25693979391242361</v>
      </c>
      <c r="M188" s="120">
        <v>49447</v>
      </c>
      <c r="N188" s="121">
        <f t="shared" si="21"/>
        <v>-0.1501761622411274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14117</v>
      </c>
      <c r="F189" s="121" t="str">
        <f t="shared" si="20"/>
        <v>-</v>
      </c>
      <c r="G189" s="120">
        <v>41515</v>
      </c>
      <c r="H189" s="121">
        <f t="shared" si="20"/>
        <v>1.9407806191117092</v>
      </c>
      <c r="I189" s="120">
        <v>46632</v>
      </c>
      <c r="J189" s="121">
        <f t="shared" si="20"/>
        <v>0.12325665422136578</v>
      </c>
      <c r="K189" s="120">
        <v>42714</v>
      </c>
      <c r="L189" s="121">
        <f t="shared" si="20"/>
        <v>-8.4019557385486388E-2</v>
      </c>
      <c r="M189" s="120">
        <v>41345</v>
      </c>
      <c r="N189" s="121">
        <f t="shared" si="21"/>
        <v>-3.2050381607903744E-2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25913</v>
      </c>
      <c r="F190" s="121" t="str">
        <f t="shared" si="20"/>
        <v>-</v>
      </c>
      <c r="G190" s="120">
        <v>38119</v>
      </c>
      <c r="H190" s="121">
        <f t="shared" si="20"/>
        <v>0.47103770308339454</v>
      </c>
      <c r="I190" s="120">
        <v>37086</v>
      </c>
      <c r="J190" s="121">
        <f t="shared" si="20"/>
        <v>-2.7099346782444411E-2</v>
      </c>
      <c r="K190" s="120">
        <v>39687</v>
      </c>
      <c r="L190" s="121">
        <f t="shared" si="20"/>
        <v>7.0134282478563348E-2</v>
      </c>
      <c r="M190" s="120">
        <v>34766</v>
      </c>
      <c r="N190" s="121">
        <f t="shared" si="21"/>
        <v>-0.12399526293244645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44033</v>
      </c>
      <c r="F191" s="121" t="str">
        <f t="shared" si="20"/>
        <v>-</v>
      </c>
      <c r="G191" s="120">
        <v>61424</v>
      </c>
      <c r="H191" s="121">
        <f t="shared" si="20"/>
        <v>0.39495378466150388</v>
      </c>
      <c r="I191" s="120">
        <v>61993</v>
      </c>
      <c r="J191" s="121">
        <f t="shared" si="20"/>
        <v>9.2634800729356481E-3</v>
      </c>
      <c r="K191" s="120">
        <v>61489</v>
      </c>
      <c r="L191" s="121">
        <f t="shared" si="20"/>
        <v>-8.1299501556627574E-3</v>
      </c>
      <c r="M191" s="120">
        <v>57169</v>
      </c>
      <c r="N191" s="121">
        <f t="shared" si="21"/>
        <v>-7.025646863666668E-2</v>
      </c>
    </row>
    <row r="192" spans="1:15" x14ac:dyDescent="0.25">
      <c r="B192" s="119" t="s">
        <v>87</v>
      </c>
      <c r="C192" s="120">
        <v>20281</v>
      </c>
      <c r="D192" s="121">
        <v>-0.54589015024294119</v>
      </c>
      <c r="E192" s="120">
        <v>48502</v>
      </c>
      <c r="F192" s="121">
        <f t="shared" si="20"/>
        <v>1.3914994329668162</v>
      </c>
      <c r="G192" s="120">
        <v>44123</v>
      </c>
      <c r="H192" s="121">
        <f t="shared" si="20"/>
        <v>-9.0284936703641128E-2</v>
      </c>
      <c r="I192" s="120">
        <v>48757</v>
      </c>
      <c r="J192" s="121">
        <f t="shared" si="20"/>
        <v>0.10502459034970424</v>
      </c>
      <c r="K192" s="120">
        <v>48568</v>
      </c>
      <c r="L192" s="121">
        <f t="shared" si="20"/>
        <v>-3.8763664704555278E-3</v>
      </c>
      <c r="M192" s="120"/>
      <c r="N192" s="121"/>
    </row>
    <row r="193" spans="2:15" x14ac:dyDescent="0.25">
      <c r="B193" s="119" t="s">
        <v>89</v>
      </c>
      <c r="C193" s="120">
        <v>28906</v>
      </c>
      <c r="D193" s="121">
        <v>-0.26145277089348218</v>
      </c>
      <c r="E193" s="120">
        <v>55785</v>
      </c>
      <c r="F193" s="121">
        <f t="shared" si="20"/>
        <v>0.92987615028021864</v>
      </c>
      <c r="G193" s="120">
        <v>44068</v>
      </c>
      <c r="H193" s="121">
        <f t="shared" si="20"/>
        <v>-0.21003854082638707</v>
      </c>
      <c r="I193" s="120">
        <v>43792</v>
      </c>
      <c r="J193" s="121">
        <f t="shared" si="20"/>
        <v>-6.2630480167014113E-3</v>
      </c>
      <c r="K193" s="120">
        <v>44746</v>
      </c>
      <c r="L193" s="121">
        <f t="shared" si="20"/>
        <v>2.1784800876872401E-2</v>
      </c>
      <c r="M193" s="120"/>
      <c r="N193" s="121"/>
    </row>
    <row r="194" spans="2:15" x14ac:dyDescent="0.25">
      <c r="B194" s="119" t="s">
        <v>91</v>
      </c>
      <c r="C194" s="120">
        <v>15055</v>
      </c>
      <c r="D194" s="121">
        <v>-0.6296524070748567</v>
      </c>
      <c r="E194" s="120">
        <v>56784</v>
      </c>
      <c r="F194" s="121">
        <f t="shared" si="20"/>
        <v>2.7717701760212554</v>
      </c>
      <c r="G194" s="120">
        <v>49340</v>
      </c>
      <c r="H194" s="121">
        <f t="shared" si="20"/>
        <v>-0.13109326570865032</v>
      </c>
      <c r="I194" s="120">
        <v>53334</v>
      </c>
      <c r="J194" s="121">
        <f t="shared" si="20"/>
        <v>8.0948520470206731E-2</v>
      </c>
      <c r="K194" s="120">
        <v>56505</v>
      </c>
      <c r="L194" s="121">
        <f t="shared" si="20"/>
        <v>5.9455506806164848E-2</v>
      </c>
      <c r="M194" s="120"/>
      <c r="N194" s="121"/>
    </row>
    <row r="195" spans="2:15" x14ac:dyDescent="0.25">
      <c r="B195" s="119" t="s">
        <v>93</v>
      </c>
      <c r="C195" s="120">
        <v>8909</v>
      </c>
      <c r="D195" s="121">
        <v>-0.8078424605827923</v>
      </c>
      <c r="E195" s="120">
        <v>84455</v>
      </c>
      <c r="F195" s="121">
        <f t="shared" si="20"/>
        <v>8.4797395891794807</v>
      </c>
      <c r="G195" s="120">
        <v>61960</v>
      </c>
      <c r="H195" s="121">
        <f t="shared" si="20"/>
        <v>-0.26635486353679472</v>
      </c>
      <c r="I195" s="120">
        <v>61728</v>
      </c>
      <c r="J195" s="121">
        <f t="shared" si="20"/>
        <v>-3.7443511943189289E-3</v>
      </c>
      <c r="K195" s="120">
        <v>57074</v>
      </c>
      <c r="L195" s="121">
        <f t="shared" si="20"/>
        <v>-7.5395282529808205E-2</v>
      </c>
      <c r="M195" s="120"/>
      <c r="N195" s="121"/>
    </row>
    <row r="196" spans="2:15" x14ac:dyDescent="0.25">
      <c r="B196" s="119" t="s">
        <v>95</v>
      </c>
      <c r="C196" s="120">
        <v>11833</v>
      </c>
      <c r="D196" s="121">
        <v>-0.78271328363142234</v>
      </c>
      <c r="E196" s="120">
        <v>63614</v>
      </c>
      <c r="F196" s="121">
        <f t="shared" si="20"/>
        <v>4.3759824220400576</v>
      </c>
      <c r="G196" s="120">
        <v>56047</v>
      </c>
      <c r="H196" s="121">
        <f t="shared" si="20"/>
        <v>-0.11895180306221897</v>
      </c>
      <c r="I196" s="120">
        <v>60367</v>
      </c>
      <c r="J196" s="121">
        <f t="shared" si="20"/>
        <v>7.7078166538797843E-2</v>
      </c>
      <c r="K196" s="120">
        <v>60564</v>
      </c>
      <c r="L196" s="121">
        <f t="shared" si="20"/>
        <v>3.2633723723225483E-3</v>
      </c>
      <c r="M196" s="120"/>
      <c r="N196" s="121"/>
    </row>
    <row r="197" spans="2:15" ht="15.75" x14ac:dyDescent="0.25">
      <c r="B197" s="122" t="s">
        <v>32</v>
      </c>
      <c r="C197" s="123">
        <v>241515</v>
      </c>
      <c r="D197" s="124">
        <v>-0.57350227363030326</v>
      </c>
      <c r="E197" s="123">
        <v>414396</v>
      </c>
      <c r="F197" s="124">
        <f t="shared" si="20"/>
        <v>0.71581889323644488</v>
      </c>
      <c r="G197" s="123">
        <v>639629</v>
      </c>
      <c r="H197" s="124">
        <f t="shared" si="20"/>
        <v>0.54352117298429525</v>
      </c>
      <c r="I197" s="123">
        <v>619738</v>
      </c>
      <c r="J197" s="124">
        <f t="shared" si="20"/>
        <v>-3.1097714456348902E-2</v>
      </c>
      <c r="K197" s="123">
        <v>632422</v>
      </c>
      <c r="L197" s="124">
        <f t="shared" si="20"/>
        <v>2.0466713353062049E-2</v>
      </c>
      <c r="M197" s="123">
        <v>345856</v>
      </c>
      <c r="N197" s="124">
        <v>-5.2358445330374148E-2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285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251</v>
      </c>
      <c r="G206" s="118" t="s">
        <v>71</v>
      </c>
      <c r="H206" s="117" t="s">
        <v>251</v>
      </c>
      <c r="I206" s="118" t="s">
        <v>71</v>
      </c>
      <c r="J206" s="117" t="s">
        <v>251</v>
      </c>
      <c r="K206" s="118" t="s">
        <v>71</v>
      </c>
      <c r="L206" s="117" t="s">
        <v>251</v>
      </c>
      <c r="M206" s="118" t="s">
        <v>71</v>
      </c>
      <c r="N206" s="117" t="s">
        <v>277</v>
      </c>
    </row>
    <row r="207" spans="2:15" x14ac:dyDescent="0.25">
      <c r="B207" s="119" t="s">
        <v>73</v>
      </c>
      <c r="C207" s="120">
        <v>38581</v>
      </c>
      <c r="D207" s="121">
        <v>5.2285620772419827E-2</v>
      </c>
      <c r="E207" s="120">
        <v>1610</v>
      </c>
      <c r="F207" s="121">
        <f t="shared" ref="F207:L219" si="22">IFERROR(E207/C207-1,"-")</f>
        <v>-0.95826961457712345</v>
      </c>
      <c r="G207" s="120">
        <v>44879</v>
      </c>
      <c r="H207" s="121">
        <f t="shared" si="22"/>
        <v>26.875155279503105</v>
      </c>
      <c r="I207" s="120">
        <v>42011</v>
      </c>
      <c r="J207" s="121">
        <f t="shared" si="22"/>
        <v>-6.3905167227433779E-2</v>
      </c>
      <c r="K207" s="120">
        <v>41716</v>
      </c>
      <c r="L207" s="121">
        <f t="shared" si="22"/>
        <v>-7.021970436314251E-3</v>
      </c>
      <c r="M207" s="120">
        <v>38188</v>
      </c>
      <c r="N207" s="121">
        <f t="shared" ref="N207:N213" si="23">IFERROR(M207/K207-1,"-")</f>
        <v>-8.4571866909579074E-2</v>
      </c>
    </row>
    <row r="208" spans="2:15" x14ac:dyDescent="0.25">
      <c r="B208" s="119" t="s">
        <v>75</v>
      </c>
      <c r="C208" s="120">
        <v>42672</v>
      </c>
      <c r="D208" s="121">
        <v>0.11774104827513954</v>
      </c>
      <c r="E208" s="120">
        <v>1129</v>
      </c>
      <c r="F208" s="121">
        <f t="shared" si="22"/>
        <v>-0.97354236970378705</v>
      </c>
      <c r="G208" s="120">
        <v>45597</v>
      </c>
      <c r="H208" s="121">
        <f t="shared" si="22"/>
        <v>39.38706820194863</v>
      </c>
      <c r="I208" s="120">
        <v>39850</v>
      </c>
      <c r="J208" s="121">
        <f t="shared" si="22"/>
        <v>-0.12603899379345129</v>
      </c>
      <c r="K208" s="120">
        <v>48058</v>
      </c>
      <c r="L208" s="121">
        <f t="shared" si="22"/>
        <v>0.20597239648682564</v>
      </c>
      <c r="M208" s="120">
        <v>45681</v>
      </c>
      <c r="N208" s="121">
        <f t="shared" si="23"/>
        <v>-4.94610678763161E-2</v>
      </c>
    </row>
    <row r="209" spans="2:15" x14ac:dyDescent="0.25">
      <c r="B209" s="119" t="s">
        <v>77</v>
      </c>
      <c r="C209" s="120">
        <v>19499</v>
      </c>
      <c r="D209" s="121">
        <v>-0.52632090368031093</v>
      </c>
      <c r="E209" s="120">
        <v>1410</v>
      </c>
      <c r="F209" s="121">
        <f t="shared" si="22"/>
        <v>-0.92768859941535464</v>
      </c>
      <c r="G209" s="120">
        <v>50300</v>
      </c>
      <c r="H209" s="121">
        <f t="shared" si="22"/>
        <v>34.673758865248224</v>
      </c>
      <c r="I209" s="120">
        <v>39334</v>
      </c>
      <c r="J209" s="121">
        <f t="shared" si="22"/>
        <v>-0.21801192842942341</v>
      </c>
      <c r="K209" s="120">
        <v>39685</v>
      </c>
      <c r="L209" s="121">
        <f t="shared" si="22"/>
        <v>8.9235775664819883E-3</v>
      </c>
      <c r="M209" s="120">
        <v>43957</v>
      </c>
      <c r="N209" s="121">
        <f t="shared" si="23"/>
        <v>0.1076477258409978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1583</v>
      </c>
      <c r="F210" s="121" t="str">
        <f t="shared" si="22"/>
        <v>-</v>
      </c>
      <c r="G210" s="120">
        <v>53650</v>
      </c>
      <c r="H210" s="121">
        <f t="shared" si="22"/>
        <v>32.891345546430827</v>
      </c>
      <c r="I210" s="120">
        <v>47936</v>
      </c>
      <c r="J210" s="121">
        <f t="shared" si="22"/>
        <v>-0.10650512581547067</v>
      </c>
      <c r="K210" s="120">
        <v>47463</v>
      </c>
      <c r="L210" s="121">
        <f t="shared" si="22"/>
        <v>-9.8673230974632986E-3</v>
      </c>
      <c r="M210" s="120">
        <v>46679</v>
      </c>
      <c r="N210" s="121">
        <f t="shared" si="23"/>
        <v>-1.6518129911720747E-2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4434</v>
      </c>
      <c r="F211" s="121" t="str">
        <f t="shared" si="22"/>
        <v>-</v>
      </c>
      <c r="G211" s="120">
        <v>62535</v>
      </c>
      <c r="H211" s="121">
        <f t="shared" si="22"/>
        <v>13.103518267929635</v>
      </c>
      <c r="I211" s="120">
        <v>48535</v>
      </c>
      <c r="J211" s="121">
        <f t="shared" si="22"/>
        <v>-0.22387463020708398</v>
      </c>
      <c r="K211" s="120">
        <v>50974</v>
      </c>
      <c r="L211" s="121">
        <f t="shared" si="22"/>
        <v>5.025239517873703E-2</v>
      </c>
      <c r="M211" s="120">
        <v>43042</v>
      </c>
      <c r="N211" s="121">
        <f t="shared" si="23"/>
        <v>-0.15560874171146077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18411</v>
      </c>
      <c r="F212" s="121" t="str">
        <f t="shared" si="22"/>
        <v>-</v>
      </c>
      <c r="G212" s="120">
        <v>45469</v>
      </c>
      <c r="H212" s="121">
        <f t="shared" si="22"/>
        <v>1.4696648742599532</v>
      </c>
      <c r="I212" s="120">
        <v>40505</v>
      </c>
      <c r="J212" s="121">
        <f t="shared" si="22"/>
        <v>-0.10917328289603911</v>
      </c>
      <c r="K212" s="120">
        <v>40592</v>
      </c>
      <c r="L212" s="121">
        <f t="shared" si="22"/>
        <v>2.1478829774101982E-3</v>
      </c>
      <c r="M212" s="120">
        <v>37304</v>
      </c>
      <c r="N212" s="121">
        <f t="shared" si="23"/>
        <v>-8.1001182499014557E-2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29486</v>
      </c>
      <c r="F213" s="121" t="str">
        <f t="shared" si="22"/>
        <v>-</v>
      </c>
      <c r="G213" s="120">
        <v>50032</v>
      </c>
      <c r="H213" s="121">
        <f t="shared" si="22"/>
        <v>0.69680526351488847</v>
      </c>
      <c r="I213" s="120">
        <v>50397</v>
      </c>
      <c r="J213" s="121">
        <f t="shared" si="22"/>
        <v>7.2953309881675921E-3</v>
      </c>
      <c r="K213" s="120">
        <v>51873</v>
      </c>
      <c r="L213" s="121">
        <f t="shared" si="22"/>
        <v>2.9287457586761212E-2</v>
      </c>
      <c r="M213" s="120">
        <v>51889</v>
      </c>
      <c r="N213" s="121">
        <f t="shared" si="23"/>
        <v>3.0844562681942023E-4</v>
      </c>
    </row>
    <row r="214" spans="2:15" x14ac:dyDescent="0.25">
      <c r="B214" s="119" t="s">
        <v>87</v>
      </c>
      <c r="C214" s="120">
        <v>19637</v>
      </c>
      <c r="D214" s="121">
        <v>-0.65896736770809816</v>
      </c>
      <c r="E214" s="120">
        <v>51243</v>
      </c>
      <c r="F214" s="121">
        <f t="shared" si="22"/>
        <v>1.6095126546824869</v>
      </c>
      <c r="G214" s="120">
        <v>65282</v>
      </c>
      <c r="H214" s="121">
        <f t="shared" si="22"/>
        <v>0.273969127490584</v>
      </c>
      <c r="I214" s="120">
        <v>68350</v>
      </c>
      <c r="J214" s="121">
        <f t="shared" si="22"/>
        <v>4.6996109187831259E-2</v>
      </c>
      <c r="K214" s="120">
        <v>57015</v>
      </c>
      <c r="L214" s="121">
        <f t="shared" si="22"/>
        <v>-0.16583760058522312</v>
      </c>
      <c r="M214" s="120"/>
      <c r="N214" s="121"/>
    </row>
    <row r="215" spans="2:15" x14ac:dyDescent="0.25">
      <c r="B215" s="119" t="s">
        <v>89</v>
      </c>
      <c r="C215" s="120">
        <v>1185</v>
      </c>
      <c r="D215" s="121">
        <v>-0.97029032743318455</v>
      </c>
      <c r="E215" s="120">
        <v>53125</v>
      </c>
      <c r="F215" s="121">
        <f t="shared" si="22"/>
        <v>43.83122362869198</v>
      </c>
      <c r="G215" s="120">
        <v>49325</v>
      </c>
      <c r="H215" s="121">
        <f t="shared" si="22"/>
        <v>-7.1529411764705841E-2</v>
      </c>
      <c r="I215" s="120">
        <v>46471</v>
      </c>
      <c r="J215" s="121">
        <f t="shared" si="22"/>
        <v>-5.7861125190065921E-2</v>
      </c>
      <c r="K215" s="120">
        <v>46544</v>
      </c>
      <c r="L215" s="121">
        <f t="shared" si="22"/>
        <v>1.5708721568290507E-3</v>
      </c>
      <c r="M215" s="120"/>
      <c r="N215" s="121"/>
    </row>
    <row r="216" spans="2:15" x14ac:dyDescent="0.25">
      <c r="B216" s="119" t="s">
        <v>91</v>
      </c>
      <c r="C216" s="120">
        <v>873</v>
      </c>
      <c r="D216" s="121">
        <v>-0.98184842499220293</v>
      </c>
      <c r="E216" s="120">
        <v>69678</v>
      </c>
      <c r="F216" s="121">
        <f t="shared" si="22"/>
        <v>78.814432989690715</v>
      </c>
      <c r="G216" s="120">
        <v>45028</v>
      </c>
      <c r="H216" s="121">
        <f t="shared" si="22"/>
        <v>-0.35377020006314763</v>
      </c>
      <c r="I216" s="120">
        <v>51497</v>
      </c>
      <c r="J216" s="121">
        <f t="shared" si="22"/>
        <v>0.14366616327618376</v>
      </c>
      <c r="K216" s="120">
        <v>54475</v>
      </c>
      <c r="L216" s="121">
        <f t="shared" si="22"/>
        <v>5.7828611375419836E-2</v>
      </c>
      <c r="M216" s="120"/>
      <c r="N216" s="121"/>
    </row>
    <row r="217" spans="2:15" x14ac:dyDescent="0.25">
      <c r="B217" s="119" t="s">
        <v>93</v>
      </c>
      <c r="C217" s="120">
        <v>2741</v>
      </c>
      <c r="D217" s="121">
        <v>-0.91785543035243344</v>
      </c>
      <c r="E217" s="120">
        <v>49033</v>
      </c>
      <c r="F217" s="121">
        <f t="shared" si="22"/>
        <v>16.888726742064939</v>
      </c>
      <c r="G217" s="120">
        <v>36109</v>
      </c>
      <c r="H217" s="121">
        <f t="shared" si="22"/>
        <v>-0.2635775906022475</v>
      </c>
      <c r="I217" s="120">
        <v>38146</v>
      </c>
      <c r="J217" s="121">
        <f t="shared" si="22"/>
        <v>5.6412528732449063E-2</v>
      </c>
      <c r="K217" s="120">
        <v>42223</v>
      </c>
      <c r="L217" s="121">
        <f t="shared" si="22"/>
        <v>0.10687883395375652</v>
      </c>
      <c r="M217" s="120"/>
      <c r="N217" s="121"/>
    </row>
    <row r="218" spans="2:15" x14ac:dyDescent="0.25">
      <c r="B218" s="119" t="s">
        <v>95</v>
      </c>
      <c r="C218" s="120">
        <v>3619</v>
      </c>
      <c r="D218" s="121">
        <v>-0.90339544071325606</v>
      </c>
      <c r="E218" s="120">
        <v>40632</v>
      </c>
      <c r="F218" s="121">
        <f t="shared" si="22"/>
        <v>10.227410886985355</v>
      </c>
      <c r="G218" s="120">
        <v>35693</v>
      </c>
      <c r="H218" s="121">
        <f t="shared" si="22"/>
        <v>-0.12155443985036429</v>
      </c>
      <c r="I218" s="120">
        <v>40203</v>
      </c>
      <c r="J218" s="121">
        <f t="shared" si="22"/>
        <v>0.12635530776342696</v>
      </c>
      <c r="K218" s="120">
        <v>41998</v>
      </c>
      <c r="L218" s="121">
        <f t="shared" si="22"/>
        <v>4.4648409322687321E-2</v>
      </c>
      <c r="M218" s="120"/>
      <c r="N218" s="121"/>
    </row>
    <row r="219" spans="2:15" ht="15.75" x14ac:dyDescent="0.25">
      <c r="B219" s="122" t="s">
        <v>32</v>
      </c>
      <c r="C219" s="123">
        <v>134940</v>
      </c>
      <c r="D219" s="124">
        <v>-0.7312830071450761</v>
      </c>
      <c r="E219" s="123">
        <v>321774</v>
      </c>
      <c r="F219" s="124">
        <f t="shared" si="22"/>
        <v>1.3845709204090708</v>
      </c>
      <c r="G219" s="123">
        <v>583899</v>
      </c>
      <c r="H219" s="124">
        <f t="shared" si="22"/>
        <v>0.81462455015010526</v>
      </c>
      <c r="I219" s="123">
        <v>553235</v>
      </c>
      <c r="J219" s="124">
        <f t="shared" si="22"/>
        <v>-5.2515931693666196E-2</v>
      </c>
      <c r="K219" s="123">
        <v>562616</v>
      </c>
      <c r="L219" s="124">
        <f t="shared" si="22"/>
        <v>1.695662783446461E-2</v>
      </c>
      <c r="M219" s="123">
        <v>306740</v>
      </c>
      <c r="N219" s="124">
        <v>-4.2517659765077487E-2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251</v>
      </c>
      <c r="G228" s="118" t="s">
        <v>71</v>
      </c>
      <c r="H228" s="117" t="s">
        <v>251</v>
      </c>
      <c r="I228" s="118" t="s">
        <v>71</v>
      </c>
      <c r="J228" s="117" t="s">
        <v>251</v>
      </c>
      <c r="K228" s="118" t="s">
        <v>71</v>
      </c>
      <c r="L228" s="117" t="s">
        <v>251</v>
      </c>
      <c r="M228" s="118" t="s">
        <v>71</v>
      </c>
      <c r="N228" s="117" t="s">
        <v>277</v>
      </c>
    </row>
    <row r="229" spans="2:15" x14ac:dyDescent="0.25">
      <c r="B229" s="119" t="s">
        <v>73</v>
      </c>
      <c r="C229" s="120">
        <v>35175</v>
      </c>
      <c r="D229" s="121">
        <v>3.8240917782026429E-3</v>
      </c>
      <c r="E229" s="120">
        <v>78</v>
      </c>
      <c r="F229" s="121">
        <f t="shared" ref="F229:L241" si="24">IFERROR(E229/C229-1,"-")</f>
        <v>-0.99778251599147116</v>
      </c>
      <c r="G229" s="120">
        <v>19961</v>
      </c>
      <c r="H229" s="121">
        <f t="shared" si="24"/>
        <v>254.91025641025641</v>
      </c>
      <c r="I229" s="120">
        <v>28635</v>
      </c>
      <c r="J229" s="121">
        <f t="shared" si="24"/>
        <v>0.43454736736636446</v>
      </c>
      <c r="K229" s="120">
        <v>26551</v>
      </c>
      <c r="L229" s="121">
        <f t="shared" si="24"/>
        <v>-7.2778068796926831E-2</v>
      </c>
      <c r="M229" s="120">
        <v>21975</v>
      </c>
      <c r="N229" s="121">
        <f t="shared" ref="N229:N235" si="25">IFERROR(M229/K229-1,"-")</f>
        <v>-0.17234755753078979</v>
      </c>
    </row>
    <row r="230" spans="2:15" x14ac:dyDescent="0.25">
      <c r="B230" s="119" t="s">
        <v>75</v>
      </c>
      <c r="C230" s="120">
        <v>41345</v>
      </c>
      <c r="D230" s="121">
        <v>5.0058414181947564E-2</v>
      </c>
      <c r="E230" s="120">
        <v>227</v>
      </c>
      <c r="F230" s="121">
        <f t="shared" si="24"/>
        <v>-0.99450961422179218</v>
      </c>
      <c r="G230" s="120">
        <v>25593</v>
      </c>
      <c r="H230" s="121">
        <f t="shared" si="24"/>
        <v>111.74449339207048</v>
      </c>
      <c r="I230" s="120">
        <v>34396</v>
      </c>
      <c r="J230" s="121">
        <f t="shared" si="24"/>
        <v>0.34396123940139889</v>
      </c>
      <c r="K230" s="120">
        <v>29714</v>
      </c>
      <c r="L230" s="121">
        <f t="shared" si="24"/>
        <v>-0.13612047912547975</v>
      </c>
      <c r="M230" s="120">
        <v>27845</v>
      </c>
      <c r="N230" s="121">
        <f t="shared" si="25"/>
        <v>-6.2899643265800664E-2</v>
      </c>
    </row>
    <row r="231" spans="2:15" x14ac:dyDescent="0.25">
      <c r="B231" s="119" t="s">
        <v>77</v>
      </c>
      <c r="C231" s="120">
        <v>17896</v>
      </c>
      <c r="D231" s="121">
        <v>-0.47890399790350291</v>
      </c>
      <c r="E231" s="120">
        <v>151</v>
      </c>
      <c r="F231" s="121">
        <f t="shared" si="24"/>
        <v>-0.9915623603039786</v>
      </c>
      <c r="G231" s="120">
        <v>28650</v>
      </c>
      <c r="H231" s="121">
        <f t="shared" si="24"/>
        <v>188.73509933774835</v>
      </c>
      <c r="I231" s="120">
        <v>30534</v>
      </c>
      <c r="J231" s="121">
        <f t="shared" si="24"/>
        <v>6.5759162303664853E-2</v>
      </c>
      <c r="K231" s="120">
        <v>29097</v>
      </c>
      <c r="L231" s="121">
        <f t="shared" si="24"/>
        <v>-4.7062291216348973E-2</v>
      </c>
      <c r="M231" s="120">
        <v>24801</v>
      </c>
      <c r="N231" s="121">
        <f t="shared" si="25"/>
        <v>-0.14764408701928033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118</v>
      </c>
      <c r="F232" s="121" t="str">
        <f t="shared" si="24"/>
        <v>-</v>
      </c>
      <c r="G232" s="120">
        <v>20850</v>
      </c>
      <c r="H232" s="121">
        <f t="shared" si="24"/>
        <v>175.69491525423729</v>
      </c>
      <c r="I232" s="120">
        <v>15575</v>
      </c>
      <c r="J232" s="121">
        <f t="shared" si="24"/>
        <v>-0.25299760191846521</v>
      </c>
      <c r="K232" s="120">
        <v>14346</v>
      </c>
      <c r="L232" s="121">
        <f t="shared" si="24"/>
        <v>-7.8908507223113933E-2</v>
      </c>
      <c r="M232" s="120">
        <v>17562</v>
      </c>
      <c r="N232" s="121">
        <f t="shared" si="25"/>
        <v>0.22417398578000847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188</v>
      </c>
      <c r="F233" s="121" t="str">
        <f t="shared" si="24"/>
        <v>-</v>
      </c>
      <c r="G233" s="120">
        <v>3925</v>
      </c>
      <c r="H233" s="121">
        <f t="shared" si="24"/>
        <v>19.877659574468087</v>
      </c>
      <c r="I233" s="120">
        <v>3025</v>
      </c>
      <c r="J233" s="121">
        <f t="shared" si="24"/>
        <v>-0.22929936305732479</v>
      </c>
      <c r="K233" s="120">
        <v>5239</v>
      </c>
      <c r="L233" s="121">
        <f t="shared" si="24"/>
        <v>0.73190082644628096</v>
      </c>
      <c r="M233" s="120">
        <v>5856</v>
      </c>
      <c r="N233" s="121">
        <f t="shared" si="25"/>
        <v>0.11777056690208054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262</v>
      </c>
      <c r="F234" s="121" t="str">
        <f t="shared" si="24"/>
        <v>-</v>
      </c>
      <c r="G234" s="120">
        <v>2912</v>
      </c>
      <c r="H234" s="121">
        <f t="shared" si="24"/>
        <v>10.114503816793894</v>
      </c>
      <c r="I234" s="120">
        <v>3081</v>
      </c>
      <c r="J234" s="121">
        <f t="shared" si="24"/>
        <v>5.8035714285714191E-2</v>
      </c>
      <c r="K234" s="120">
        <v>3538</v>
      </c>
      <c r="L234" s="121">
        <f t="shared" si="24"/>
        <v>0.14832846478416095</v>
      </c>
      <c r="M234" s="120">
        <v>3728</v>
      </c>
      <c r="N234" s="121">
        <f t="shared" si="25"/>
        <v>5.3702656868287235E-2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1340</v>
      </c>
      <c r="F235" s="121" t="str">
        <f t="shared" si="24"/>
        <v>-</v>
      </c>
      <c r="G235" s="120">
        <v>5501</v>
      </c>
      <c r="H235" s="121">
        <f t="shared" si="24"/>
        <v>3.1052238805970145</v>
      </c>
      <c r="I235" s="120">
        <v>4568</v>
      </c>
      <c r="J235" s="121">
        <f t="shared" si="24"/>
        <v>-0.16960552626795133</v>
      </c>
      <c r="K235" s="120">
        <v>8513</v>
      </c>
      <c r="L235" s="121">
        <f t="shared" si="24"/>
        <v>0.86361646234676015</v>
      </c>
      <c r="M235" s="120">
        <v>6194</v>
      </c>
      <c r="N235" s="121">
        <f t="shared" si="25"/>
        <v>-0.27240690708328441</v>
      </c>
    </row>
    <row r="236" spans="2:15" x14ac:dyDescent="0.25">
      <c r="B236" s="119" t="s">
        <v>87</v>
      </c>
      <c r="C236" s="120">
        <v>42</v>
      </c>
      <c r="D236" s="121">
        <v>-0.99226376864984345</v>
      </c>
      <c r="E236" s="120">
        <v>1239</v>
      </c>
      <c r="F236" s="121">
        <f t="shared" si="24"/>
        <v>28.5</v>
      </c>
      <c r="G236" s="120">
        <v>3696</v>
      </c>
      <c r="H236" s="121">
        <f t="shared" si="24"/>
        <v>1.9830508474576272</v>
      </c>
      <c r="I236" s="120">
        <v>4628</v>
      </c>
      <c r="J236" s="121">
        <f t="shared" si="24"/>
        <v>0.25216450216450226</v>
      </c>
      <c r="K236" s="120">
        <v>4370</v>
      </c>
      <c r="L236" s="121">
        <f t="shared" si="24"/>
        <v>-5.5747623163353466E-2</v>
      </c>
      <c r="M236" s="120"/>
      <c r="N236" s="121"/>
    </row>
    <row r="237" spans="2:15" x14ac:dyDescent="0.25">
      <c r="B237" s="119" t="s">
        <v>89</v>
      </c>
      <c r="C237" s="120">
        <v>1</v>
      </c>
      <c r="D237" s="121">
        <v>-0.99985625988213311</v>
      </c>
      <c r="E237" s="120">
        <v>1233</v>
      </c>
      <c r="F237" s="121">
        <f t="shared" si="24"/>
        <v>1232</v>
      </c>
      <c r="G237" s="120">
        <v>3488</v>
      </c>
      <c r="H237" s="121">
        <f t="shared" si="24"/>
        <v>1.8288726682887266</v>
      </c>
      <c r="I237" s="120">
        <v>4749</v>
      </c>
      <c r="J237" s="121">
        <f t="shared" si="24"/>
        <v>0.36152522935779818</v>
      </c>
      <c r="K237" s="120">
        <v>6214</v>
      </c>
      <c r="L237" s="121">
        <f t="shared" si="24"/>
        <v>0.30848599705201085</v>
      </c>
      <c r="M237" s="120"/>
      <c r="N237" s="121"/>
    </row>
    <row r="238" spans="2:15" x14ac:dyDescent="0.25">
      <c r="B238" s="119" t="s">
        <v>91</v>
      </c>
      <c r="C238" s="120">
        <v>76</v>
      </c>
      <c r="D238" s="121">
        <v>-0.99542168674698794</v>
      </c>
      <c r="E238" s="120">
        <v>12796</v>
      </c>
      <c r="F238" s="121">
        <f t="shared" si="24"/>
        <v>167.36842105263159</v>
      </c>
      <c r="G238" s="120">
        <v>16522</v>
      </c>
      <c r="H238" s="121">
        <f t="shared" si="24"/>
        <v>0.29118474523288529</v>
      </c>
      <c r="I238" s="120">
        <v>13495</v>
      </c>
      <c r="J238" s="121">
        <f t="shared" si="24"/>
        <v>-0.1832102651010773</v>
      </c>
      <c r="K238" s="120">
        <v>14121</v>
      </c>
      <c r="L238" s="121">
        <f t="shared" si="24"/>
        <v>4.6387550944794409E-2</v>
      </c>
      <c r="M238" s="120"/>
      <c r="N238" s="121"/>
    </row>
    <row r="239" spans="2:15" x14ac:dyDescent="0.25">
      <c r="B239" s="119" t="s">
        <v>93</v>
      </c>
      <c r="C239" s="120">
        <v>66</v>
      </c>
      <c r="D239" s="121">
        <v>-0.99732457740484004</v>
      </c>
      <c r="E239" s="120">
        <v>21197</v>
      </c>
      <c r="F239" s="121">
        <f t="shared" si="24"/>
        <v>320.16666666666669</v>
      </c>
      <c r="G239" s="120">
        <v>26271</v>
      </c>
      <c r="H239" s="121">
        <f t="shared" si="24"/>
        <v>0.23937349624946935</v>
      </c>
      <c r="I239" s="120">
        <v>23135</v>
      </c>
      <c r="J239" s="121">
        <f t="shared" si="24"/>
        <v>-0.11937116973088191</v>
      </c>
      <c r="K239" s="120">
        <v>24442</v>
      </c>
      <c r="L239" s="121">
        <f t="shared" si="24"/>
        <v>5.6494488869677895E-2</v>
      </c>
      <c r="M239" s="120"/>
      <c r="N239" s="121"/>
    </row>
    <row r="240" spans="2:15" x14ac:dyDescent="0.25">
      <c r="B240" s="119" t="s">
        <v>95</v>
      </c>
      <c r="C240" s="120">
        <v>185</v>
      </c>
      <c r="D240" s="121">
        <v>-0.99246742671009769</v>
      </c>
      <c r="E240" s="120">
        <v>19240</v>
      </c>
      <c r="F240" s="121">
        <f t="shared" si="24"/>
        <v>103</v>
      </c>
      <c r="G240" s="120">
        <v>20337</v>
      </c>
      <c r="H240" s="121">
        <f t="shared" si="24"/>
        <v>5.7016632016632096E-2</v>
      </c>
      <c r="I240" s="120">
        <v>18652</v>
      </c>
      <c r="J240" s="121">
        <f t="shared" si="24"/>
        <v>-8.2853911589713336E-2</v>
      </c>
      <c r="K240" s="120">
        <v>18647</v>
      </c>
      <c r="L240" s="121">
        <f t="shared" si="24"/>
        <v>-2.6806776753163231E-4</v>
      </c>
      <c r="M240" s="120"/>
      <c r="N240" s="121"/>
    </row>
    <row r="241" spans="2:15" ht="15.75" x14ac:dyDescent="0.25">
      <c r="B241" s="122" t="s">
        <v>32</v>
      </c>
      <c r="C241" s="123">
        <v>95128</v>
      </c>
      <c r="D241" s="124">
        <v>-0.6076613435396595</v>
      </c>
      <c r="E241" s="123">
        <v>58069</v>
      </c>
      <c r="F241" s="124">
        <f t="shared" si="24"/>
        <v>-0.38956984273820539</v>
      </c>
      <c r="G241" s="123">
        <v>177706</v>
      </c>
      <c r="H241" s="124">
        <f t="shared" si="24"/>
        <v>2.0602559024608653</v>
      </c>
      <c r="I241" s="123">
        <v>184473</v>
      </c>
      <c r="J241" s="124">
        <f t="shared" si="24"/>
        <v>3.8079749698940901E-2</v>
      </c>
      <c r="K241" s="123">
        <v>184792</v>
      </c>
      <c r="L241" s="124">
        <f t="shared" si="24"/>
        <v>1.7292503509998003E-3</v>
      </c>
      <c r="M241" s="123">
        <v>107961</v>
      </c>
      <c r="N241" s="124">
        <v>-7.7240636592078471E-2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287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251</v>
      </c>
      <c r="G254" s="118" t="s">
        <v>71</v>
      </c>
      <c r="H254" s="117" t="s">
        <v>251</v>
      </c>
      <c r="I254" s="118" t="s">
        <v>71</v>
      </c>
      <c r="J254" s="117" t="s">
        <v>251</v>
      </c>
      <c r="K254" s="118" t="s">
        <v>71</v>
      </c>
      <c r="L254" s="117" t="s">
        <v>251</v>
      </c>
      <c r="M254" s="118" t="s">
        <v>71</v>
      </c>
      <c r="N254" s="117" t="s">
        <v>277</v>
      </c>
    </row>
    <row r="255" spans="2:15" x14ac:dyDescent="0.25">
      <c r="B255" s="119" t="s">
        <v>73</v>
      </c>
      <c r="C255" s="120">
        <v>45748</v>
      </c>
      <c r="D255" s="121">
        <v>0.10990344024455334</v>
      </c>
      <c r="E255" s="120">
        <v>468</v>
      </c>
      <c r="F255" s="121">
        <f t="shared" ref="F255:L267" si="26">IFERROR(E255/C255-1,"-")</f>
        <v>-0.98977004459211326</v>
      </c>
      <c r="G255" s="120">
        <v>14749</v>
      </c>
      <c r="H255" s="121">
        <f t="shared" si="26"/>
        <v>30.514957264957264</v>
      </c>
      <c r="I255" s="120">
        <v>32549</v>
      </c>
      <c r="J255" s="121">
        <f t="shared" si="26"/>
        <v>1.2068614821343822</v>
      </c>
      <c r="K255" s="120">
        <v>31090</v>
      </c>
      <c r="L255" s="121">
        <f t="shared" si="26"/>
        <v>-4.4824725798027543E-2</v>
      </c>
      <c r="M255" s="120">
        <v>27778</v>
      </c>
      <c r="N255" s="121">
        <f t="shared" ref="N255:N261" si="27">IFERROR(M255/K255-1,"-")</f>
        <v>-0.10652943068510778</v>
      </c>
    </row>
    <row r="256" spans="2:15" x14ac:dyDescent="0.25">
      <c r="B256" s="119" t="s">
        <v>75</v>
      </c>
      <c r="C256" s="120">
        <v>42210</v>
      </c>
      <c r="D256" s="121">
        <v>0.18747538400945252</v>
      </c>
      <c r="E256" s="120">
        <v>734</v>
      </c>
      <c r="F256" s="121">
        <f t="shared" si="26"/>
        <v>-0.98261075574508405</v>
      </c>
      <c r="G256" s="120">
        <v>12480</v>
      </c>
      <c r="H256" s="121">
        <f t="shared" si="26"/>
        <v>16.002724795640326</v>
      </c>
      <c r="I256" s="120">
        <v>24810</v>
      </c>
      <c r="J256" s="121">
        <f t="shared" si="26"/>
        <v>0.98798076923076916</v>
      </c>
      <c r="K256" s="120">
        <v>27112</v>
      </c>
      <c r="L256" s="121">
        <f t="shared" si="26"/>
        <v>9.2785167271261626E-2</v>
      </c>
      <c r="M256" s="120">
        <v>22910</v>
      </c>
      <c r="N256" s="121">
        <f t="shared" si="27"/>
        <v>-0.15498672174682793</v>
      </c>
    </row>
    <row r="257" spans="2:14" x14ac:dyDescent="0.25">
      <c r="B257" s="119" t="s">
        <v>77</v>
      </c>
      <c r="C257" s="120">
        <v>14945</v>
      </c>
      <c r="D257" s="121">
        <v>-0.61532521685413499</v>
      </c>
      <c r="E257" s="120">
        <v>528</v>
      </c>
      <c r="F257" s="121">
        <f t="shared" si="26"/>
        <v>-0.96467045834727339</v>
      </c>
      <c r="G257" s="120">
        <v>19044</v>
      </c>
      <c r="H257" s="121">
        <f t="shared" si="26"/>
        <v>35.06818181818182</v>
      </c>
      <c r="I257" s="120">
        <v>25777</v>
      </c>
      <c r="J257" s="121">
        <f t="shared" si="26"/>
        <v>0.35354967443814322</v>
      </c>
      <c r="K257" s="120">
        <v>25157</v>
      </c>
      <c r="L257" s="121">
        <f t="shared" si="26"/>
        <v>-2.4052449858400937E-2</v>
      </c>
      <c r="M257" s="120">
        <v>17858</v>
      </c>
      <c r="N257" s="121">
        <f t="shared" si="27"/>
        <v>-0.29013793377588748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543</v>
      </c>
      <c r="F258" s="121" t="str">
        <f t="shared" si="26"/>
        <v>-</v>
      </c>
      <c r="G258" s="120">
        <v>12416</v>
      </c>
      <c r="H258" s="121">
        <f t="shared" si="26"/>
        <v>21.865561694290975</v>
      </c>
      <c r="I258" s="120">
        <v>14217</v>
      </c>
      <c r="J258" s="121">
        <f t="shared" si="26"/>
        <v>0.14505476804123707</v>
      </c>
      <c r="K258" s="120">
        <v>12219</v>
      </c>
      <c r="L258" s="121">
        <f t="shared" si="26"/>
        <v>-0.14053597805444185</v>
      </c>
      <c r="M258" s="120">
        <v>13884</v>
      </c>
      <c r="N258" s="121">
        <f t="shared" si="27"/>
        <v>0.13626319666093778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150</v>
      </c>
      <c r="F259" s="121" t="str">
        <f t="shared" si="26"/>
        <v>-</v>
      </c>
      <c r="G259" s="120">
        <v>1729</v>
      </c>
      <c r="H259" s="121">
        <f t="shared" si="26"/>
        <v>10.526666666666667</v>
      </c>
      <c r="I259" s="120">
        <v>2049</v>
      </c>
      <c r="J259" s="121">
        <f t="shared" si="26"/>
        <v>0.18507807981492186</v>
      </c>
      <c r="K259" s="120">
        <v>1366</v>
      </c>
      <c r="L259" s="121">
        <f t="shared" si="26"/>
        <v>-0.33333333333333337</v>
      </c>
      <c r="M259" s="120">
        <v>894</v>
      </c>
      <c r="N259" s="121">
        <f t="shared" si="27"/>
        <v>-0.34553440702781846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332</v>
      </c>
      <c r="F260" s="121" t="str">
        <f t="shared" si="26"/>
        <v>-</v>
      </c>
      <c r="G260" s="120">
        <v>2016</v>
      </c>
      <c r="H260" s="121">
        <f t="shared" si="26"/>
        <v>5.072289156626506</v>
      </c>
      <c r="I260" s="120">
        <v>2910</v>
      </c>
      <c r="J260" s="121">
        <f t="shared" si="26"/>
        <v>0.44345238095238093</v>
      </c>
      <c r="K260" s="120">
        <v>1609</v>
      </c>
      <c r="L260" s="121">
        <f t="shared" si="26"/>
        <v>-0.44707903780068725</v>
      </c>
      <c r="M260" s="120">
        <v>1859</v>
      </c>
      <c r="N260" s="121">
        <f t="shared" si="27"/>
        <v>0.15537600994406464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602</v>
      </c>
      <c r="F261" s="121" t="str">
        <f t="shared" si="26"/>
        <v>-</v>
      </c>
      <c r="G261" s="120">
        <v>2205</v>
      </c>
      <c r="H261" s="121">
        <f t="shared" si="26"/>
        <v>2.6627906976744184</v>
      </c>
      <c r="I261" s="120">
        <v>2980</v>
      </c>
      <c r="J261" s="121">
        <f t="shared" si="26"/>
        <v>0.35147392290249435</v>
      </c>
      <c r="K261" s="120">
        <v>1521</v>
      </c>
      <c r="L261" s="121">
        <f t="shared" si="26"/>
        <v>-0.48959731543624163</v>
      </c>
      <c r="M261" s="120">
        <v>1032</v>
      </c>
      <c r="N261" s="121">
        <f t="shared" si="27"/>
        <v>-0.32149901380670609</v>
      </c>
    </row>
    <row r="262" spans="2:14" x14ac:dyDescent="0.25">
      <c r="B262" s="119" t="s">
        <v>87</v>
      </c>
      <c r="C262" s="120">
        <v>126</v>
      </c>
      <c r="D262" s="121">
        <v>-0.97646619350018682</v>
      </c>
      <c r="E262" s="120">
        <v>334</v>
      </c>
      <c r="F262" s="121">
        <f t="shared" si="26"/>
        <v>1.6507936507936507</v>
      </c>
      <c r="G262" s="120">
        <v>2173</v>
      </c>
      <c r="H262" s="121">
        <f t="shared" si="26"/>
        <v>5.5059880239520957</v>
      </c>
      <c r="I262" s="120">
        <v>2492</v>
      </c>
      <c r="J262" s="121">
        <f t="shared" si="26"/>
        <v>0.14680165669581213</v>
      </c>
      <c r="K262" s="120">
        <v>1582</v>
      </c>
      <c r="L262" s="121">
        <f t="shared" si="26"/>
        <v>-0.3651685393258427</v>
      </c>
      <c r="M262" s="120"/>
      <c r="N262" s="121"/>
    </row>
    <row r="263" spans="2:14" x14ac:dyDescent="0.25">
      <c r="B263" s="119" t="s">
        <v>89</v>
      </c>
      <c r="C263" s="120">
        <v>110</v>
      </c>
      <c r="D263" s="121">
        <v>-0.97599301615015277</v>
      </c>
      <c r="E263" s="120">
        <v>491</v>
      </c>
      <c r="F263" s="121">
        <f t="shared" si="26"/>
        <v>3.4636363636363638</v>
      </c>
      <c r="G263" s="120">
        <v>2693</v>
      </c>
      <c r="H263" s="121">
        <f t="shared" si="26"/>
        <v>4.4847250509164969</v>
      </c>
      <c r="I263" s="120">
        <v>3027</v>
      </c>
      <c r="J263" s="121">
        <f t="shared" si="26"/>
        <v>0.12402525064983294</v>
      </c>
      <c r="K263" s="120">
        <v>1246</v>
      </c>
      <c r="L263" s="121">
        <f t="shared" si="26"/>
        <v>-0.58837132474397091</v>
      </c>
      <c r="M263" s="120"/>
      <c r="N263" s="121"/>
    </row>
    <row r="264" spans="2:14" x14ac:dyDescent="0.25">
      <c r="B264" s="119" t="s">
        <v>91</v>
      </c>
      <c r="C264" s="120">
        <v>932</v>
      </c>
      <c r="D264" s="121">
        <v>-0.9572300491028406</v>
      </c>
      <c r="E264" s="120">
        <v>3806</v>
      </c>
      <c r="F264" s="121">
        <f t="shared" si="26"/>
        <v>3.0836909871244638</v>
      </c>
      <c r="G264" s="120">
        <v>12360</v>
      </c>
      <c r="H264" s="121">
        <f t="shared" si="26"/>
        <v>2.2475039411455597</v>
      </c>
      <c r="I264" s="120">
        <v>12009</v>
      </c>
      <c r="J264" s="121">
        <f t="shared" si="26"/>
        <v>-2.8398058252427139E-2</v>
      </c>
      <c r="K264" s="120">
        <v>13301</v>
      </c>
      <c r="L264" s="121">
        <f t="shared" si="26"/>
        <v>0.10758597718377882</v>
      </c>
      <c r="M264" s="120"/>
      <c r="N264" s="121"/>
    </row>
    <row r="265" spans="2:14" x14ac:dyDescent="0.25">
      <c r="B265" s="119" t="s">
        <v>93</v>
      </c>
      <c r="C265" s="120">
        <v>1845</v>
      </c>
      <c r="D265" s="121">
        <v>-0.958292831792391</v>
      </c>
      <c r="E265" s="120">
        <v>18668</v>
      </c>
      <c r="F265" s="121">
        <f t="shared" si="26"/>
        <v>9.1181571815718154</v>
      </c>
      <c r="G265" s="120">
        <v>34739</v>
      </c>
      <c r="H265" s="121">
        <f t="shared" si="26"/>
        <v>0.86088493679022937</v>
      </c>
      <c r="I265" s="120">
        <v>31492</v>
      </c>
      <c r="J265" s="121">
        <f t="shared" si="26"/>
        <v>-9.3468436051699855E-2</v>
      </c>
      <c r="K265" s="120">
        <v>26031</v>
      </c>
      <c r="L265" s="121">
        <f t="shared" si="26"/>
        <v>-0.17340911977645113</v>
      </c>
      <c r="M265" s="120"/>
      <c r="N265" s="121"/>
    </row>
    <row r="266" spans="2:14" x14ac:dyDescent="0.25">
      <c r="B266" s="119" t="s">
        <v>95</v>
      </c>
      <c r="C266" s="120">
        <v>625</v>
      </c>
      <c r="D266" s="121">
        <v>-0.98628363253302898</v>
      </c>
      <c r="E266" s="120">
        <v>17228</v>
      </c>
      <c r="F266" s="121">
        <f t="shared" si="26"/>
        <v>26.564800000000002</v>
      </c>
      <c r="G266" s="120">
        <v>31233</v>
      </c>
      <c r="H266" s="121">
        <f t="shared" si="26"/>
        <v>0.81292082656141162</v>
      </c>
      <c r="I266" s="120">
        <v>33233</v>
      </c>
      <c r="J266" s="121">
        <f t="shared" si="26"/>
        <v>6.4034834950212893E-2</v>
      </c>
      <c r="K266" s="120">
        <v>24573</v>
      </c>
      <c r="L266" s="121">
        <f t="shared" si="26"/>
        <v>-0.26058435892035026</v>
      </c>
      <c r="M266" s="120"/>
      <c r="N266" s="121"/>
    </row>
    <row r="267" spans="2:14" ht="15.75" x14ac:dyDescent="0.25">
      <c r="B267" s="122" t="s">
        <v>32</v>
      </c>
      <c r="C267" s="123">
        <v>106598</v>
      </c>
      <c r="D267" s="124">
        <v>-0.61440823575797698</v>
      </c>
      <c r="E267" s="123">
        <v>43884</v>
      </c>
      <c r="F267" s="124">
        <f t="shared" si="26"/>
        <v>-0.58832248259817255</v>
      </c>
      <c r="G267" s="123">
        <v>147837</v>
      </c>
      <c r="H267" s="124">
        <f t="shared" si="26"/>
        <v>2.3688132348919879</v>
      </c>
      <c r="I267" s="123">
        <v>187545</v>
      </c>
      <c r="J267" s="124">
        <f t="shared" si="26"/>
        <v>0.26859311268491659</v>
      </c>
      <c r="K267" s="123">
        <v>166807</v>
      </c>
      <c r="L267" s="124">
        <f t="shared" si="26"/>
        <v>-0.11057612839585163</v>
      </c>
      <c r="M267" s="123">
        <v>86215</v>
      </c>
      <c r="N267" s="124">
        <v>-0.13848751923576552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1A995-11CA-4DAD-A07B-88EE1949F4D2}">
  <sheetPr>
    <tabColor rgb="FFF29140"/>
  </sheetPr>
  <dimension ref="A4:O113"/>
  <sheetViews>
    <sheetView showGridLines="0" topLeftCell="G1" zoomScaleNormal="100" workbookViewId="0">
      <selection activeCell="P32" sqref="P32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1154297</v>
      </c>
      <c r="D9" s="121">
        <v>4.0723847271147084E-2</v>
      </c>
      <c r="E9" s="120">
        <v>98412</v>
      </c>
      <c r="F9" s="121">
        <f t="shared" ref="F9:L21" si="0">IFERROR(E9/C9-1,"-")</f>
        <v>-0.91474291278587749</v>
      </c>
      <c r="G9" s="120">
        <v>786358</v>
      </c>
      <c r="H9" s="121">
        <f t="shared" si="0"/>
        <v>6.9904686420355242</v>
      </c>
      <c r="I9" s="120">
        <v>1105557</v>
      </c>
      <c r="J9" s="121">
        <f t="shared" si="0"/>
        <v>0.40592071295771137</v>
      </c>
      <c r="K9" s="120">
        <v>1165181</v>
      </c>
      <c r="L9" s="121">
        <f t="shared" si="0"/>
        <v>5.3931185818551164E-2</v>
      </c>
      <c r="M9" s="120">
        <v>1119747</v>
      </c>
      <c r="N9" s="121">
        <f t="shared" ref="N9:N15" si="1">IFERROR(M9/K9-1,"-")</f>
        <v>-3.8993083478017554E-2</v>
      </c>
    </row>
    <row r="10" spans="1:15" x14ac:dyDescent="0.25">
      <c r="A10" s="1" t="s">
        <v>74</v>
      </c>
      <c r="B10" s="119" t="s">
        <v>75</v>
      </c>
      <c r="C10" s="120">
        <v>1115694</v>
      </c>
      <c r="D10" s="121">
        <v>9.8426731776473764E-2</v>
      </c>
      <c r="E10" s="120">
        <v>103727</v>
      </c>
      <c r="F10" s="121">
        <f t="shared" si="0"/>
        <v>-0.90702916749574702</v>
      </c>
      <c r="G10" s="120">
        <v>912484</v>
      </c>
      <c r="H10" s="121">
        <f t="shared" si="0"/>
        <v>7.7969766791674306</v>
      </c>
      <c r="I10" s="120">
        <v>1077344</v>
      </c>
      <c r="J10" s="121">
        <f t="shared" si="0"/>
        <v>0.18067166109213972</v>
      </c>
      <c r="K10" s="120">
        <v>1114324</v>
      </c>
      <c r="L10" s="121">
        <f t="shared" si="0"/>
        <v>3.4325155196483159E-2</v>
      </c>
      <c r="M10" s="120">
        <v>1060335</v>
      </c>
      <c r="N10" s="121">
        <f t="shared" si="1"/>
        <v>-4.8450001974291168E-2</v>
      </c>
    </row>
    <row r="11" spans="1:15" x14ac:dyDescent="0.25">
      <c r="A11" s="1" t="s">
        <v>76</v>
      </c>
      <c r="B11" s="119" t="s">
        <v>77</v>
      </c>
      <c r="C11" s="120">
        <v>496315</v>
      </c>
      <c r="D11" s="121">
        <v>-0.55609507846585093</v>
      </c>
      <c r="E11" s="120">
        <v>122878</v>
      </c>
      <c r="F11" s="121">
        <f t="shared" si="0"/>
        <v>-0.752419330465531</v>
      </c>
      <c r="G11" s="120">
        <v>1057048</v>
      </c>
      <c r="H11" s="121">
        <f t="shared" si="0"/>
        <v>7.6024186591578644</v>
      </c>
      <c r="I11" s="120">
        <v>1098201</v>
      </c>
      <c r="J11" s="121">
        <f t="shared" si="0"/>
        <v>3.8932006871968072E-2</v>
      </c>
      <c r="K11" s="120">
        <v>1198797</v>
      </c>
      <c r="L11" s="121">
        <f t="shared" si="0"/>
        <v>9.1600717901367812E-2</v>
      </c>
      <c r="M11" s="120">
        <v>1094097</v>
      </c>
      <c r="N11" s="121">
        <f t="shared" si="1"/>
        <v>-8.7337555899789532E-2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154899</v>
      </c>
      <c r="F12" s="121" t="str">
        <f t="shared" si="0"/>
        <v>-</v>
      </c>
      <c r="G12" s="120">
        <v>1117075</v>
      </c>
      <c r="H12" s="121">
        <f t="shared" si="0"/>
        <v>6.2116346780805554</v>
      </c>
      <c r="I12" s="120">
        <v>1108018</v>
      </c>
      <c r="J12" s="121">
        <f t="shared" si="0"/>
        <v>-8.107781482890597E-3</v>
      </c>
      <c r="K12" s="120">
        <v>1093882</v>
      </c>
      <c r="L12" s="121">
        <f t="shared" si="0"/>
        <v>-1.2757915485127502E-2</v>
      </c>
      <c r="M12" s="120">
        <v>1104961</v>
      </c>
      <c r="N12" s="121">
        <f t="shared" si="1"/>
        <v>1.0128149105662176E-2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187306</v>
      </c>
      <c r="F13" s="121" t="str">
        <f t="shared" si="0"/>
        <v>-</v>
      </c>
      <c r="G13" s="120">
        <v>995707</v>
      </c>
      <c r="H13" s="121">
        <f t="shared" si="0"/>
        <v>4.3159375567253582</v>
      </c>
      <c r="I13" s="120">
        <v>1038688</v>
      </c>
      <c r="J13" s="121">
        <f t="shared" si="0"/>
        <v>4.3166312981630206E-2</v>
      </c>
      <c r="K13" s="120">
        <v>1088673</v>
      </c>
      <c r="L13" s="121">
        <f t="shared" si="0"/>
        <v>4.8123209279398615E-2</v>
      </c>
      <c r="M13" s="120">
        <v>990589</v>
      </c>
      <c r="N13" s="121">
        <f t="shared" si="1"/>
        <v>-9.0095005571002473E-2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274949</v>
      </c>
      <c r="F14" s="121" t="str">
        <f t="shared" si="0"/>
        <v>-</v>
      </c>
      <c r="G14" s="120">
        <v>1029864</v>
      </c>
      <c r="H14" s="121">
        <f t="shared" si="0"/>
        <v>2.7456546486803006</v>
      </c>
      <c r="I14" s="120">
        <v>1069466</v>
      </c>
      <c r="J14" s="121">
        <f t="shared" si="0"/>
        <v>3.8453621060644982E-2</v>
      </c>
      <c r="K14" s="120">
        <v>1059592</v>
      </c>
      <c r="L14" s="121">
        <f t="shared" si="0"/>
        <v>-9.232645077075885E-3</v>
      </c>
      <c r="M14" s="120">
        <v>1003656</v>
      </c>
      <c r="N14" s="121">
        <f t="shared" si="1"/>
        <v>-5.2790130540811941E-2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553215</v>
      </c>
      <c r="F15" s="121" t="str">
        <f t="shared" si="0"/>
        <v>-</v>
      </c>
      <c r="G15" s="120">
        <v>1179956</v>
      </c>
      <c r="H15" s="121">
        <f t="shared" si="0"/>
        <v>1.1329067360791014</v>
      </c>
      <c r="I15" s="120">
        <v>1205442</v>
      </c>
      <c r="J15" s="121">
        <f t="shared" si="0"/>
        <v>2.1599110475305938E-2</v>
      </c>
      <c r="K15" s="120">
        <v>1224963</v>
      </c>
      <c r="L15" s="121">
        <f t="shared" si="0"/>
        <v>1.6194059938180461E-2</v>
      </c>
      <c r="M15" s="120">
        <v>1156556</v>
      </c>
      <c r="N15" s="121">
        <f t="shared" si="1"/>
        <v>-5.5844135700425235E-2</v>
      </c>
    </row>
    <row r="16" spans="1:15" x14ac:dyDescent="0.25">
      <c r="A16" s="1" t="s">
        <v>86</v>
      </c>
      <c r="B16" s="119" t="s">
        <v>87</v>
      </c>
      <c r="C16" s="120">
        <v>285142</v>
      </c>
      <c r="D16" s="121">
        <v>-0.77580532295475102</v>
      </c>
      <c r="E16" s="120">
        <v>796040</v>
      </c>
      <c r="F16" s="121">
        <f t="shared" si="0"/>
        <v>1.7917318388732633</v>
      </c>
      <c r="G16" s="120">
        <v>1241553</v>
      </c>
      <c r="H16" s="121">
        <f t="shared" si="0"/>
        <v>0.55966157479523648</v>
      </c>
      <c r="I16" s="120">
        <v>1271908</v>
      </c>
      <c r="J16" s="121">
        <f t="shared" si="0"/>
        <v>2.4449218035798692E-2</v>
      </c>
      <c r="K16" s="120">
        <v>1304294</v>
      </c>
      <c r="L16" s="121">
        <f t="shared" si="0"/>
        <v>2.5462533453677549E-2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176625</v>
      </c>
      <c r="D17" s="121">
        <v>-0.83348527458313582</v>
      </c>
      <c r="E17" s="120">
        <v>762012</v>
      </c>
      <c r="F17" s="121">
        <f t="shared" si="0"/>
        <v>3.3142929936305734</v>
      </c>
      <c r="G17" s="120">
        <v>1013730</v>
      </c>
      <c r="H17" s="121">
        <f t="shared" si="0"/>
        <v>0.33033338057668393</v>
      </c>
      <c r="I17" s="120">
        <v>1102818</v>
      </c>
      <c r="J17" s="121">
        <f t="shared" si="0"/>
        <v>8.7881388535408833E-2</v>
      </c>
      <c r="K17" s="120">
        <v>1101231</v>
      </c>
      <c r="L17" s="121">
        <f t="shared" si="0"/>
        <v>-1.4390407120666859E-3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137871</v>
      </c>
      <c r="D18" s="121">
        <v>-0.88105535324673312</v>
      </c>
      <c r="E18" s="120">
        <v>953288</v>
      </c>
      <c r="F18" s="121">
        <f t="shared" si="0"/>
        <v>5.9143474697362031</v>
      </c>
      <c r="G18" s="120">
        <v>1125132</v>
      </c>
      <c r="H18" s="121">
        <f t="shared" si="0"/>
        <v>0.18026451607489036</v>
      </c>
      <c r="I18" s="120">
        <v>1207802</v>
      </c>
      <c r="J18" s="121">
        <f t="shared" si="0"/>
        <v>7.3475823281179409E-2</v>
      </c>
      <c r="K18" s="120">
        <v>1223794</v>
      </c>
      <c r="L18" s="121">
        <f t="shared" si="0"/>
        <v>1.3240580823677961E-2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156929</v>
      </c>
      <c r="D19" s="121">
        <v>-0.84682336795520141</v>
      </c>
      <c r="E19" s="120">
        <v>927095</v>
      </c>
      <c r="F19" s="121">
        <f t="shared" si="0"/>
        <v>4.9077353452835357</v>
      </c>
      <c r="G19" s="120">
        <v>1064158</v>
      </c>
      <c r="H19" s="121">
        <f t="shared" si="0"/>
        <v>0.14784137547931975</v>
      </c>
      <c r="I19" s="120">
        <v>1149433</v>
      </c>
      <c r="J19" s="121">
        <f t="shared" si="0"/>
        <v>8.0133777127080696E-2</v>
      </c>
      <c r="K19" s="120">
        <v>1124270</v>
      </c>
      <c r="L19" s="121">
        <f t="shared" si="0"/>
        <v>-2.1891663106940573E-2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196628</v>
      </c>
      <c r="D20" s="121">
        <v>-0.81701635823206764</v>
      </c>
      <c r="E20" s="120">
        <v>829853</v>
      </c>
      <c r="F20" s="121">
        <f t="shared" si="0"/>
        <v>3.220421303171471</v>
      </c>
      <c r="G20" s="120">
        <v>1109322</v>
      </c>
      <c r="H20" s="121">
        <f t="shared" si="0"/>
        <v>0.33676928323450062</v>
      </c>
      <c r="I20" s="120">
        <v>1155840</v>
      </c>
      <c r="J20" s="121">
        <f t="shared" si="0"/>
        <v>4.1933721678647062E-2</v>
      </c>
      <c r="K20" s="120">
        <v>1140612</v>
      </c>
      <c r="L20" s="121">
        <f t="shared" si="0"/>
        <v>-1.3174833887043214E-2</v>
      </c>
      <c r="M20" s="120"/>
      <c r="N20" s="121"/>
    </row>
    <row r="21" spans="1:15" ht="15.75" x14ac:dyDescent="0.25">
      <c r="A21" s="1"/>
      <c r="B21" s="122" t="s">
        <v>32</v>
      </c>
      <c r="C21" s="123">
        <v>3913809</v>
      </c>
      <c r="D21" s="124">
        <v>-0.70137147683741996</v>
      </c>
      <c r="E21" s="123">
        <v>5763674</v>
      </c>
      <c r="F21" s="124">
        <f t="shared" si="0"/>
        <v>0.47265081152401667</v>
      </c>
      <c r="G21" s="123">
        <v>12632387</v>
      </c>
      <c r="H21" s="124">
        <f t="shared" si="0"/>
        <v>1.1917247575071039</v>
      </c>
      <c r="I21" s="123">
        <v>13590517</v>
      </c>
      <c r="J21" s="124">
        <f t="shared" si="0"/>
        <v>7.5847106330735325E-2</v>
      </c>
      <c r="K21" s="123">
        <v>13839613</v>
      </c>
      <c r="L21" s="124">
        <f t="shared" si="0"/>
        <v>1.8328662551983843E-2</v>
      </c>
      <c r="M21" s="123">
        <v>7529941</v>
      </c>
      <c r="N21" s="124">
        <v>-5.229068045810592E-2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906100</v>
      </c>
      <c r="D31" s="121">
        <v>5.8434064265322272E-2</v>
      </c>
      <c r="E31" s="120">
        <v>76061</v>
      </c>
      <c r="F31" s="121">
        <f t="shared" ref="F31:J43" si="2">IFERROR(E31/C31-1,"-")</f>
        <v>-0.91605672663061477</v>
      </c>
      <c r="G31" s="120">
        <v>648112</v>
      </c>
      <c r="H31" s="121">
        <f t="shared" si="2"/>
        <v>7.5209502898988969</v>
      </c>
      <c r="I31" s="120">
        <v>888772</v>
      </c>
      <c r="J31" s="121">
        <f t="shared" si="2"/>
        <v>0.37132470930950201</v>
      </c>
      <c r="K31" s="120">
        <v>928991</v>
      </c>
      <c r="L31" s="121">
        <f t="shared" ref="L31:L43" si="3">IFERROR(K31/I31-1,"-")</f>
        <v>4.5252325680827044E-2</v>
      </c>
      <c r="M31" s="120">
        <v>898550</v>
      </c>
      <c r="N31" s="121">
        <f t="shared" ref="N31:N37" si="4">IFERROR(M31/K31-1,"-")</f>
        <v>-3.2767809375978896E-2</v>
      </c>
    </row>
    <row r="32" spans="1:15" x14ac:dyDescent="0.25">
      <c r="B32" s="119" t="s">
        <v>75</v>
      </c>
      <c r="C32" s="120">
        <v>871413</v>
      </c>
      <c r="D32" s="121">
        <v>0.11774356159041988</v>
      </c>
      <c r="E32" s="120">
        <v>83867</v>
      </c>
      <c r="F32" s="121">
        <f t="shared" si="2"/>
        <v>-0.90375746058413176</v>
      </c>
      <c r="G32" s="120">
        <v>765644</v>
      </c>
      <c r="H32" s="121">
        <f t="shared" si="2"/>
        <v>8.1292641921137037</v>
      </c>
      <c r="I32" s="120">
        <v>857530</v>
      </c>
      <c r="J32" s="121">
        <f t="shared" si="2"/>
        <v>0.12001138910511933</v>
      </c>
      <c r="K32" s="120">
        <v>874198</v>
      </c>
      <c r="L32" s="121">
        <f t="shared" si="3"/>
        <v>1.9437220855247128E-2</v>
      </c>
      <c r="M32" s="120">
        <v>816717</v>
      </c>
      <c r="N32" s="121">
        <f t="shared" si="4"/>
        <v>-6.5752838601781272E-2</v>
      </c>
    </row>
    <row r="33" spans="2:15" x14ac:dyDescent="0.25">
      <c r="B33" s="119" t="s">
        <v>77</v>
      </c>
      <c r="C33" s="120">
        <v>383942</v>
      </c>
      <c r="D33" s="121">
        <v>-0.55812561716388887</v>
      </c>
      <c r="E33" s="120">
        <v>100959</v>
      </c>
      <c r="F33" s="121">
        <f t="shared" si="2"/>
        <v>-0.73704622052289148</v>
      </c>
      <c r="G33" s="120">
        <v>905647</v>
      </c>
      <c r="H33" s="121">
        <f t="shared" si="2"/>
        <v>7.9704434473400099</v>
      </c>
      <c r="I33" s="120">
        <v>882809</v>
      </c>
      <c r="J33" s="121">
        <f t="shared" si="2"/>
        <v>-2.5217330814323868E-2</v>
      </c>
      <c r="K33" s="120">
        <v>957437</v>
      </c>
      <c r="L33" s="121">
        <f t="shared" si="3"/>
        <v>8.4534706827864348E-2</v>
      </c>
      <c r="M33" s="120">
        <v>859311</v>
      </c>
      <c r="N33" s="121">
        <f t="shared" si="4"/>
        <v>-0.10248820549028292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123508</v>
      </c>
      <c r="F34" s="121" t="str">
        <f t="shared" si="2"/>
        <v>-</v>
      </c>
      <c r="G34" s="120">
        <v>937482</v>
      </c>
      <c r="H34" s="121">
        <f t="shared" si="2"/>
        <v>6.5904556789843571</v>
      </c>
      <c r="I34" s="120">
        <v>902599</v>
      </c>
      <c r="J34" s="121">
        <f t="shared" si="2"/>
        <v>-3.7209247750890184E-2</v>
      </c>
      <c r="K34" s="120">
        <v>891422</v>
      </c>
      <c r="L34" s="121">
        <f t="shared" si="3"/>
        <v>-1.2383129163670681E-2</v>
      </c>
      <c r="M34" s="120">
        <v>875730</v>
      </c>
      <c r="N34" s="121">
        <f t="shared" si="4"/>
        <v>-1.7603334896378997E-2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155069</v>
      </c>
      <c r="F35" s="121" t="str">
        <f t="shared" si="2"/>
        <v>-</v>
      </c>
      <c r="G35" s="120">
        <v>838796</v>
      </c>
      <c r="H35" s="121">
        <f t="shared" si="2"/>
        <v>4.4091791396088196</v>
      </c>
      <c r="I35" s="120">
        <v>859689</v>
      </c>
      <c r="J35" s="121">
        <f t="shared" si="2"/>
        <v>2.490832097434903E-2</v>
      </c>
      <c r="K35" s="120">
        <v>895119</v>
      </c>
      <c r="L35" s="121">
        <f t="shared" si="3"/>
        <v>4.1212578036941228E-2</v>
      </c>
      <c r="M35" s="120">
        <v>799033</v>
      </c>
      <c r="N35" s="121">
        <f t="shared" si="4"/>
        <v>-0.10734438661228285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224555</v>
      </c>
      <c r="F36" s="121" t="str">
        <f t="shared" si="2"/>
        <v>-</v>
      </c>
      <c r="G36" s="120">
        <v>867296</v>
      </c>
      <c r="H36" s="121">
        <f t="shared" si="2"/>
        <v>2.8622876355458575</v>
      </c>
      <c r="I36" s="120">
        <v>877666</v>
      </c>
      <c r="J36" s="121">
        <f t="shared" si="2"/>
        <v>1.1956702210087489E-2</v>
      </c>
      <c r="K36" s="120">
        <v>863584</v>
      </c>
      <c r="L36" s="121">
        <f t="shared" si="3"/>
        <v>-1.6044827986956278E-2</v>
      </c>
      <c r="M36" s="120">
        <v>797131</v>
      </c>
      <c r="N36" s="121">
        <f t="shared" si="4"/>
        <v>-7.6950244562196568E-2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471322</v>
      </c>
      <c r="F37" s="121" t="str">
        <f t="shared" si="2"/>
        <v>-</v>
      </c>
      <c r="G37" s="120">
        <v>975415</v>
      </c>
      <c r="H37" s="121">
        <f t="shared" si="2"/>
        <v>1.0695299604092319</v>
      </c>
      <c r="I37" s="120">
        <v>973051</v>
      </c>
      <c r="J37" s="121">
        <f t="shared" si="2"/>
        <v>-2.4235838079176286E-3</v>
      </c>
      <c r="K37" s="120">
        <v>973406</v>
      </c>
      <c r="L37" s="121">
        <f t="shared" si="3"/>
        <v>3.6483185362334858E-4</v>
      </c>
      <c r="M37" s="120">
        <v>916157</v>
      </c>
      <c r="N37" s="121">
        <f t="shared" si="4"/>
        <v>-5.8813074914270125E-2</v>
      </c>
    </row>
    <row r="38" spans="2:15" x14ac:dyDescent="0.25">
      <c r="B38" s="119" t="s">
        <v>87</v>
      </c>
      <c r="C38" s="120">
        <v>230640</v>
      </c>
      <c r="D38" s="121">
        <v>-0.7606490619610089</v>
      </c>
      <c r="E38" s="120">
        <v>677761</v>
      </c>
      <c r="F38" s="121">
        <f t="shared" si="2"/>
        <v>1.938609954908082</v>
      </c>
      <c r="G38" s="120">
        <v>1027589</v>
      </c>
      <c r="H38" s="121">
        <f t="shared" si="2"/>
        <v>0.51615244901963964</v>
      </c>
      <c r="I38" s="120">
        <v>1013397</v>
      </c>
      <c r="J38" s="121">
        <f t="shared" si="2"/>
        <v>-1.3810969171526799E-2</v>
      </c>
      <c r="K38" s="120">
        <v>1040296</v>
      </c>
      <c r="L38" s="121">
        <f t="shared" si="3"/>
        <v>2.6543398095711712E-2</v>
      </c>
      <c r="M38" s="120"/>
      <c r="N38" s="121"/>
    </row>
    <row r="39" spans="2:15" x14ac:dyDescent="0.25">
      <c r="B39" s="119" t="s">
        <v>89</v>
      </c>
      <c r="C39" s="120">
        <v>133948</v>
      </c>
      <c r="D39" s="121">
        <v>-0.83614001521798165</v>
      </c>
      <c r="E39" s="120">
        <v>659282</v>
      </c>
      <c r="F39" s="121">
        <f t="shared" si="2"/>
        <v>3.9219249260907221</v>
      </c>
      <c r="G39" s="120">
        <v>842331</v>
      </c>
      <c r="H39" s="121">
        <f t="shared" si="2"/>
        <v>0.27764901817431697</v>
      </c>
      <c r="I39" s="120">
        <v>901945</v>
      </c>
      <c r="J39" s="121">
        <f t="shared" si="2"/>
        <v>7.0772653505569716E-2</v>
      </c>
      <c r="K39" s="120">
        <v>886452</v>
      </c>
      <c r="L39" s="121">
        <f t="shared" si="3"/>
        <v>-1.7177322342271428E-2</v>
      </c>
      <c r="M39" s="120"/>
      <c r="N39" s="121"/>
    </row>
    <row r="40" spans="2:15" x14ac:dyDescent="0.25">
      <c r="B40" s="119" t="s">
        <v>91</v>
      </c>
      <c r="C40" s="120">
        <v>101792</v>
      </c>
      <c r="D40" s="121">
        <v>-0.88751096799004536</v>
      </c>
      <c r="E40" s="120">
        <v>827285</v>
      </c>
      <c r="F40" s="121">
        <f t="shared" si="2"/>
        <v>7.1272103898145236</v>
      </c>
      <c r="G40" s="120">
        <v>941161</v>
      </c>
      <c r="H40" s="121">
        <f t="shared" si="2"/>
        <v>0.13765026562792748</v>
      </c>
      <c r="I40" s="120">
        <v>991862</v>
      </c>
      <c r="J40" s="121">
        <f t="shared" si="2"/>
        <v>5.3870697999598427E-2</v>
      </c>
      <c r="K40" s="120">
        <v>982291</v>
      </c>
      <c r="L40" s="121">
        <f t="shared" si="3"/>
        <v>-9.6495278577060084E-3</v>
      </c>
      <c r="M40" s="120"/>
      <c r="N40" s="121"/>
    </row>
    <row r="41" spans="2:15" x14ac:dyDescent="0.25">
      <c r="B41" s="119" t="s">
        <v>93</v>
      </c>
      <c r="C41" s="120">
        <v>116956</v>
      </c>
      <c r="D41" s="121">
        <v>-0.85257566532926443</v>
      </c>
      <c r="E41" s="120">
        <v>794749</v>
      </c>
      <c r="F41" s="121">
        <f t="shared" si="2"/>
        <v>5.7952819863880434</v>
      </c>
      <c r="G41" s="120">
        <v>871062</v>
      </c>
      <c r="H41" s="121">
        <f t="shared" si="2"/>
        <v>9.6021511194100295E-2</v>
      </c>
      <c r="I41" s="120">
        <v>915264</v>
      </c>
      <c r="J41" s="121">
        <f t="shared" si="2"/>
        <v>5.0744952712895364E-2</v>
      </c>
      <c r="K41" s="120">
        <v>893464</v>
      </c>
      <c r="L41" s="121">
        <f t="shared" si="3"/>
        <v>-2.3818264457030947E-2</v>
      </c>
      <c r="M41" s="120"/>
      <c r="N41" s="121"/>
    </row>
    <row r="42" spans="2:15" x14ac:dyDescent="0.25">
      <c r="B42" s="119" t="s">
        <v>95</v>
      </c>
      <c r="C42" s="120">
        <v>156090</v>
      </c>
      <c r="D42" s="121">
        <v>-0.81034344494747357</v>
      </c>
      <c r="E42" s="120">
        <v>703865</v>
      </c>
      <c r="F42" s="121">
        <f t="shared" si="2"/>
        <v>3.5093535780639371</v>
      </c>
      <c r="G42" s="120">
        <v>895820</v>
      </c>
      <c r="H42" s="121">
        <f t="shared" si="2"/>
        <v>0.27271564859738717</v>
      </c>
      <c r="I42" s="120">
        <v>916201</v>
      </c>
      <c r="J42" s="121">
        <f t="shared" si="2"/>
        <v>2.2751222343774469E-2</v>
      </c>
      <c r="K42" s="120">
        <v>904301</v>
      </c>
      <c r="L42" s="121">
        <f t="shared" si="3"/>
        <v>-1.2988416297297189E-2</v>
      </c>
      <c r="M42" s="120"/>
      <c r="N42" s="121"/>
    </row>
    <row r="43" spans="2:15" ht="15.75" x14ac:dyDescent="0.25">
      <c r="B43" s="122" t="s">
        <v>32</v>
      </c>
      <c r="C43" s="123">
        <v>3047683</v>
      </c>
      <c r="D43" s="124">
        <v>-0.69741722512464721</v>
      </c>
      <c r="E43" s="123">
        <v>4898283</v>
      </c>
      <c r="F43" s="124">
        <f t="shared" si="2"/>
        <v>0.60721538296469801</v>
      </c>
      <c r="G43" s="123">
        <v>10516355</v>
      </c>
      <c r="H43" s="124">
        <f t="shared" si="2"/>
        <v>1.1469472057861907</v>
      </c>
      <c r="I43" s="123">
        <v>10980785</v>
      </c>
      <c r="J43" s="124">
        <f t="shared" si="2"/>
        <v>4.4162640002167963E-2</v>
      </c>
      <c r="K43" s="123">
        <v>11090961</v>
      </c>
      <c r="L43" s="124">
        <f t="shared" si="3"/>
        <v>1.0033526746949351E-2</v>
      </c>
      <c r="M43" s="123">
        <v>5962629</v>
      </c>
      <c r="N43" s="124">
        <v>-6.6027198265957376E-2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780614</v>
      </c>
      <c r="D53" s="121">
        <v>0.10401389397640126</v>
      </c>
      <c r="E53" s="120">
        <v>66225</v>
      </c>
      <c r="F53" s="121">
        <f t="shared" ref="F53:J65" si="5">IFERROR(E53/C53-1,"-")</f>
        <v>-0.91516293584281094</v>
      </c>
      <c r="G53" s="120">
        <v>578443</v>
      </c>
      <c r="H53" s="121">
        <f t="shared" si="5"/>
        <v>7.73451113627784</v>
      </c>
      <c r="I53" s="120">
        <v>769796</v>
      </c>
      <c r="J53" s="121">
        <f t="shared" si="5"/>
        <v>0.3308070112353334</v>
      </c>
      <c r="K53" s="120">
        <v>831490</v>
      </c>
      <c r="L53" s="121">
        <f t="shared" ref="L53:L65" si="6">IFERROR(K53/I53-1,"-")</f>
        <v>8.0143310695301118E-2</v>
      </c>
      <c r="M53" s="120">
        <v>804545</v>
      </c>
      <c r="N53" s="121">
        <f t="shared" ref="N53:N59" si="7">IFERROR(M53/K53-1,"-")</f>
        <v>-3.2405681367184247E-2</v>
      </c>
    </row>
    <row r="54" spans="1:15" x14ac:dyDescent="0.25">
      <c r="A54" s="1">
        <v>2</v>
      </c>
      <c r="B54" s="119" t="s">
        <v>75</v>
      </c>
      <c r="C54" s="120">
        <v>747887</v>
      </c>
      <c r="D54" s="121">
        <v>0.15268085027680844</v>
      </c>
      <c r="E54" s="120">
        <v>74502</v>
      </c>
      <c r="F54" s="121">
        <f t="shared" si="5"/>
        <v>-0.90038334668205222</v>
      </c>
      <c r="G54" s="120">
        <v>672985</v>
      </c>
      <c r="H54" s="121">
        <f t="shared" si="5"/>
        <v>8.0331132050146312</v>
      </c>
      <c r="I54" s="120">
        <v>750195</v>
      </c>
      <c r="J54" s="121">
        <f t="shared" si="5"/>
        <v>0.11472766852158656</v>
      </c>
      <c r="K54" s="120">
        <v>778455</v>
      </c>
      <c r="L54" s="121">
        <f t="shared" si="6"/>
        <v>3.7670205746505925E-2</v>
      </c>
      <c r="M54" s="120">
        <v>725170</v>
      </c>
      <c r="N54" s="121">
        <f t="shared" si="7"/>
        <v>-6.8449685595185383E-2</v>
      </c>
    </row>
    <row r="55" spans="1:15" x14ac:dyDescent="0.25">
      <c r="A55" s="1">
        <v>3</v>
      </c>
      <c r="B55" s="119" t="s">
        <v>77</v>
      </c>
      <c r="C55" s="120">
        <v>324851</v>
      </c>
      <c r="D55" s="121">
        <v>-0.5517553034421665</v>
      </c>
      <c r="E55" s="120">
        <v>94487</v>
      </c>
      <c r="F55" s="121">
        <f t="shared" si="5"/>
        <v>-0.70913741992482704</v>
      </c>
      <c r="G55" s="120">
        <v>799315</v>
      </c>
      <c r="H55" s="121">
        <f t="shared" si="5"/>
        <v>7.4595235323377818</v>
      </c>
      <c r="I55" s="120">
        <v>783877</v>
      </c>
      <c r="J55" s="121">
        <f t="shared" si="5"/>
        <v>-1.9314037644733273E-2</v>
      </c>
      <c r="K55" s="120">
        <v>859658</v>
      </c>
      <c r="L55" s="121">
        <f t="shared" si="6"/>
        <v>9.6674605837395511E-2</v>
      </c>
      <c r="M55" s="120">
        <v>768755</v>
      </c>
      <c r="N55" s="121">
        <f t="shared" si="7"/>
        <v>-0.1057432141619109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120142</v>
      </c>
      <c r="F56" s="121" t="str">
        <f t="shared" si="5"/>
        <v>-</v>
      </c>
      <c r="G56" s="120">
        <v>836000</v>
      </c>
      <c r="H56" s="121">
        <f t="shared" si="5"/>
        <v>5.9584325215162055</v>
      </c>
      <c r="I56" s="120">
        <v>807216</v>
      </c>
      <c r="J56" s="121">
        <f t="shared" si="5"/>
        <v>-3.4430622009569367E-2</v>
      </c>
      <c r="K56" s="120">
        <v>799218</v>
      </c>
      <c r="L56" s="121">
        <f t="shared" si="6"/>
        <v>-9.9081286793125667E-3</v>
      </c>
      <c r="M56" s="120">
        <v>785535</v>
      </c>
      <c r="N56" s="121">
        <f t="shared" si="7"/>
        <v>-1.7120485274355723E-2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153471</v>
      </c>
      <c r="F57" s="121" t="str">
        <f t="shared" si="5"/>
        <v>-</v>
      </c>
      <c r="G57" s="120">
        <v>758829</v>
      </c>
      <c r="H57" s="121">
        <f t="shared" si="5"/>
        <v>3.944445530425944</v>
      </c>
      <c r="I57" s="120">
        <v>768623</v>
      </c>
      <c r="J57" s="121">
        <f t="shared" si="5"/>
        <v>1.2906728656917332E-2</v>
      </c>
      <c r="K57" s="120">
        <v>810790</v>
      </c>
      <c r="L57" s="121">
        <f t="shared" si="6"/>
        <v>5.4860445237782329E-2</v>
      </c>
      <c r="M57" s="120">
        <v>711352</v>
      </c>
      <c r="N57" s="121">
        <f t="shared" si="7"/>
        <v>-0.12264334784592801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216578</v>
      </c>
      <c r="F58" s="121" t="str">
        <f t="shared" si="5"/>
        <v>-</v>
      </c>
      <c r="G58" s="120">
        <v>771983</v>
      </c>
      <c r="H58" s="121">
        <f t="shared" si="5"/>
        <v>2.5644571470786506</v>
      </c>
      <c r="I58" s="120">
        <v>782837</v>
      </c>
      <c r="J58" s="121">
        <f t="shared" si="5"/>
        <v>1.4059895101316888E-2</v>
      </c>
      <c r="K58" s="120">
        <v>777387</v>
      </c>
      <c r="L58" s="121">
        <f t="shared" si="6"/>
        <v>-6.9618579602139796E-3</v>
      </c>
      <c r="M58" s="120">
        <v>704386</v>
      </c>
      <c r="N58" s="121">
        <f t="shared" si="7"/>
        <v>-9.3905609432624937E-2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428769</v>
      </c>
      <c r="F59" s="121" t="str">
        <f t="shared" si="5"/>
        <v>-</v>
      </c>
      <c r="G59" s="120">
        <v>856910</v>
      </c>
      <c r="H59" s="121">
        <f t="shared" si="5"/>
        <v>0.99853534187406279</v>
      </c>
      <c r="I59" s="120">
        <v>861980</v>
      </c>
      <c r="J59" s="121">
        <f t="shared" si="5"/>
        <v>5.9166073449954393E-3</v>
      </c>
      <c r="K59" s="120">
        <v>876426</v>
      </c>
      <c r="L59" s="121">
        <f t="shared" si="6"/>
        <v>1.6759089538040284E-2</v>
      </c>
      <c r="M59" s="120">
        <v>813925</v>
      </c>
      <c r="N59" s="121">
        <f t="shared" si="7"/>
        <v>-7.1313493666322114E-2</v>
      </c>
    </row>
    <row r="60" spans="1:15" x14ac:dyDescent="0.25">
      <c r="A60" s="1">
        <v>8</v>
      </c>
      <c r="B60" s="119" t="s">
        <v>87</v>
      </c>
      <c r="C60" s="120">
        <v>208352</v>
      </c>
      <c r="D60" s="121">
        <v>-0.74073060133497259</v>
      </c>
      <c r="E60" s="120">
        <v>609870</v>
      </c>
      <c r="F60" s="121">
        <f t="shared" si="5"/>
        <v>1.9271137306097375</v>
      </c>
      <c r="G60" s="120">
        <v>899262</v>
      </c>
      <c r="H60" s="121">
        <f t="shared" si="5"/>
        <v>0.47451424073982973</v>
      </c>
      <c r="I60" s="120">
        <v>898641</v>
      </c>
      <c r="J60" s="121">
        <f t="shared" si="5"/>
        <v>-6.9056626433672275E-4</v>
      </c>
      <c r="K60" s="120">
        <v>938432</v>
      </c>
      <c r="L60" s="121">
        <f t="shared" si="6"/>
        <v>4.4279083638516292E-2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128245</v>
      </c>
      <c r="D61" s="121">
        <v>-0.81494227994227997</v>
      </c>
      <c r="E61" s="120">
        <v>592582</v>
      </c>
      <c r="F61" s="121">
        <f t="shared" si="5"/>
        <v>3.6207025615033723</v>
      </c>
      <c r="G61" s="120">
        <v>740905</v>
      </c>
      <c r="H61" s="121">
        <f t="shared" si="5"/>
        <v>0.25029953660421689</v>
      </c>
      <c r="I61" s="120">
        <v>804647</v>
      </c>
      <c r="J61" s="121">
        <f t="shared" si="5"/>
        <v>8.6032622266012604E-2</v>
      </c>
      <c r="K61" s="120">
        <v>798194</v>
      </c>
      <c r="L61" s="121">
        <f t="shared" si="6"/>
        <v>-8.019665766478945E-3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96621</v>
      </c>
      <c r="D62" s="121">
        <v>-0.87319379808335895</v>
      </c>
      <c r="E62" s="120">
        <v>723435</v>
      </c>
      <c r="F62" s="121">
        <f t="shared" si="5"/>
        <v>6.4873474710466672</v>
      </c>
      <c r="G62" s="120">
        <v>827535</v>
      </c>
      <c r="H62" s="121">
        <f t="shared" si="5"/>
        <v>0.14389682556138417</v>
      </c>
      <c r="I62" s="120">
        <v>885886</v>
      </c>
      <c r="J62" s="121">
        <f t="shared" si="5"/>
        <v>7.0511821252273288E-2</v>
      </c>
      <c r="K62" s="120">
        <v>889814</v>
      </c>
      <c r="L62" s="121">
        <f t="shared" si="6"/>
        <v>4.4339790898604292E-3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110317</v>
      </c>
      <c r="D63" s="121">
        <v>-0.83513170991239272</v>
      </c>
      <c r="E63" s="120">
        <v>693650</v>
      </c>
      <c r="F63" s="121">
        <f t="shared" si="5"/>
        <v>5.2877888267447446</v>
      </c>
      <c r="G63" s="120">
        <v>766204</v>
      </c>
      <c r="H63" s="121">
        <f t="shared" si="5"/>
        <v>0.10459741944784828</v>
      </c>
      <c r="I63" s="120">
        <v>815267</v>
      </c>
      <c r="J63" s="121">
        <f t="shared" si="5"/>
        <v>6.4033860434035805E-2</v>
      </c>
      <c r="K63" s="120">
        <v>804914</v>
      </c>
      <c r="L63" s="121">
        <f t="shared" si="6"/>
        <v>-1.2698907229165446E-2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149128</v>
      </c>
      <c r="D64" s="121">
        <v>-0.78772812095659561</v>
      </c>
      <c r="E64" s="120">
        <v>621131</v>
      </c>
      <c r="F64" s="121">
        <f t="shared" si="5"/>
        <v>3.1650863687570405</v>
      </c>
      <c r="G64" s="120">
        <v>780462</v>
      </c>
      <c r="H64" s="121">
        <f t="shared" si="5"/>
        <v>0.25651754621810863</v>
      </c>
      <c r="I64" s="120">
        <v>814267</v>
      </c>
      <c r="J64" s="121">
        <f t="shared" si="5"/>
        <v>4.3314088322045086E-2</v>
      </c>
      <c r="K64" s="120">
        <v>813937</v>
      </c>
      <c r="L64" s="121">
        <f t="shared" si="6"/>
        <v>-4.0527247205157657E-4</v>
      </c>
      <c r="M64" s="120"/>
      <c r="N64" s="121"/>
    </row>
    <row r="65" spans="1:15" ht="15.75" x14ac:dyDescent="0.25">
      <c r="B65" s="122" t="s">
        <v>32</v>
      </c>
      <c r="C65" s="123">
        <v>2681566</v>
      </c>
      <c r="D65" s="124">
        <v>-0.68109912786355586</v>
      </c>
      <c r="E65" s="123">
        <v>4394842</v>
      </c>
      <c r="F65" s="124">
        <f t="shared" si="5"/>
        <v>0.63890875704718808</v>
      </c>
      <c r="G65" s="123">
        <v>9288833</v>
      </c>
      <c r="H65" s="124">
        <f t="shared" si="5"/>
        <v>1.113576096706093</v>
      </c>
      <c r="I65" s="123">
        <v>9743232</v>
      </c>
      <c r="J65" s="124">
        <f t="shared" si="5"/>
        <v>4.8918846963875939E-2</v>
      </c>
      <c r="K65" s="123">
        <v>9978715</v>
      </c>
      <c r="L65" s="124">
        <f t="shared" si="6"/>
        <v>2.4168879484754102E-2</v>
      </c>
      <c r="M65" s="123">
        <v>5313668</v>
      </c>
      <c r="N65" s="124">
        <v>-7.3212098041240292E-2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125486</v>
      </c>
      <c r="D75" s="121">
        <v>-0.15785164455361156</v>
      </c>
      <c r="E75" s="120">
        <v>9836</v>
      </c>
      <c r="F75" s="121">
        <f t="shared" ref="F75:J87" si="8">IFERROR(E75/C75-1,"-")</f>
        <v>-0.92161675406021393</v>
      </c>
      <c r="G75" s="120">
        <v>69669</v>
      </c>
      <c r="H75" s="121">
        <f t="shared" si="8"/>
        <v>6.0830622204148028</v>
      </c>
      <c r="I75" s="120">
        <v>118976</v>
      </c>
      <c r="J75" s="121">
        <f t="shared" si="8"/>
        <v>0.70773227690938589</v>
      </c>
      <c r="K75" s="120">
        <v>97501</v>
      </c>
      <c r="L75" s="121">
        <f t="shared" ref="L75:L87" si="9">IFERROR(K75/I75-1,"-")</f>
        <v>-0.18049858795051099</v>
      </c>
      <c r="M75" s="120">
        <v>94005</v>
      </c>
      <c r="N75" s="121">
        <f t="shared" ref="N75:N81" si="10">IFERROR(M75/K75-1,"-")</f>
        <v>-3.5856042502128149E-2</v>
      </c>
    </row>
    <row r="76" spans="1:15" x14ac:dyDescent="0.25">
      <c r="A76" s="1">
        <v>2</v>
      </c>
      <c r="B76" s="119" t="s">
        <v>75</v>
      </c>
      <c r="C76" s="120">
        <v>123526</v>
      </c>
      <c r="D76" s="121">
        <v>-5.556829823998044E-2</v>
      </c>
      <c r="E76" s="120">
        <v>9365</v>
      </c>
      <c r="F76" s="121">
        <f t="shared" si="8"/>
        <v>-0.92418600132765572</v>
      </c>
      <c r="G76" s="120">
        <v>92659</v>
      </c>
      <c r="H76" s="121">
        <f t="shared" si="8"/>
        <v>8.8941804591564342</v>
      </c>
      <c r="I76" s="120">
        <v>107335</v>
      </c>
      <c r="J76" s="121">
        <f t="shared" si="8"/>
        <v>0.15838720469679135</v>
      </c>
      <c r="K76" s="120">
        <v>95743</v>
      </c>
      <c r="L76" s="121">
        <f t="shared" si="9"/>
        <v>-0.10799832300740675</v>
      </c>
      <c r="M76" s="120">
        <v>91547</v>
      </c>
      <c r="N76" s="121">
        <f t="shared" si="10"/>
        <v>-4.3825658272667489E-2</v>
      </c>
    </row>
    <row r="77" spans="1:15" x14ac:dyDescent="0.25">
      <c r="A77" s="1">
        <v>3</v>
      </c>
      <c r="B77" s="119" t="s">
        <v>77</v>
      </c>
      <c r="C77" s="120">
        <v>59091</v>
      </c>
      <c r="D77" s="121">
        <v>-0.59014676506492059</v>
      </c>
      <c r="E77" s="120">
        <v>6472</v>
      </c>
      <c r="F77" s="121">
        <f t="shared" si="8"/>
        <v>-0.89047401465536202</v>
      </c>
      <c r="G77" s="120">
        <v>106332</v>
      </c>
      <c r="H77" s="121">
        <f t="shared" si="8"/>
        <v>15.429542645241039</v>
      </c>
      <c r="I77" s="120">
        <v>98932</v>
      </c>
      <c r="J77" s="121">
        <f t="shared" si="8"/>
        <v>-6.9593349132904492E-2</v>
      </c>
      <c r="K77" s="120">
        <v>97779</v>
      </c>
      <c r="L77" s="121">
        <f t="shared" si="9"/>
        <v>-1.1654469736788853E-2</v>
      </c>
      <c r="M77" s="120">
        <v>90556</v>
      </c>
      <c r="N77" s="121">
        <f t="shared" si="10"/>
        <v>-7.3870667525746891E-2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3366</v>
      </c>
      <c r="F78" s="121" t="str">
        <f t="shared" si="8"/>
        <v>-</v>
      </c>
      <c r="G78" s="120">
        <v>101482</v>
      </c>
      <c r="H78" s="121">
        <f t="shared" si="8"/>
        <v>29.149138443256092</v>
      </c>
      <c r="I78" s="120">
        <v>95383</v>
      </c>
      <c r="J78" s="121">
        <f t="shared" si="8"/>
        <v>-6.0099327959638127E-2</v>
      </c>
      <c r="K78" s="120">
        <v>92204</v>
      </c>
      <c r="L78" s="121">
        <f t="shared" si="9"/>
        <v>-3.3328790245641282E-2</v>
      </c>
      <c r="M78" s="120">
        <v>90195</v>
      </c>
      <c r="N78" s="121">
        <f t="shared" si="10"/>
        <v>-2.1788642575159445E-2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1598</v>
      </c>
      <c r="F79" s="121" t="str">
        <f t="shared" si="8"/>
        <v>-</v>
      </c>
      <c r="G79" s="120">
        <v>79967</v>
      </c>
      <c r="H79" s="121">
        <f t="shared" si="8"/>
        <v>49.041927409261575</v>
      </c>
      <c r="I79" s="120">
        <v>91066</v>
      </c>
      <c r="J79" s="121">
        <f t="shared" si="8"/>
        <v>0.13879475283554465</v>
      </c>
      <c r="K79" s="120">
        <v>84329</v>
      </c>
      <c r="L79" s="121">
        <f t="shared" si="9"/>
        <v>-7.397931170799199E-2</v>
      </c>
      <c r="M79" s="120">
        <v>87681</v>
      </c>
      <c r="N79" s="121">
        <f t="shared" si="10"/>
        <v>3.9749078015866468E-2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7977</v>
      </c>
      <c r="F80" s="121" t="str">
        <f t="shared" si="8"/>
        <v>-</v>
      </c>
      <c r="G80" s="120">
        <v>95313</v>
      </c>
      <c r="H80" s="121">
        <f t="shared" si="8"/>
        <v>10.948476871004138</v>
      </c>
      <c r="I80" s="120">
        <v>94829</v>
      </c>
      <c r="J80" s="121">
        <f t="shared" si="8"/>
        <v>-5.078006148164449E-3</v>
      </c>
      <c r="K80" s="120">
        <v>86197</v>
      </c>
      <c r="L80" s="121">
        <f t="shared" si="9"/>
        <v>-9.102700650644846E-2</v>
      </c>
      <c r="M80" s="120">
        <v>92745</v>
      </c>
      <c r="N80" s="121">
        <f t="shared" si="10"/>
        <v>7.5965520841792644E-2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42553</v>
      </c>
      <c r="F81" s="121" t="str">
        <f t="shared" si="8"/>
        <v>-</v>
      </c>
      <c r="G81" s="120">
        <v>118505</v>
      </c>
      <c r="H81" s="121">
        <f t="shared" si="8"/>
        <v>1.7848800319601437</v>
      </c>
      <c r="I81" s="120">
        <v>111071</v>
      </c>
      <c r="J81" s="121">
        <f t="shared" si="8"/>
        <v>-6.2731530315176531E-2</v>
      </c>
      <c r="K81" s="120">
        <v>96980</v>
      </c>
      <c r="L81" s="121">
        <f t="shared" si="9"/>
        <v>-0.12686479819214735</v>
      </c>
      <c r="M81" s="120">
        <v>102232</v>
      </c>
      <c r="N81" s="121">
        <f t="shared" si="10"/>
        <v>5.4155495978552182E-2</v>
      </c>
    </row>
    <row r="82" spans="1:15" x14ac:dyDescent="0.25">
      <c r="A82" s="1">
        <v>8</v>
      </c>
      <c r="B82" s="119" t="s">
        <v>87</v>
      </c>
      <c r="C82" s="120">
        <v>22288</v>
      </c>
      <c r="D82" s="121">
        <v>-0.86069477605410205</v>
      </c>
      <c r="E82" s="120">
        <v>67891</v>
      </c>
      <c r="F82" s="121">
        <f t="shared" si="8"/>
        <v>2.0460786073223258</v>
      </c>
      <c r="G82" s="120">
        <v>128327</v>
      </c>
      <c r="H82" s="121">
        <f t="shared" si="8"/>
        <v>0.8901916307021549</v>
      </c>
      <c r="I82" s="120">
        <v>114756</v>
      </c>
      <c r="J82" s="121">
        <f t="shared" si="8"/>
        <v>-0.1057532709406438</v>
      </c>
      <c r="K82" s="120">
        <v>101864</v>
      </c>
      <c r="L82" s="121">
        <f t="shared" si="9"/>
        <v>-0.11234270974938132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5703</v>
      </c>
      <c r="D83" s="121">
        <v>-0.95417584006942324</v>
      </c>
      <c r="E83" s="120">
        <v>66700</v>
      </c>
      <c r="F83" s="121">
        <f t="shared" si="8"/>
        <v>10.6955988076451</v>
      </c>
      <c r="G83" s="120">
        <v>101426</v>
      </c>
      <c r="H83" s="121">
        <f t="shared" si="8"/>
        <v>0.52062968515742125</v>
      </c>
      <c r="I83" s="120">
        <v>97298</v>
      </c>
      <c r="J83" s="121">
        <f t="shared" si="8"/>
        <v>-4.0699623370733296E-2</v>
      </c>
      <c r="K83" s="120">
        <v>88258</v>
      </c>
      <c r="L83" s="121">
        <f t="shared" si="9"/>
        <v>-9.2910440091266033E-2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5171</v>
      </c>
      <c r="D84" s="121">
        <v>-0.96382600665976437</v>
      </c>
      <c r="E84" s="120">
        <v>103850</v>
      </c>
      <c r="F84" s="121">
        <f t="shared" si="8"/>
        <v>19.083156062657125</v>
      </c>
      <c r="G84" s="120">
        <v>113626</v>
      </c>
      <c r="H84" s="121">
        <f t="shared" si="8"/>
        <v>9.4135772749157409E-2</v>
      </c>
      <c r="I84" s="120">
        <v>105976</v>
      </c>
      <c r="J84" s="121">
        <f t="shared" si="8"/>
        <v>-6.7326140143981084E-2</v>
      </c>
      <c r="K84" s="120">
        <v>92477</v>
      </c>
      <c r="L84" s="121">
        <f t="shared" si="9"/>
        <v>-0.12737789688231294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6639</v>
      </c>
      <c r="D85" s="121">
        <v>-0.94654890626132182</v>
      </c>
      <c r="E85" s="120">
        <v>101099</v>
      </c>
      <c r="F85" s="121">
        <f t="shared" si="8"/>
        <v>14.228046392528995</v>
      </c>
      <c r="G85" s="120">
        <v>104858</v>
      </c>
      <c r="H85" s="121">
        <f t="shared" si="8"/>
        <v>3.7181376670392341E-2</v>
      </c>
      <c r="I85" s="120">
        <v>99997</v>
      </c>
      <c r="J85" s="121">
        <f t="shared" si="8"/>
        <v>-4.6357931679032571E-2</v>
      </c>
      <c r="K85" s="120">
        <v>88550</v>
      </c>
      <c r="L85" s="121">
        <f t="shared" si="9"/>
        <v>-0.11447343420302614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6962</v>
      </c>
      <c r="D86" s="121">
        <v>-0.94221495505515396</v>
      </c>
      <c r="E86" s="120">
        <v>82734</v>
      </c>
      <c r="F86" s="121">
        <f t="shared" si="8"/>
        <v>10.883654122378626</v>
      </c>
      <c r="G86" s="120">
        <v>115358</v>
      </c>
      <c r="H86" s="121">
        <f t="shared" si="8"/>
        <v>0.39432397805013664</v>
      </c>
      <c r="I86" s="120">
        <v>101934</v>
      </c>
      <c r="J86" s="121">
        <f t="shared" si="8"/>
        <v>-0.11636817559250334</v>
      </c>
      <c r="K86" s="120">
        <v>90364</v>
      </c>
      <c r="L86" s="121">
        <f t="shared" si="9"/>
        <v>-0.11350481684227054</v>
      </c>
      <c r="M86" s="120"/>
      <c r="N86" s="121"/>
    </row>
    <row r="87" spans="1:15" ht="15.75" x14ac:dyDescent="0.25">
      <c r="B87" s="122" t="s">
        <v>32</v>
      </c>
      <c r="C87" s="123">
        <v>366117</v>
      </c>
      <c r="D87" s="124">
        <v>-0.77990541361853927</v>
      </c>
      <c r="E87" s="123">
        <v>503441</v>
      </c>
      <c r="F87" s="124">
        <f t="shared" si="8"/>
        <v>0.3750822824397666</v>
      </c>
      <c r="G87" s="123">
        <v>1227522</v>
      </c>
      <c r="H87" s="124">
        <f t="shared" si="8"/>
        <v>1.4382638680600111</v>
      </c>
      <c r="I87" s="123">
        <v>1237553</v>
      </c>
      <c r="J87" s="124">
        <f t="shared" si="8"/>
        <v>8.1717476346656603E-3</v>
      </c>
      <c r="K87" s="123">
        <v>1112246</v>
      </c>
      <c r="L87" s="124">
        <f t="shared" si="9"/>
        <v>-0.10125384528985826</v>
      </c>
      <c r="M87" s="123">
        <v>648961</v>
      </c>
      <c r="N87" s="124">
        <v>-2.7230830463492728E-3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>
        <v>248197</v>
      </c>
      <c r="D97" s="121">
        <v>-1.9189655921881932E-2</v>
      </c>
      <c r="E97" s="120">
        <v>22351</v>
      </c>
      <c r="F97" s="121">
        <f t="shared" ref="F97:J109" si="11">IFERROR(E97/C97-1,"-")</f>
        <v>-0.90994653440613704</v>
      </c>
      <c r="G97" s="120">
        <v>138246</v>
      </c>
      <c r="H97" s="121">
        <f t="shared" si="11"/>
        <v>5.1852266117847075</v>
      </c>
      <c r="I97" s="120">
        <v>216785</v>
      </c>
      <c r="J97" s="121">
        <f t="shared" si="11"/>
        <v>0.56811046974234336</v>
      </c>
      <c r="K97" s="120">
        <v>236190</v>
      </c>
      <c r="L97" s="121">
        <f t="shared" ref="L97:L109" si="12">IFERROR(K97/I97-1,"-")</f>
        <v>8.9512650783033942E-2</v>
      </c>
      <c r="M97" s="120">
        <v>221197</v>
      </c>
      <c r="N97" s="121">
        <f t="shared" ref="N97:N103" si="13">IFERROR(M97/K97-1,"-")</f>
        <v>-6.347855540031333E-2</v>
      </c>
    </row>
    <row r="98" spans="2:14" x14ac:dyDescent="0.25">
      <c r="B98" s="119" t="s">
        <v>75</v>
      </c>
      <c r="C98" s="120">
        <v>244281</v>
      </c>
      <c r="D98" s="121">
        <v>3.4641807354448551E-2</v>
      </c>
      <c r="E98" s="120">
        <v>19860</v>
      </c>
      <c r="F98" s="121">
        <f t="shared" si="11"/>
        <v>-0.91870018544217524</v>
      </c>
      <c r="G98" s="120">
        <v>146840</v>
      </c>
      <c r="H98" s="121">
        <f t="shared" si="11"/>
        <v>6.3937562940584085</v>
      </c>
      <c r="I98" s="120">
        <v>219814</v>
      </c>
      <c r="J98" s="121">
        <f t="shared" si="11"/>
        <v>0.4969626804685372</v>
      </c>
      <c r="K98" s="120">
        <v>240126</v>
      </c>
      <c r="L98" s="121">
        <f t="shared" si="12"/>
        <v>9.2405397290436397E-2</v>
      </c>
      <c r="M98" s="120">
        <v>243618</v>
      </c>
      <c r="N98" s="121">
        <f t="shared" si="13"/>
        <v>1.4542365258239487E-2</v>
      </c>
    </row>
    <row r="99" spans="2:14" x14ac:dyDescent="0.25">
      <c r="B99" s="119" t="s">
        <v>77</v>
      </c>
      <c r="C99" s="120">
        <v>112373</v>
      </c>
      <c r="D99" s="121">
        <v>-0.54901433547910683</v>
      </c>
      <c r="E99" s="120">
        <v>21919</v>
      </c>
      <c r="F99" s="121">
        <f t="shared" si="11"/>
        <v>-0.80494424817349364</v>
      </c>
      <c r="G99" s="120">
        <v>151401</v>
      </c>
      <c r="H99" s="121">
        <f t="shared" si="11"/>
        <v>5.907295040832155</v>
      </c>
      <c r="I99" s="120">
        <v>215392</v>
      </c>
      <c r="J99" s="121">
        <f t="shared" si="11"/>
        <v>0.42265903131419202</v>
      </c>
      <c r="K99" s="120">
        <v>241360</v>
      </c>
      <c r="L99" s="121">
        <f t="shared" si="12"/>
        <v>0.12056158074580292</v>
      </c>
      <c r="M99" s="120">
        <v>234786</v>
      </c>
      <c r="N99" s="121">
        <f t="shared" si="13"/>
        <v>-2.7237321842890294E-2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31391</v>
      </c>
      <c r="F100" s="121" t="str">
        <f t="shared" si="11"/>
        <v>-</v>
      </c>
      <c r="G100" s="120">
        <v>179593</v>
      </c>
      <c r="H100" s="121">
        <f t="shared" si="11"/>
        <v>4.7211621165302153</v>
      </c>
      <c r="I100" s="120">
        <v>205419</v>
      </c>
      <c r="J100" s="121">
        <f t="shared" si="11"/>
        <v>0.14380293218555296</v>
      </c>
      <c r="K100" s="120">
        <v>202460</v>
      </c>
      <c r="L100" s="121">
        <f t="shared" si="12"/>
        <v>-1.4404704530739609E-2</v>
      </c>
      <c r="M100" s="120">
        <v>229231</v>
      </c>
      <c r="N100" s="121">
        <f t="shared" si="13"/>
        <v>0.13222858836313356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32237</v>
      </c>
      <c r="F101" s="121" t="str">
        <f t="shared" si="11"/>
        <v>-</v>
      </c>
      <c r="G101" s="120">
        <v>156911</v>
      </c>
      <c r="H101" s="121">
        <f t="shared" si="11"/>
        <v>3.8674194248844493</v>
      </c>
      <c r="I101" s="120">
        <v>178999</v>
      </c>
      <c r="J101" s="121">
        <f t="shared" si="11"/>
        <v>0.14076769633741426</v>
      </c>
      <c r="K101" s="120">
        <v>193554</v>
      </c>
      <c r="L101" s="121">
        <f t="shared" si="12"/>
        <v>8.1313303426276073E-2</v>
      </c>
      <c r="M101" s="120">
        <v>191556</v>
      </c>
      <c r="N101" s="121">
        <f t="shared" si="13"/>
        <v>-1.0322700641681393E-2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50394</v>
      </c>
      <c r="F102" s="121" t="str">
        <f t="shared" si="11"/>
        <v>-</v>
      </c>
      <c r="G102" s="120">
        <v>162568</v>
      </c>
      <c r="H102" s="121">
        <f t="shared" si="11"/>
        <v>2.225939595983649</v>
      </c>
      <c r="I102" s="120">
        <v>191800</v>
      </c>
      <c r="J102" s="121">
        <f t="shared" si="11"/>
        <v>0.17981398553220806</v>
      </c>
      <c r="K102" s="120">
        <v>196008</v>
      </c>
      <c r="L102" s="121">
        <f t="shared" si="12"/>
        <v>2.1939520333680962E-2</v>
      </c>
      <c r="M102" s="120">
        <v>206525</v>
      </c>
      <c r="N102" s="121">
        <f t="shared" si="13"/>
        <v>5.3655973225582576E-2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81893</v>
      </c>
      <c r="F103" s="121" t="str">
        <f t="shared" si="11"/>
        <v>-</v>
      </c>
      <c r="G103" s="120">
        <v>204541</v>
      </c>
      <c r="H103" s="121">
        <f t="shared" si="11"/>
        <v>1.4976615827970643</v>
      </c>
      <c r="I103" s="120">
        <v>232391</v>
      </c>
      <c r="J103" s="121">
        <f t="shared" si="11"/>
        <v>0.13615852078556379</v>
      </c>
      <c r="K103" s="120">
        <v>251557</v>
      </c>
      <c r="L103" s="121">
        <f t="shared" si="12"/>
        <v>8.2473073397850927E-2</v>
      </c>
      <c r="M103" s="120">
        <v>240399</v>
      </c>
      <c r="N103" s="121">
        <f t="shared" si="13"/>
        <v>-4.4355752374213409E-2</v>
      </c>
    </row>
    <row r="104" spans="2:14" x14ac:dyDescent="0.25">
      <c r="B104" s="119" t="s">
        <v>87</v>
      </c>
      <c r="C104" s="120">
        <v>54502</v>
      </c>
      <c r="D104" s="121">
        <v>-0.82318552834767256</v>
      </c>
      <c r="E104" s="120">
        <v>118279</v>
      </c>
      <c r="F104" s="121">
        <f t="shared" si="11"/>
        <v>1.1701772412021576</v>
      </c>
      <c r="G104" s="120">
        <v>213964</v>
      </c>
      <c r="H104" s="121">
        <f t="shared" si="11"/>
        <v>0.80897707961683807</v>
      </c>
      <c r="I104" s="120">
        <v>258511</v>
      </c>
      <c r="J104" s="121">
        <f t="shared" si="11"/>
        <v>0.2081985754612925</v>
      </c>
      <c r="K104" s="120">
        <v>263998</v>
      </c>
      <c r="L104" s="121">
        <f t="shared" si="12"/>
        <v>2.12254024006715E-2</v>
      </c>
      <c r="M104" s="120"/>
      <c r="N104" s="121"/>
    </row>
    <row r="105" spans="2:14" x14ac:dyDescent="0.25">
      <c r="B105" s="119" t="s">
        <v>89</v>
      </c>
      <c r="C105" s="120">
        <v>42677</v>
      </c>
      <c r="D105" s="121">
        <v>-0.82456436038361769</v>
      </c>
      <c r="E105" s="120">
        <v>102730</v>
      </c>
      <c r="F105" s="121">
        <f t="shared" si="11"/>
        <v>1.4071513930220023</v>
      </c>
      <c r="G105" s="120">
        <v>171399</v>
      </c>
      <c r="H105" s="121">
        <f t="shared" si="11"/>
        <v>0.66844154579966908</v>
      </c>
      <c r="I105" s="120">
        <v>200873</v>
      </c>
      <c r="J105" s="121">
        <f t="shared" si="11"/>
        <v>0.17196132999609093</v>
      </c>
      <c r="K105" s="120">
        <v>214779</v>
      </c>
      <c r="L105" s="121">
        <f t="shared" si="12"/>
        <v>6.9227820563241504E-2</v>
      </c>
      <c r="M105" s="120"/>
      <c r="N105" s="121"/>
    </row>
    <row r="106" spans="2:14" x14ac:dyDescent="0.25">
      <c r="B106" s="119" t="s">
        <v>91</v>
      </c>
      <c r="C106" s="120">
        <v>36079</v>
      </c>
      <c r="D106" s="121">
        <v>-0.85807570816598677</v>
      </c>
      <c r="E106" s="120">
        <v>126003</v>
      </c>
      <c r="F106" s="121">
        <f t="shared" si="11"/>
        <v>2.4924194129549044</v>
      </c>
      <c r="G106" s="120">
        <v>183971</v>
      </c>
      <c r="H106" s="121">
        <f t="shared" si="11"/>
        <v>0.46005253843162475</v>
      </c>
      <c r="I106" s="120">
        <v>215940</v>
      </c>
      <c r="J106" s="121">
        <f t="shared" si="11"/>
        <v>0.17377195318827421</v>
      </c>
      <c r="K106" s="120">
        <v>241503</v>
      </c>
      <c r="L106" s="121">
        <f t="shared" si="12"/>
        <v>0.11838010558488476</v>
      </c>
      <c r="M106" s="120"/>
      <c r="N106" s="121"/>
    </row>
    <row r="107" spans="2:14" x14ac:dyDescent="0.25">
      <c r="B107" s="119" t="s">
        <v>93</v>
      </c>
      <c r="C107" s="120">
        <v>39973</v>
      </c>
      <c r="D107" s="121">
        <v>-0.82708246816168329</v>
      </c>
      <c r="E107" s="120">
        <v>132346</v>
      </c>
      <c r="F107" s="121">
        <f t="shared" si="11"/>
        <v>2.3108848472719083</v>
      </c>
      <c r="G107" s="120">
        <v>193096</v>
      </c>
      <c r="H107" s="121">
        <f t="shared" si="11"/>
        <v>0.45902407326250882</v>
      </c>
      <c r="I107" s="120">
        <v>234169</v>
      </c>
      <c r="J107" s="121">
        <f t="shared" si="11"/>
        <v>0.21270766872436497</v>
      </c>
      <c r="K107" s="120">
        <v>230806</v>
      </c>
      <c r="L107" s="121">
        <f t="shared" si="12"/>
        <v>-1.4361422733154217E-2</v>
      </c>
      <c r="M107" s="120"/>
      <c r="N107" s="121"/>
    </row>
    <row r="108" spans="2:14" x14ac:dyDescent="0.25">
      <c r="B108" s="119" t="s">
        <v>95</v>
      </c>
      <c r="C108" s="120">
        <v>40538</v>
      </c>
      <c r="D108" s="121">
        <v>-0.83884842895305944</v>
      </c>
      <c r="E108" s="120">
        <v>125988</v>
      </c>
      <c r="F108" s="121">
        <f t="shared" si="11"/>
        <v>2.1078987616557305</v>
      </c>
      <c r="G108" s="120">
        <v>213502</v>
      </c>
      <c r="H108" s="121">
        <f t="shared" si="11"/>
        <v>0.69462171000412742</v>
      </c>
      <c r="I108" s="120">
        <v>239639</v>
      </c>
      <c r="J108" s="121">
        <f t="shared" si="11"/>
        <v>0.12242039887214173</v>
      </c>
      <c r="K108" s="120">
        <v>236311</v>
      </c>
      <c r="L108" s="121">
        <f t="shared" si="12"/>
        <v>-1.3887555865280676E-2</v>
      </c>
      <c r="M108" s="120"/>
      <c r="N108" s="121"/>
    </row>
    <row r="109" spans="2:14" ht="15.75" x14ac:dyDescent="0.25">
      <c r="B109" s="122" t="s">
        <v>32</v>
      </c>
      <c r="C109" s="123">
        <v>866126</v>
      </c>
      <c r="D109" s="124">
        <v>-0.71449997297044288</v>
      </c>
      <c r="E109" s="123">
        <v>865391</v>
      </c>
      <c r="F109" s="124">
        <f t="shared" si="11"/>
        <v>-8.4860632286754001E-4</v>
      </c>
      <c r="G109" s="123">
        <v>2116032</v>
      </c>
      <c r="H109" s="124">
        <f t="shared" si="11"/>
        <v>1.4451744933792932</v>
      </c>
      <c r="I109" s="123">
        <v>2609732</v>
      </c>
      <c r="J109" s="124">
        <f t="shared" si="11"/>
        <v>0.23331405196140698</v>
      </c>
      <c r="K109" s="123">
        <v>2748652</v>
      </c>
      <c r="L109" s="124">
        <f t="shared" si="12"/>
        <v>5.3231519558330165E-2</v>
      </c>
      <c r="M109" s="123">
        <v>1567312</v>
      </c>
      <c r="N109" s="124">
        <v>3.8795712423658202E-3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9D900-AA4E-4268-931B-39FCA72B7093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263</v>
      </c>
      <c r="D6" s="174" t="s">
        <v>228</v>
      </c>
      <c r="E6" s="174" t="s">
        <v>229</v>
      </c>
      <c r="F6" s="174" t="s">
        <v>230</v>
      </c>
      <c r="G6" s="174" t="s">
        <v>231</v>
      </c>
      <c r="H6" s="174" t="s">
        <v>232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454682</v>
      </c>
      <c r="D8" s="178">
        <v>1243542</v>
      </c>
      <c r="E8" s="178">
        <v>2966022</v>
      </c>
      <c r="F8" s="178">
        <v>3074274</v>
      </c>
      <c r="G8" s="178">
        <v>3194799</v>
      </c>
      <c r="H8" s="178">
        <v>3188994</v>
      </c>
      <c r="I8" s="179">
        <f>IFERROR(H8/G8-1,"-")</f>
        <v>-1.8170157183597935E-3</v>
      </c>
      <c r="J8" s="178">
        <f>H8-G8</f>
        <v>-5805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140200</v>
      </c>
      <c r="D9" s="162">
        <v>441416</v>
      </c>
      <c r="E9" s="162">
        <v>536392</v>
      </c>
      <c r="F9" s="162">
        <v>524107</v>
      </c>
      <c r="G9" s="162">
        <v>503554</v>
      </c>
      <c r="H9" s="162">
        <v>537036</v>
      </c>
      <c r="I9" s="163">
        <f>IFERROR(H9/G9-1,"-")</f>
        <v>6.6491379276105489E-2</v>
      </c>
      <c r="J9" s="162">
        <f t="shared" ref="J9:J19" si="0">H9-G9</f>
        <v>33482</v>
      </c>
      <c r="K9" s="163">
        <f>H9/H$8</f>
        <v>0.16840295089924912</v>
      </c>
      <c r="L9" s="81"/>
    </row>
    <row r="10" spans="1:12" x14ac:dyDescent="0.25">
      <c r="A10" s="164" t="s">
        <v>105</v>
      </c>
      <c r="B10" s="165" t="s">
        <v>105</v>
      </c>
      <c r="C10" s="166">
        <v>56424</v>
      </c>
      <c r="D10" s="166">
        <v>151642</v>
      </c>
      <c r="E10" s="166">
        <v>184376</v>
      </c>
      <c r="F10" s="166">
        <v>178093</v>
      </c>
      <c r="G10" s="166">
        <v>172794</v>
      </c>
      <c r="H10" s="166">
        <v>163332</v>
      </c>
      <c r="I10" s="167">
        <f>IFERROR(H10/G10-1,"-")</f>
        <v>-5.4758845793256739E-2</v>
      </c>
      <c r="J10" s="166">
        <f t="shared" si="0"/>
        <v>-9462</v>
      </c>
      <c r="K10" s="167">
        <f>H10/H$8</f>
        <v>5.1217405865297959E-2</v>
      </c>
      <c r="L10" s="81"/>
    </row>
    <row r="11" spans="1:12" x14ac:dyDescent="0.25">
      <c r="A11" s="164" t="s">
        <v>102</v>
      </c>
      <c r="B11" s="165" t="s">
        <v>102</v>
      </c>
      <c r="C11" s="166">
        <v>83776</v>
      </c>
      <c r="D11" s="166">
        <v>289774</v>
      </c>
      <c r="E11" s="166">
        <v>352016</v>
      </c>
      <c r="F11" s="166">
        <v>346014</v>
      </c>
      <c r="G11" s="166">
        <v>330760</v>
      </c>
      <c r="H11" s="166">
        <v>373704</v>
      </c>
      <c r="I11" s="167">
        <f>IFERROR(H11/G11-1,"-")</f>
        <v>0.12983432095779412</v>
      </c>
      <c r="J11" s="166">
        <f t="shared" si="0"/>
        <v>42944</v>
      </c>
      <c r="K11" s="167">
        <f>H11/H$8</f>
        <v>0.11718554503395115</v>
      </c>
      <c r="L11" s="81"/>
    </row>
    <row r="12" spans="1:12" x14ac:dyDescent="0.25">
      <c r="A12" s="1"/>
      <c r="B12" s="161" t="s">
        <v>109</v>
      </c>
      <c r="C12" s="162">
        <v>314482</v>
      </c>
      <c r="D12" s="162">
        <v>802126</v>
      </c>
      <c r="E12" s="162">
        <v>2429630</v>
      </c>
      <c r="F12" s="162">
        <v>2550167</v>
      </c>
      <c r="G12" s="162">
        <v>2691245</v>
      </c>
      <c r="H12" s="162">
        <v>2651958</v>
      </c>
      <c r="I12" s="163">
        <f>IFERROR(H12/G12-1,"-")</f>
        <v>-1.4598076354995548E-2</v>
      </c>
      <c r="J12" s="162">
        <f t="shared" si="0"/>
        <v>-39287</v>
      </c>
      <c r="K12" s="163">
        <f>H12/H$8</f>
        <v>0.83159704910075094</v>
      </c>
      <c r="L12" s="81"/>
    </row>
    <row r="13" spans="1:12" s="57" customFormat="1" x14ac:dyDescent="0.25">
      <c r="A13" s="164"/>
      <c r="B13" s="165" t="s">
        <v>112</v>
      </c>
      <c r="C13" s="166">
        <v>122008</v>
      </c>
      <c r="D13" s="166">
        <v>115051</v>
      </c>
      <c r="E13" s="166">
        <v>1256894</v>
      </c>
      <c r="F13" s="166">
        <v>1302324</v>
      </c>
      <c r="G13" s="166">
        <v>1393862</v>
      </c>
      <c r="H13" s="166">
        <v>1357285</v>
      </c>
      <c r="I13" s="167">
        <f t="shared" ref="I13:I20" si="1">IFERROR(H13/G13-1,"-")</f>
        <v>-2.6241478711665822E-2</v>
      </c>
      <c r="J13" s="166">
        <f t="shared" si="0"/>
        <v>-36577</v>
      </c>
      <c r="K13" s="167">
        <f t="shared" ref="K13:K20" si="2">H13/H$8</f>
        <v>0.42561541351285076</v>
      </c>
      <c r="L13" s="168"/>
    </row>
    <row r="14" spans="1:12" s="57" customFormat="1" x14ac:dyDescent="0.25">
      <c r="A14" s="164"/>
      <c r="B14" s="165" t="s">
        <v>115</v>
      </c>
      <c r="C14" s="166">
        <v>59328</v>
      </c>
      <c r="D14" s="166">
        <v>149984</v>
      </c>
      <c r="E14" s="166">
        <v>228057</v>
      </c>
      <c r="F14" s="166">
        <v>228503</v>
      </c>
      <c r="G14" s="166">
        <v>233276</v>
      </c>
      <c r="H14" s="166">
        <v>213198</v>
      </c>
      <c r="I14" s="167">
        <f t="shared" si="1"/>
        <v>-8.606971998834001E-2</v>
      </c>
      <c r="J14" s="166">
        <f t="shared" si="0"/>
        <v>-20078</v>
      </c>
      <c r="K14" s="167">
        <f t="shared" si="2"/>
        <v>6.6854312049505274E-2</v>
      </c>
      <c r="L14" s="168"/>
    </row>
    <row r="15" spans="1:12" x14ac:dyDescent="0.25">
      <c r="A15" s="164"/>
      <c r="B15" s="165" t="s">
        <v>118</v>
      </c>
      <c r="C15" s="166">
        <v>9890</v>
      </c>
      <c r="D15" s="166">
        <v>78936</v>
      </c>
      <c r="E15" s="166">
        <v>103512</v>
      </c>
      <c r="F15" s="166">
        <v>120065</v>
      </c>
      <c r="G15" s="166">
        <v>127553</v>
      </c>
      <c r="H15" s="166">
        <v>137079</v>
      </c>
      <c r="I15" s="167">
        <f t="shared" si="1"/>
        <v>7.4682680924792022E-2</v>
      </c>
      <c r="J15" s="166">
        <f t="shared" si="0"/>
        <v>9526</v>
      </c>
      <c r="K15" s="167">
        <f t="shared" si="2"/>
        <v>4.2985029134579744E-2</v>
      </c>
      <c r="L15" s="81"/>
    </row>
    <row r="16" spans="1:12" x14ac:dyDescent="0.25">
      <c r="A16" s="164"/>
      <c r="B16" s="165" t="s">
        <v>125</v>
      </c>
      <c r="C16" s="166">
        <v>21504</v>
      </c>
      <c r="D16" s="166">
        <v>63536</v>
      </c>
      <c r="E16" s="166">
        <v>117669</v>
      </c>
      <c r="F16" s="166">
        <v>122960</v>
      </c>
      <c r="G16" s="166">
        <v>126316</v>
      </c>
      <c r="H16" s="166">
        <v>126429</v>
      </c>
      <c r="I16" s="167">
        <f t="shared" si="1"/>
        <v>8.9458184236357319E-4</v>
      </c>
      <c r="J16" s="166">
        <f t="shared" si="0"/>
        <v>113</v>
      </c>
      <c r="K16" s="167">
        <f t="shared" si="2"/>
        <v>3.9645417959394094E-2</v>
      </c>
      <c r="L16" s="81"/>
    </row>
    <row r="17" spans="1:12" x14ac:dyDescent="0.25">
      <c r="A17" s="164"/>
      <c r="B17" s="165" t="s">
        <v>121</v>
      </c>
      <c r="C17" s="166">
        <v>26752</v>
      </c>
      <c r="D17" s="166">
        <v>73800</v>
      </c>
      <c r="E17" s="166">
        <v>112629</v>
      </c>
      <c r="F17" s="166">
        <v>124358</v>
      </c>
      <c r="G17" s="166">
        <v>117371</v>
      </c>
      <c r="H17" s="166">
        <v>107462</v>
      </c>
      <c r="I17" s="167">
        <f t="shared" si="1"/>
        <v>-8.4424602329365883E-2</v>
      </c>
      <c r="J17" s="166">
        <f t="shared" si="0"/>
        <v>-9909</v>
      </c>
      <c r="K17" s="167">
        <f t="shared" si="2"/>
        <v>3.3697774282422606E-2</v>
      </c>
      <c r="L17" s="81"/>
    </row>
    <row r="18" spans="1:12" x14ac:dyDescent="0.25">
      <c r="A18" s="164"/>
      <c r="B18" s="165" t="s">
        <v>130</v>
      </c>
      <c r="C18" s="166">
        <v>589</v>
      </c>
      <c r="D18" s="166">
        <v>9150</v>
      </c>
      <c r="E18" s="166">
        <v>16868</v>
      </c>
      <c r="F18" s="166">
        <v>11785</v>
      </c>
      <c r="G18" s="166">
        <v>15597</v>
      </c>
      <c r="H18" s="166">
        <v>15519</v>
      </c>
      <c r="I18" s="167">
        <f t="shared" si="1"/>
        <v>-5.0009617234083592E-3</v>
      </c>
      <c r="J18" s="166">
        <f t="shared" si="0"/>
        <v>-78</v>
      </c>
      <c r="K18" s="167">
        <f t="shared" si="2"/>
        <v>4.8664249603479967E-3</v>
      </c>
      <c r="L18" s="81"/>
    </row>
    <row r="19" spans="1:12" x14ac:dyDescent="0.25">
      <c r="A19" s="164" t="s">
        <v>146</v>
      </c>
      <c r="B19" s="165" t="s">
        <v>133</v>
      </c>
      <c r="C19" s="166">
        <v>210</v>
      </c>
      <c r="D19" s="166">
        <v>1440</v>
      </c>
      <c r="E19" s="166">
        <v>4797</v>
      </c>
      <c r="F19" s="166">
        <v>7694</v>
      </c>
      <c r="G19" s="166">
        <v>3457</v>
      </c>
      <c r="H19" s="166">
        <v>3427</v>
      </c>
      <c r="I19" s="167">
        <f t="shared" si="1"/>
        <v>-8.6780445472953716E-3</v>
      </c>
      <c r="J19" s="166">
        <f t="shared" si="0"/>
        <v>-30</v>
      </c>
      <c r="K19" s="167">
        <f t="shared" si="2"/>
        <v>1.0746335678273461E-3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74201</v>
      </c>
      <c r="D20" s="171">
        <f t="shared" ref="D20:H20" si="4">D12-SUM(D13:D19)</f>
        <v>310229</v>
      </c>
      <c r="E20" s="171">
        <f t="shared" si="4"/>
        <v>589204</v>
      </c>
      <c r="F20" s="171">
        <f t="shared" si="4"/>
        <v>632478</v>
      </c>
      <c r="G20" s="171">
        <f t="shared" si="4"/>
        <v>673813</v>
      </c>
      <c r="H20" s="171">
        <f t="shared" si="4"/>
        <v>691559</v>
      </c>
      <c r="I20" s="172">
        <f t="shared" si="1"/>
        <v>2.6336683916754255E-2</v>
      </c>
      <c r="J20" s="171">
        <f>H20-G20</f>
        <v>17746</v>
      </c>
      <c r="K20" s="172">
        <f t="shared" si="2"/>
        <v>0.21685804363382308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553215</v>
      </c>
      <c r="E22" s="178">
        <v>1179956</v>
      </c>
      <c r="F22" s="178">
        <v>1205442</v>
      </c>
      <c r="G22" s="178">
        <v>1224963</v>
      </c>
      <c r="H22" s="178">
        <v>1156556</v>
      </c>
      <c r="I22" s="179">
        <f>IFERROR(H22/G22-1,"-")</f>
        <v>-5.5844135700425235E-2</v>
      </c>
      <c r="J22" s="178">
        <f>H22-G22</f>
        <v>-68407</v>
      </c>
      <c r="K22" s="179">
        <f>H22/H$8</f>
        <v>0.36267111195568258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162890</v>
      </c>
      <c r="E23" s="162">
        <v>131999</v>
      </c>
      <c r="F23" s="162">
        <v>108487</v>
      </c>
      <c r="G23" s="162">
        <v>93879</v>
      </c>
      <c r="H23" s="162">
        <v>85313</v>
      </c>
      <c r="I23" s="163">
        <f>IFERROR(H23/G23-1,"-")</f>
        <v>-9.1245113390641119E-2</v>
      </c>
      <c r="J23" s="162">
        <f t="shared" ref="J23:J33" si="5">H23-G23</f>
        <v>-8566</v>
      </c>
      <c r="K23" s="163">
        <f>H23/H$8</f>
        <v>2.6752323773578751E-2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55499</v>
      </c>
      <c r="E24" s="166">
        <v>36761</v>
      </c>
      <c r="F24" s="166">
        <v>32479</v>
      </c>
      <c r="G24" s="166">
        <v>29019</v>
      </c>
      <c r="H24" s="166">
        <v>29730</v>
      </c>
      <c r="I24" s="167">
        <f>IFERROR(H24/G24-1,"-")</f>
        <v>2.450118887625341E-2</v>
      </c>
      <c r="J24" s="166">
        <f t="shared" si="5"/>
        <v>711</v>
      </c>
      <c r="K24" s="167">
        <f>H24/H$8</f>
        <v>9.3226892242506566E-3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107391</v>
      </c>
      <c r="E25" s="166">
        <v>95238</v>
      </c>
      <c r="F25" s="166">
        <v>76008</v>
      </c>
      <c r="G25" s="166">
        <v>64860</v>
      </c>
      <c r="H25" s="166">
        <v>55583</v>
      </c>
      <c r="I25" s="167">
        <f>IFERROR(H25/G25-1,"-")</f>
        <v>-0.14303114400246686</v>
      </c>
      <c r="J25" s="166">
        <f t="shared" si="5"/>
        <v>-9277</v>
      </c>
      <c r="K25" s="167">
        <f>H25/H$8</f>
        <v>1.7429634549328096E-2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390325</v>
      </c>
      <c r="E26" s="162">
        <v>1047957</v>
      </c>
      <c r="F26" s="162">
        <v>1096955</v>
      </c>
      <c r="G26" s="162">
        <v>1131084</v>
      </c>
      <c r="H26" s="162">
        <v>1071243</v>
      </c>
      <c r="I26" s="163">
        <f>IFERROR(H26/G26-1,"-")</f>
        <v>-5.2905884974060235E-2</v>
      </c>
      <c r="J26" s="162">
        <f t="shared" si="5"/>
        <v>-59841</v>
      </c>
      <c r="K26" s="163">
        <f>H26/H$8</f>
        <v>0.3359187881821038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61248</v>
      </c>
      <c r="E27" s="166">
        <v>562174</v>
      </c>
      <c r="F27" s="166">
        <v>581810</v>
      </c>
      <c r="G27" s="166">
        <v>611230</v>
      </c>
      <c r="H27" s="166">
        <v>572075</v>
      </c>
      <c r="I27" s="167">
        <f t="shared" ref="I27:I34" si="6">IFERROR(H27/G27-1,"-")</f>
        <v>-6.4059355725340716E-2</v>
      </c>
      <c r="J27" s="166">
        <f t="shared" si="5"/>
        <v>-39155</v>
      </c>
      <c r="K27" s="167">
        <f t="shared" ref="K27:K34" si="7">H27/H$8</f>
        <v>0.17939042845486697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88196</v>
      </c>
      <c r="E28" s="166">
        <v>113982</v>
      </c>
      <c r="F28" s="166">
        <v>116930</v>
      </c>
      <c r="G28" s="166">
        <v>107901</v>
      </c>
      <c r="H28" s="166">
        <v>96052</v>
      </c>
      <c r="I28" s="167">
        <f t="shared" si="6"/>
        <v>-0.10981362545296147</v>
      </c>
      <c r="J28" s="166">
        <f t="shared" si="5"/>
        <v>-11849</v>
      </c>
      <c r="K28" s="167">
        <f t="shared" si="7"/>
        <v>3.0119843436519481E-2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31618</v>
      </c>
      <c r="E29" s="166">
        <v>36769</v>
      </c>
      <c r="F29" s="166">
        <v>42150</v>
      </c>
      <c r="G29" s="166">
        <v>32656</v>
      </c>
      <c r="H29" s="166">
        <v>31848</v>
      </c>
      <c r="I29" s="167">
        <f t="shared" si="6"/>
        <v>-2.4742773150416508E-2</v>
      </c>
      <c r="J29" s="166">
        <f t="shared" si="5"/>
        <v>-808</v>
      </c>
      <c r="K29" s="167">
        <f t="shared" si="7"/>
        <v>9.9868485171185645E-3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29486</v>
      </c>
      <c r="E30" s="166">
        <v>50032</v>
      </c>
      <c r="F30" s="166">
        <v>50397</v>
      </c>
      <c r="G30" s="166">
        <v>51873</v>
      </c>
      <c r="H30" s="166">
        <v>51889</v>
      </c>
      <c r="I30" s="167">
        <f t="shared" si="6"/>
        <v>3.0844562681942023E-4</v>
      </c>
      <c r="J30" s="166">
        <f t="shared" si="5"/>
        <v>16</v>
      </c>
      <c r="K30" s="167">
        <f t="shared" si="7"/>
        <v>1.6271275518235533E-2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44033</v>
      </c>
      <c r="E31" s="166">
        <v>61424</v>
      </c>
      <c r="F31" s="166">
        <v>61993</v>
      </c>
      <c r="G31" s="166">
        <v>61489</v>
      </c>
      <c r="H31" s="166">
        <v>57169</v>
      </c>
      <c r="I31" s="167">
        <f t="shared" si="6"/>
        <v>-7.025646863666668E-2</v>
      </c>
      <c r="J31" s="166">
        <f t="shared" si="5"/>
        <v>-4320</v>
      </c>
      <c r="K31" s="167">
        <f t="shared" si="7"/>
        <v>1.7926970072693772E-2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1340</v>
      </c>
      <c r="E32" s="166">
        <v>5501</v>
      </c>
      <c r="F32" s="166">
        <v>4568</v>
      </c>
      <c r="G32" s="166">
        <v>8513</v>
      </c>
      <c r="H32" s="166">
        <v>6194</v>
      </c>
      <c r="I32" s="167">
        <f t="shared" si="6"/>
        <v>-0.27240690708328441</v>
      </c>
      <c r="J32" s="166">
        <f t="shared" si="5"/>
        <v>-2319</v>
      </c>
      <c r="K32" s="167">
        <f t="shared" si="7"/>
        <v>1.9423053163474123E-3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602</v>
      </c>
      <c r="E33" s="166">
        <v>2205</v>
      </c>
      <c r="F33" s="166">
        <v>2980</v>
      </c>
      <c r="G33" s="166">
        <v>1521</v>
      </c>
      <c r="H33" s="166">
        <v>1032</v>
      </c>
      <c r="I33" s="167">
        <f t="shared" si="6"/>
        <v>-0.32149901380670609</v>
      </c>
      <c r="J33" s="166">
        <f t="shared" si="5"/>
        <v>-489</v>
      </c>
      <c r="K33" s="167">
        <f t="shared" si="7"/>
        <v>3.2361302655320142E-4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133802</v>
      </c>
      <c r="E34" s="171">
        <f t="shared" si="9"/>
        <v>215870</v>
      </c>
      <c r="F34" s="171">
        <f t="shared" si="9"/>
        <v>236127</v>
      </c>
      <c r="G34" s="171">
        <f t="shared" si="9"/>
        <v>255901</v>
      </c>
      <c r="H34" s="171">
        <f t="shared" si="9"/>
        <v>254984</v>
      </c>
      <c r="I34" s="172">
        <f t="shared" si="6"/>
        <v>-3.5834170245524488E-3</v>
      </c>
      <c r="J34" s="171">
        <f>H34-G34</f>
        <v>-917</v>
      </c>
      <c r="K34" s="172">
        <f t="shared" si="7"/>
        <v>7.9957503839768906E-2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254312</v>
      </c>
      <c r="E36" s="178">
        <v>858220</v>
      </c>
      <c r="F36" s="178">
        <v>871300</v>
      </c>
      <c r="G36" s="178">
        <v>895588</v>
      </c>
      <c r="H36" s="178">
        <v>931129</v>
      </c>
      <c r="I36" s="179">
        <f>IFERROR(H36/G36-1,"-")</f>
        <v>3.968454244585673E-2</v>
      </c>
      <c r="J36" s="178">
        <f>H36-G36</f>
        <v>35541</v>
      </c>
      <c r="K36" s="179">
        <f>H36/H$8</f>
        <v>0.29198204825722468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62543</v>
      </c>
      <c r="E37" s="162">
        <v>72292</v>
      </c>
      <c r="F37" s="162">
        <v>66167</v>
      </c>
      <c r="G37" s="162">
        <v>72329</v>
      </c>
      <c r="H37" s="162">
        <v>74860</v>
      </c>
      <c r="I37" s="163">
        <f>IFERROR(H37/G37-1,"-")</f>
        <v>3.4992879757773432E-2</v>
      </c>
      <c r="J37" s="162">
        <f t="shared" ref="J37:J47" si="10">H37-G37</f>
        <v>2531</v>
      </c>
      <c r="K37" s="163">
        <f>H37/H$8</f>
        <v>2.3474487565671179E-2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27762</v>
      </c>
      <c r="E38" s="166">
        <v>26550</v>
      </c>
      <c r="F38" s="166">
        <v>29785</v>
      </c>
      <c r="G38" s="166">
        <v>32875</v>
      </c>
      <c r="H38" s="166">
        <v>30488</v>
      </c>
      <c r="I38" s="167">
        <f>IFERROR(H38/G38-1,"-")</f>
        <v>-7.2608365019011356E-2</v>
      </c>
      <c r="J38" s="166">
        <f t="shared" si="10"/>
        <v>-2387</v>
      </c>
      <c r="K38" s="167">
        <f>H38/H$8</f>
        <v>9.5603817379399277E-3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34781</v>
      </c>
      <c r="E39" s="166">
        <v>45742</v>
      </c>
      <c r="F39" s="166">
        <v>36382</v>
      </c>
      <c r="G39" s="166">
        <v>39454</v>
      </c>
      <c r="H39" s="166">
        <v>44372</v>
      </c>
      <c r="I39" s="167">
        <f>IFERROR(H39/G39-1,"-")</f>
        <v>0.12465149287778177</v>
      </c>
      <c r="J39" s="166">
        <f t="shared" si="10"/>
        <v>4918</v>
      </c>
      <c r="K39" s="167">
        <f>H39/H$8</f>
        <v>1.3914105827731253E-2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191769</v>
      </c>
      <c r="E40" s="162">
        <v>785928</v>
      </c>
      <c r="F40" s="162">
        <v>805133</v>
      </c>
      <c r="G40" s="162">
        <v>823259</v>
      </c>
      <c r="H40" s="162">
        <v>856269</v>
      </c>
      <c r="I40" s="163">
        <f>IFERROR(H40/G40-1,"-")</f>
        <v>4.0096737478727773E-2</v>
      </c>
      <c r="J40" s="162">
        <f t="shared" si="10"/>
        <v>33010</v>
      </c>
      <c r="K40" s="163">
        <f>H40/H$8</f>
        <v>0.26850756069155352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31484</v>
      </c>
      <c r="E41" s="166">
        <v>453306</v>
      </c>
      <c r="F41" s="166">
        <v>480731</v>
      </c>
      <c r="G41" s="166">
        <v>490081</v>
      </c>
      <c r="H41" s="166">
        <v>494240</v>
      </c>
      <c r="I41" s="167">
        <f t="shared" ref="I41:I48" si="11">IFERROR(H41/G41-1,"-")</f>
        <v>8.4863522560556515E-3</v>
      </c>
      <c r="J41" s="166">
        <f t="shared" si="10"/>
        <v>4159</v>
      </c>
      <c r="K41" s="167">
        <f t="shared" ref="K41:K48" si="12">H41/H$8</f>
        <v>0.15498304480974251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11927</v>
      </c>
      <c r="E42" s="166">
        <v>25892</v>
      </c>
      <c r="F42" s="166">
        <v>21000</v>
      </c>
      <c r="G42" s="166">
        <v>21458</v>
      </c>
      <c r="H42" s="166">
        <v>24909</v>
      </c>
      <c r="I42" s="167">
        <f t="shared" si="11"/>
        <v>0.16082579923571627</v>
      </c>
      <c r="J42" s="166">
        <f t="shared" si="10"/>
        <v>3451</v>
      </c>
      <c r="K42" s="167">
        <f t="shared" si="12"/>
        <v>7.8109272077652074E-3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14469</v>
      </c>
      <c r="E43" s="166">
        <v>14696</v>
      </c>
      <c r="F43" s="166">
        <v>16801</v>
      </c>
      <c r="G43" s="166">
        <v>21516</v>
      </c>
      <c r="H43" s="166">
        <v>22605</v>
      </c>
      <c r="I43" s="167">
        <f t="shared" si="11"/>
        <v>5.0613496932515378E-2</v>
      </c>
      <c r="J43" s="166">
        <f t="shared" si="10"/>
        <v>1089</v>
      </c>
      <c r="K43" s="167">
        <f t="shared" si="12"/>
        <v>7.0884423112743391E-3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24677</v>
      </c>
      <c r="E44" s="166">
        <v>47180</v>
      </c>
      <c r="F44" s="166">
        <v>46479</v>
      </c>
      <c r="G44" s="166">
        <v>44935</v>
      </c>
      <c r="H44" s="166">
        <v>44416</v>
      </c>
      <c r="I44" s="167">
        <f t="shared" si="11"/>
        <v>-1.15500166907756E-2</v>
      </c>
      <c r="J44" s="166">
        <f t="shared" si="10"/>
        <v>-519</v>
      </c>
      <c r="K44" s="167">
        <f t="shared" si="12"/>
        <v>1.3927903282351739E-2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17267</v>
      </c>
      <c r="E45" s="166">
        <v>30251</v>
      </c>
      <c r="F45" s="166">
        <v>33464</v>
      </c>
      <c r="G45" s="166">
        <v>32743</v>
      </c>
      <c r="H45" s="166">
        <v>30172</v>
      </c>
      <c r="I45" s="167">
        <f t="shared" si="11"/>
        <v>-7.8520599822862858E-2</v>
      </c>
      <c r="J45" s="166">
        <f t="shared" si="10"/>
        <v>-2571</v>
      </c>
      <c r="K45" s="167">
        <f t="shared" si="12"/>
        <v>9.4612909274837138E-3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6238</v>
      </c>
      <c r="E46" s="166">
        <v>7344</v>
      </c>
      <c r="F46" s="166">
        <v>3899</v>
      </c>
      <c r="G46" s="166">
        <v>4602</v>
      </c>
      <c r="H46" s="166">
        <v>4708</v>
      </c>
      <c r="I46" s="167">
        <f t="shared" si="11"/>
        <v>2.303346371142978E-2</v>
      </c>
      <c r="J46" s="166">
        <f t="shared" si="10"/>
        <v>106</v>
      </c>
      <c r="K46" s="167">
        <f t="shared" si="12"/>
        <v>1.4763276443919306E-3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473</v>
      </c>
      <c r="E47" s="166">
        <v>1278</v>
      </c>
      <c r="F47" s="166">
        <v>2935</v>
      </c>
      <c r="G47" s="166">
        <v>781</v>
      </c>
      <c r="H47" s="166">
        <v>970</v>
      </c>
      <c r="I47" s="167">
        <f t="shared" si="11"/>
        <v>0.24199743918053773</v>
      </c>
      <c r="J47" s="166">
        <f t="shared" si="10"/>
        <v>189</v>
      </c>
      <c r="K47" s="167">
        <f t="shared" si="12"/>
        <v>3.0417115867888118E-4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85234</v>
      </c>
      <c r="E48" s="171">
        <f t="shared" si="14"/>
        <v>205981</v>
      </c>
      <c r="F48" s="171">
        <f t="shared" si="14"/>
        <v>199824</v>
      </c>
      <c r="G48" s="171">
        <f t="shared" si="14"/>
        <v>207143</v>
      </c>
      <c r="H48" s="171">
        <f t="shared" si="14"/>
        <v>234249</v>
      </c>
      <c r="I48" s="172">
        <f t="shared" si="11"/>
        <v>0.13085646147830232</v>
      </c>
      <c r="J48" s="171">
        <f>H48-G48</f>
        <v>27106</v>
      </c>
      <c r="K48" s="172">
        <f t="shared" si="12"/>
        <v>7.3455453349865196E-2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8689</v>
      </c>
      <c r="E50" s="178">
        <v>11471</v>
      </c>
      <c r="F50" s="178">
        <v>10514</v>
      </c>
      <c r="G50" s="178">
        <v>12513</v>
      </c>
      <c r="H50" s="178">
        <v>13153</v>
      </c>
      <c r="I50" s="179">
        <f>IFERROR(H50/G50-1,"-")</f>
        <v>5.11468073203869E-2</v>
      </c>
      <c r="J50" s="178">
        <f>H50-G50</f>
        <v>640</v>
      </c>
      <c r="K50" s="179">
        <f>H50/H$8</f>
        <v>4.124498195982808E-3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2615</v>
      </c>
      <c r="E51" s="162">
        <v>1203</v>
      </c>
      <c r="F51" s="162">
        <v>2644</v>
      </c>
      <c r="G51" s="162">
        <v>2110</v>
      </c>
      <c r="H51" s="162">
        <v>1671</v>
      </c>
      <c r="I51" s="163">
        <f>IFERROR(H51/G51-1,"-")</f>
        <v>-0.20805687203791468</v>
      </c>
      <c r="J51" s="162">
        <f t="shared" ref="J51:J61" si="15">H51-G51</f>
        <v>-439</v>
      </c>
      <c r="K51" s="163">
        <f>H51/H$8</f>
        <v>5.239896970643407E-4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1088</v>
      </c>
      <c r="E52" s="166">
        <v>464</v>
      </c>
      <c r="F52" s="166">
        <v>1787</v>
      </c>
      <c r="G52" s="166">
        <v>1324</v>
      </c>
      <c r="H52" s="166">
        <v>115</v>
      </c>
      <c r="I52" s="167">
        <f>IFERROR(H52/G52-1,"-")</f>
        <v>-0.9131419939577039</v>
      </c>
      <c r="J52" s="166">
        <f t="shared" si="15"/>
        <v>-1209</v>
      </c>
      <c r="K52" s="167">
        <f>H52/H$8</f>
        <v>3.6061529121723025E-5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1527</v>
      </c>
      <c r="E53" s="166">
        <v>739</v>
      </c>
      <c r="F53" s="166">
        <v>857</v>
      </c>
      <c r="G53" s="166">
        <v>786</v>
      </c>
      <c r="H53" s="166">
        <v>1556</v>
      </c>
      <c r="I53" s="167">
        <f>IFERROR(H53/G53-1,"-")</f>
        <v>0.97964376590330793</v>
      </c>
      <c r="J53" s="166">
        <f t="shared" si="15"/>
        <v>770</v>
      </c>
      <c r="K53" s="167">
        <f>H53/H$8</f>
        <v>4.8792816794261765E-4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6074</v>
      </c>
      <c r="E54" s="162">
        <v>10268</v>
      </c>
      <c r="F54" s="162">
        <v>7870</v>
      </c>
      <c r="G54" s="162">
        <v>10403</v>
      </c>
      <c r="H54" s="162">
        <v>11482</v>
      </c>
      <c r="I54" s="163">
        <f>IFERROR(H54/G54-1,"-")</f>
        <v>0.10372008074593864</v>
      </c>
      <c r="J54" s="162">
        <f t="shared" si="15"/>
        <v>1079</v>
      </c>
      <c r="K54" s="163">
        <f>H54/H$8</f>
        <v>3.6005084989184678E-3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304</v>
      </c>
      <c r="E55" s="166">
        <v>5584</v>
      </c>
      <c r="F55" s="166">
        <v>3580</v>
      </c>
      <c r="G55" s="166">
        <v>4630</v>
      </c>
      <c r="H55" s="166">
        <v>5550</v>
      </c>
      <c r="I55" s="167">
        <f t="shared" ref="I55:I62" si="16">IFERROR(H55/G55-1,"-")</f>
        <v>0.19870410367170632</v>
      </c>
      <c r="J55" s="166">
        <f t="shared" si="15"/>
        <v>920</v>
      </c>
      <c r="K55" s="167">
        <f t="shared" ref="K55:K62" si="17">H55/H$8</f>
        <v>1.7403607532657634E-3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2519</v>
      </c>
      <c r="E56" s="166">
        <v>1894</v>
      </c>
      <c r="F56" s="166">
        <v>1550</v>
      </c>
      <c r="G56" s="166">
        <v>2203</v>
      </c>
      <c r="H56" s="166">
        <v>2039</v>
      </c>
      <c r="I56" s="167">
        <f t="shared" si="16"/>
        <v>-7.4443940081706739E-2</v>
      </c>
      <c r="J56" s="166">
        <f t="shared" si="15"/>
        <v>-164</v>
      </c>
      <c r="K56" s="167">
        <f t="shared" si="17"/>
        <v>6.393865902538544E-4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244</v>
      </c>
      <c r="E57" s="166">
        <v>423</v>
      </c>
      <c r="F57" s="166">
        <v>332</v>
      </c>
      <c r="G57" s="166">
        <v>181</v>
      </c>
      <c r="H57" s="166">
        <v>545</v>
      </c>
      <c r="I57" s="167">
        <f t="shared" si="16"/>
        <v>2.0110497237569063</v>
      </c>
      <c r="J57" s="166">
        <f t="shared" si="15"/>
        <v>364</v>
      </c>
      <c r="K57" s="167">
        <f t="shared" si="17"/>
        <v>1.7090029018555696E-4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162</v>
      </c>
      <c r="E58" s="166">
        <v>377</v>
      </c>
      <c r="F58" s="166">
        <v>118</v>
      </c>
      <c r="G58" s="166">
        <v>232</v>
      </c>
      <c r="H58" s="166">
        <v>202</v>
      </c>
      <c r="I58" s="167">
        <f t="shared" si="16"/>
        <v>-0.12931034482758619</v>
      </c>
      <c r="J58" s="166">
        <f t="shared" si="15"/>
        <v>-30</v>
      </c>
      <c r="K58" s="167">
        <f t="shared" si="17"/>
        <v>6.3342859848591746E-5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209</v>
      </c>
      <c r="E59" s="166">
        <v>93</v>
      </c>
      <c r="F59" s="166">
        <v>117</v>
      </c>
      <c r="G59" s="166">
        <v>10</v>
      </c>
      <c r="H59" s="166">
        <v>185</v>
      </c>
      <c r="I59" s="167">
        <f t="shared" si="16"/>
        <v>17.5</v>
      </c>
      <c r="J59" s="166">
        <f t="shared" si="15"/>
        <v>175</v>
      </c>
      <c r="K59" s="167">
        <f t="shared" si="17"/>
        <v>5.8012025108858778E-5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61</v>
      </c>
      <c r="E60" s="166">
        <v>63</v>
      </c>
      <c r="F60" s="166">
        <v>14</v>
      </c>
      <c r="G60" s="166">
        <v>48</v>
      </c>
      <c r="H60" s="166">
        <v>28</v>
      </c>
      <c r="I60" s="167">
        <f t="shared" si="16"/>
        <v>-0.41666666666666663</v>
      </c>
      <c r="J60" s="166">
        <f t="shared" si="15"/>
        <v>-20</v>
      </c>
      <c r="K60" s="167">
        <f t="shared" si="17"/>
        <v>8.7801983948543023E-6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17</v>
      </c>
      <c r="E61" s="166">
        <v>11</v>
      </c>
      <c r="F61" s="166">
        <v>0</v>
      </c>
      <c r="G61" s="166">
        <v>0</v>
      </c>
      <c r="H61" s="166">
        <v>61</v>
      </c>
      <c r="I61" s="167" t="str">
        <f t="shared" si="16"/>
        <v>-</v>
      </c>
      <c r="J61" s="166">
        <f t="shared" si="15"/>
        <v>61</v>
      </c>
      <c r="K61" s="167">
        <f t="shared" si="17"/>
        <v>1.9128289360218302E-5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2558</v>
      </c>
      <c r="E62" s="171">
        <f t="shared" si="19"/>
        <v>1823</v>
      </c>
      <c r="F62" s="171">
        <f t="shared" si="19"/>
        <v>2159</v>
      </c>
      <c r="G62" s="171">
        <f t="shared" si="19"/>
        <v>3099</v>
      </c>
      <c r="H62" s="171">
        <f t="shared" si="19"/>
        <v>2872</v>
      </c>
      <c r="I62" s="172">
        <f t="shared" si="16"/>
        <v>-7.3249435301710242E-2</v>
      </c>
      <c r="J62" s="171">
        <f>H62-G62</f>
        <v>-227</v>
      </c>
      <c r="K62" s="172">
        <f t="shared" si="17"/>
        <v>9.0059749250076982E-4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6598</v>
      </c>
      <c r="E64" s="178">
        <v>137368</v>
      </c>
      <c r="F64" s="178">
        <v>132622</v>
      </c>
      <c r="G64" s="178">
        <v>99510</v>
      </c>
      <c r="H64" s="178">
        <v>107220</v>
      </c>
      <c r="I64" s="179">
        <f>IFERROR(H64/G64-1,"-")</f>
        <v>7.7479650286403468E-2</v>
      </c>
      <c r="J64" s="178">
        <f>H64-G64</f>
        <v>7710</v>
      </c>
      <c r="K64" s="179">
        <f>H64/H$8</f>
        <v>3.3621888282009939E-2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4812</v>
      </c>
      <c r="E65" s="162">
        <v>40192</v>
      </c>
      <c r="F65" s="162">
        <v>44490</v>
      </c>
      <c r="G65" s="162">
        <v>20634</v>
      </c>
      <c r="H65" s="162">
        <v>30091</v>
      </c>
      <c r="I65" s="163">
        <f>IFERROR(H65/G65-1,"-")</f>
        <v>0.45832121740816123</v>
      </c>
      <c r="J65" s="162">
        <f t="shared" ref="J65:J75" si="20">H65-G65</f>
        <v>9457</v>
      </c>
      <c r="K65" s="163">
        <f>H65/H$8</f>
        <v>9.4358910678414565E-3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4478</v>
      </c>
      <c r="E66" s="166">
        <v>33113</v>
      </c>
      <c r="F66" s="166">
        <v>28069</v>
      </c>
      <c r="G66" s="166">
        <v>7059</v>
      </c>
      <c r="H66" s="166">
        <v>7169</v>
      </c>
      <c r="I66" s="167">
        <f>IFERROR(H66/G66-1,"-")</f>
        <v>1.5582943759739232E-2</v>
      </c>
      <c r="J66" s="166">
        <f t="shared" si="20"/>
        <v>110</v>
      </c>
      <c r="K66" s="167">
        <f>H66/H$8</f>
        <v>2.2480443675968031E-3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334</v>
      </c>
      <c r="E67" s="166">
        <v>7079</v>
      </c>
      <c r="F67" s="166">
        <v>16421</v>
      </c>
      <c r="G67" s="166">
        <v>13575</v>
      </c>
      <c r="H67" s="166">
        <v>22922</v>
      </c>
      <c r="I67" s="167">
        <f>IFERROR(H67/G67-1,"-")</f>
        <v>0.68854511970534071</v>
      </c>
      <c r="J67" s="166">
        <f t="shared" si="20"/>
        <v>9347</v>
      </c>
      <c r="K67" s="167">
        <f>H67/H$8</f>
        <v>7.1878467002446543E-3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1786</v>
      </c>
      <c r="E68" s="162">
        <v>97176</v>
      </c>
      <c r="F68" s="162">
        <v>88132</v>
      </c>
      <c r="G68" s="162">
        <v>78876</v>
      </c>
      <c r="H68" s="162">
        <v>77129</v>
      </c>
      <c r="I68" s="163">
        <f>IFERROR(H68/G68-1,"-")</f>
        <v>-2.2148689081596395E-2</v>
      </c>
      <c r="J68" s="162">
        <f t="shared" si="20"/>
        <v>-1747</v>
      </c>
      <c r="K68" s="163">
        <f>H68/H$8</f>
        <v>2.4185997214168482E-2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0</v>
      </c>
      <c r="E69" s="166">
        <v>55357</v>
      </c>
      <c r="F69" s="166">
        <v>37244</v>
      </c>
      <c r="G69" s="166">
        <v>46489</v>
      </c>
      <c r="H69" s="166">
        <v>42784</v>
      </c>
      <c r="I69" s="167">
        <f t="shared" ref="I69:I76" si="21">IFERROR(H69/G69-1,"-")</f>
        <v>-7.9696272236443044E-2</v>
      </c>
      <c r="J69" s="166">
        <f t="shared" si="20"/>
        <v>-3705</v>
      </c>
      <c r="K69" s="167">
        <f t="shared" ref="K69:K76" si="22">H69/H$8</f>
        <v>1.3416143147337373E-2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256</v>
      </c>
      <c r="E70" s="166">
        <v>1577</v>
      </c>
      <c r="F70" s="166">
        <v>4584</v>
      </c>
      <c r="G70" s="166">
        <v>4680</v>
      </c>
      <c r="H70" s="166">
        <v>4528</v>
      </c>
      <c r="I70" s="167">
        <f t="shared" si="21"/>
        <v>-3.2478632478632474E-2</v>
      </c>
      <c r="J70" s="166">
        <f t="shared" si="20"/>
        <v>-152</v>
      </c>
      <c r="K70" s="167">
        <f t="shared" si="22"/>
        <v>1.4198835118535815E-3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759</v>
      </c>
      <c r="E71" s="166">
        <v>12259</v>
      </c>
      <c r="F71" s="166">
        <v>12028</v>
      </c>
      <c r="G71" s="166">
        <v>5749</v>
      </c>
      <c r="H71" s="166">
        <v>5796</v>
      </c>
      <c r="I71" s="167">
        <f t="shared" si="21"/>
        <v>8.1753348408419857E-3</v>
      </c>
      <c r="J71" s="166">
        <f t="shared" si="20"/>
        <v>47</v>
      </c>
      <c r="K71" s="167">
        <f t="shared" si="22"/>
        <v>1.8175010677348405E-3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48</v>
      </c>
      <c r="E72" s="166">
        <v>2346</v>
      </c>
      <c r="F72" s="166">
        <v>3564</v>
      </c>
      <c r="G72" s="166">
        <v>1956</v>
      </c>
      <c r="H72" s="166">
        <v>3849</v>
      </c>
      <c r="I72" s="167">
        <f t="shared" si="21"/>
        <v>0.96779141104294486</v>
      </c>
      <c r="J72" s="166">
        <f t="shared" si="20"/>
        <v>1893</v>
      </c>
      <c r="K72" s="167">
        <f t="shared" si="22"/>
        <v>1.2069637007783645E-3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272</v>
      </c>
      <c r="E73" s="166">
        <v>4173</v>
      </c>
      <c r="F73" s="166">
        <v>4232</v>
      </c>
      <c r="G73" s="166">
        <v>3193</v>
      </c>
      <c r="H73" s="166">
        <v>1492</v>
      </c>
      <c r="I73" s="167">
        <f t="shared" si="21"/>
        <v>-0.53272784215471347</v>
      </c>
      <c r="J73" s="166">
        <f t="shared" si="20"/>
        <v>-1701</v>
      </c>
      <c r="K73" s="167">
        <f t="shared" si="22"/>
        <v>4.6785914304009354E-4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91</v>
      </c>
      <c r="F74" s="166">
        <v>224</v>
      </c>
      <c r="G74" s="166">
        <v>80</v>
      </c>
      <c r="H74" s="166">
        <v>745</v>
      </c>
      <c r="I74" s="167">
        <f t="shared" si="21"/>
        <v>8.3125</v>
      </c>
      <c r="J74" s="166">
        <f t="shared" si="20"/>
        <v>665</v>
      </c>
      <c r="K74" s="167">
        <f t="shared" si="22"/>
        <v>2.3361599300594481E-4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31</v>
      </c>
      <c r="F75" s="166">
        <v>238</v>
      </c>
      <c r="G75" s="166">
        <v>0</v>
      </c>
      <c r="H75" s="166">
        <v>476</v>
      </c>
      <c r="I75" s="167" t="str">
        <f t="shared" si="21"/>
        <v>-</v>
      </c>
      <c r="J75" s="166">
        <f t="shared" si="20"/>
        <v>476</v>
      </c>
      <c r="K75" s="167">
        <f t="shared" si="22"/>
        <v>1.4926337271252313E-4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451</v>
      </c>
      <c r="E76" s="171">
        <f t="shared" si="24"/>
        <v>21342</v>
      </c>
      <c r="F76" s="171">
        <f t="shared" si="24"/>
        <v>26018</v>
      </c>
      <c r="G76" s="171">
        <f t="shared" si="24"/>
        <v>16729</v>
      </c>
      <c r="H76" s="171">
        <f t="shared" si="24"/>
        <v>17459</v>
      </c>
      <c r="I76" s="172">
        <f t="shared" si="21"/>
        <v>4.3636798374080854E-2</v>
      </c>
      <c r="J76" s="171">
        <f>H76-G76</f>
        <v>730</v>
      </c>
      <c r="K76" s="172">
        <f t="shared" si="22"/>
        <v>5.4747672777057596E-3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225677</v>
      </c>
      <c r="E78" s="178">
        <v>417659</v>
      </c>
      <c r="F78" s="178">
        <v>454413</v>
      </c>
      <c r="G78" s="178">
        <v>532065</v>
      </c>
      <c r="H78" s="178">
        <v>528377</v>
      </c>
      <c r="I78" s="179">
        <f>IFERROR(H78/G78-1,"-")</f>
        <v>-6.9314839352334623E-3</v>
      </c>
      <c r="J78" s="178">
        <f>H78-G78</f>
        <v>-3688</v>
      </c>
      <c r="K78" s="179">
        <f>H78/H$8</f>
        <v>0.1656876745456404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128184</v>
      </c>
      <c r="E79" s="162">
        <v>201715</v>
      </c>
      <c r="F79" s="162">
        <v>201058</v>
      </c>
      <c r="G79" s="162">
        <v>207746</v>
      </c>
      <c r="H79" s="162">
        <v>230795</v>
      </c>
      <c r="I79" s="163">
        <f>IFERROR(H79/G79-1,"-")</f>
        <v>0.11094798455806609</v>
      </c>
      <c r="J79" s="162">
        <f t="shared" ref="J79:J89" si="25">H79-G79</f>
        <v>23049</v>
      </c>
      <c r="K79" s="163">
        <f>H79/H$8</f>
        <v>7.2372353162157094E-2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30117</v>
      </c>
      <c r="E80" s="166">
        <v>45512</v>
      </c>
      <c r="F80" s="166">
        <v>39459</v>
      </c>
      <c r="G80" s="166">
        <v>44651</v>
      </c>
      <c r="H80" s="166">
        <v>34478</v>
      </c>
      <c r="I80" s="167">
        <f>IFERROR(H80/G80-1,"-")</f>
        <v>-0.22783364314349064</v>
      </c>
      <c r="J80" s="166">
        <f t="shared" si="25"/>
        <v>-10173</v>
      </c>
      <c r="K80" s="167">
        <f>H80/H$8</f>
        <v>1.0811560009206665E-2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98067</v>
      </c>
      <c r="E81" s="166">
        <v>156203</v>
      </c>
      <c r="F81" s="166">
        <v>161599</v>
      </c>
      <c r="G81" s="166">
        <v>163095</v>
      </c>
      <c r="H81" s="166">
        <v>196317</v>
      </c>
      <c r="I81" s="167">
        <f>IFERROR(H81/G81-1,"-")</f>
        <v>0.2036972316747907</v>
      </c>
      <c r="J81" s="166">
        <f t="shared" si="25"/>
        <v>33222</v>
      </c>
      <c r="K81" s="167">
        <f>H81/H$8</f>
        <v>6.1560793152950426E-2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97493</v>
      </c>
      <c r="E82" s="162">
        <v>215944</v>
      </c>
      <c r="F82" s="162">
        <v>253355</v>
      </c>
      <c r="G82" s="162">
        <v>324319</v>
      </c>
      <c r="H82" s="162">
        <v>297582</v>
      </c>
      <c r="I82" s="163">
        <f>IFERROR(H82/G82-1,"-")</f>
        <v>-8.2440436730502942E-2</v>
      </c>
      <c r="J82" s="162">
        <f t="shared" si="25"/>
        <v>-26737</v>
      </c>
      <c r="K82" s="163">
        <f>H82/H$8</f>
        <v>9.3315321383483321E-2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6240</v>
      </c>
      <c r="E83" s="166">
        <v>54259</v>
      </c>
      <c r="F83" s="166">
        <v>61706</v>
      </c>
      <c r="G83" s="166">
        <v>73992</v>
      </c>
      <c r="H83" s="166">
        <v>82757</v>
      </c>
      <c r="I83" s="167">
        <f t="shared" ref="I83:I90" si="26">IFERROR(H83/G83-1,"-")</f>
        <v>0.11845875229754577</v>
      </c>
      <c r="J83" s="166">
        <f t="shared" si="25"/>
        <v>8765</v>
      </c>
      <c r="K83" s="167">
        <f t="shared" ref="K83:K90" si="27">H83/H$8</f>
        <v>2.5950817091534194E-2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31188</v>
      </c>
      <c r="E84" s="166">
        <v>65143</v>
      </c>
      <c r="F84" s="166">
        <v>61051</v>
      </c>
      <c r="G84" s="166">
        <v>76623</v>
      </c>
      <c r="H84" s="166">
        <v>58649</v>
      </c>
      <c r="I84" s="167">
        <f t="shared" si="26"/>
        <v>-0.2345770852094019</v>
      </c>
      <c r="J84" s="166">
        <f t="shared" si="25"/>
        <v>-17974</v>
      </c>
      <c r="K84" s="167">
        <f t="shared" si="27"/>
        <v>1.8391066273564641E-2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11639</v>
      </c>
      <c r="E85" s="166">
        <v>15423</v>
      </c>
      <c r="F85" s="166">
        <v>21776</v>
      </c>
      <c r="G85" s="166">
        <v>38922</v>
      </c>
      <c r="H85" s="166">
        <v>36519</v>
      </c>
      <c r="I85" s="167">
        <f t="shared" si="26"/>
        <v>-6.173886234006476E-2</v>
      </c>
      <c r="J85" s="166">
        <f t="shared" si="25"/>
        <v>-2403</v>
      </c>
      <c r="K85" s="167">
        <f t="shared" si="27"/>
        <v>1.1451573756488724E-2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3777</v>
      </c>
      <c r="E86" s="166">
        <v>7258</v>
      </c>
      <c r="F86" s="166">
        <v>9426</v>
      </c>
      <c r="G86" s="166">
        <v>17870</v>
      </c>
      <c r="H86" s="166">
        <v>12608</v>
      </c>
      <c r="I86" s="167">
        <f t="shared" si="26"/>
        <v>-0.29445998880805824</v>
      </c>
      <c r="J86" s="166">
        <f t="shared" si="25"/>
        <v>-5262</v>
      </c>
      <c r="K86" s="167">
        <f t="shared" si="27"/>
        <v>3.9535979057972511E-3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2335</v>
      </c>
      <c r="E87" s="166">
        <v>3144</v>
      </c>
      <c r="F87" s="166">
        <v>5343</v>
      </c>
      <c r="G87" s="166">
        <v>8924</v>
      </c>
      <c r="H87" s="166">
        <v>6536</v>
      </c>
      <c r="I87" s="167">
        <f t="shared" si="26"/>
        <v>-0.26759300761990135</v>
      </c>
      <c r="J87" s="166">
        <f t="shared" si="25"/>
        <v>-2388</v>
      </c>
      <c r="K87" s="167">
        <f t="shared" si="27"/>
        <v>2.0495491681702758E-3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915</v>
      </c>
      <c r="E88" s="166">
        <v>2777</v>
      </c>
      <c r="F88" s="166">
        <v>1227</v>
      </c>
      <c r="G88" s="166">
        <v>1623</v>
      </c>
      <c r="H88" s="166">
        <v>3070</v>
      </c>
      <c r="I88" s="167">
        <f t="shared" si="26"/>
        <v>0.8915588416512632</v>
      </c>
      <c r="J88" s="166">
        <f t="shared" si="25"/>
        <v>1447</v>
      </c>
      <c r="K88" s="167">
        <f t="shared" si="27"/>
        <v>9.626860382929538E-4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212</v>
      </c>
      <c r="E89" s="166">
        <v>1013</v>
      </c>
      <c r="F89" s="166">
        <v>1082</v>
      </c>
      <c r="G89" s="166">
        <v>428</v>
      </c>
      <c r="H89" s="166">
        <v>386</v>
      </c>
      <c r="I89" s="167">
        <f t="shared" si="26"/>
        <v>-9.8130841121495282E-2</v>
      </c>
      <c r="J89" s="166">
        <f t="shared" si="25"/>
        <v>-42</v>
      </c>
      <c r="K89" s="167">
        <f t="shared" si="27"/>
        <v>1.210413064433486E-4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41187</v>
      </c>
      <c r="E90" s="171">
        <f t="shared" si="29"/>
        <v>66927</v>
      </c>
      <c r="F90" s="171">
        <f t="shared" si="29"/>
        <v>91744</v>
      </c>
      <c r="G90" s="171">
        <f t="shared" si="29"/>
        <v>105937</v>
      </c>
      <c r="H90" s="171">
        <f t="shared" si="29"/>
        <v>97057</v>
      </c>
      <c r="I90" s="172">
        <f t="shared" si="26"/>
        <v>-8.3823404476245367E-2</v>
      </c>
      <c r="J90" s="171">
        <f>H90-G90</f>
        <v>-8880</v>
      </c>
      <c r="K90" s="172">
        <f t="shared" si="27"/>
        <v>3.0434989843191929E-2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5672</v>
      </c>
      <c r="E92" s="178">
        <v>10710</v>
      </c>
      <c r="F92" s="178">
        <v>9594</v>
      </c>
      <c r="G92" s="178">
        <v>10140</v>
      </c>
      <c r="H92" s="178">
        <v>9995</v>
      </c>
      <c r="I92" s="179">
        <f>IFERROR(H92/G92-1,"-")</f>
        <v>-1.429980276134124E-2</v>
      </c>
      <c r="J92" s="178">
        <f>H92-G92</f>
        <v>-145</v>
      </c>
      <c r="K92" s="179">
        <f>H92/H$8</f>
        <v>3.1342172484488838E-3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3172</v>
      </c>
      <c r="E93" s="162">
        <v>6763</v>
      </c>
      <c r="F93" s="162">
        <v>6308</v>
      </c>
      <c r="G93" s="162">
        <v>6741</v>
      </c>
      <c r="H93" s="162">
        <v>6401</v>
      </c>
      <c r="I93" s="163">
        <f>IFERROR(H93/G93-1,"-")</f>
        <v>-5.0437620531078475E-2</v>
      </c>
      <c r="J93" s="162">
        <f t="shared" ref="J93:J103" si="30">H93-G93</f>
        <v>-340</v>
      </c>
      <c r="K93" s="163">
        <f>H93/H$8</f>
        <v>2.0072160687665138E-3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1191</v>
      </c>
      <c r="E94" s="166">
        <v>2851</v>
      </c>
      <c r="F94" s="166">
        <v>2003</v>
      </c>
      <c r="G94" s="166">
        <v>2667</v>
      </c>
      <c r="H94" s="166">
        <v>2062</v>
      </c>
      <c r="I94" s="167">
        <f>IFERROR(H94/G94-1,"-")</f>
        <v>-0.22684664416947886</v>
      </c>
      <c r="J94" s="166">
        <f t="shared" si="30"/>
        <v>-605</v>
      </c>
      <c r="K94" s="167">
        <f>H94/H$8</f>
        <v>6.4659889607819891E-4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1981</v>
      </c>
      <c r="E95" s="166">
        <v>3912</v>
      </c>
      <c r="F95" s="166">
        <v>4305</v>
      </c>
      <c r="G95" s="166">
        <v>4074</v>
      </c>
      <c r="H95" s="166">
        <v>4339</v>
      </c>
      <c r="I95" s="167">
        <f>IFERROR(H95/G95-1,"-")</f>
        <v>6.5046637211585656E-2</v>
      </c>
      <c r="J95" s="166">
        <f t="shared" si="30"/>
        <v>265</v>
      </c>
      <c r="K95" s="167">
        <f>H95/H$8</f>
        <v>1.3606171726883148E-3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2500</v>
      </c>
      <c r="E96" s="162">
        <v>3947</v>
      </c>
      <c r="F96" s="162">
        <v>3286</v>
      </c>
      <c r="G96" s="162">
        <v>3399</v>
      </c>
      <c r="H96" s="162">
        <v>3594</v>
      </c>
      <c r="I96" s="163">
        <f>IFERROR(H96/G96-1,"-")</f>
        <v>5.7369814651368145E-2</v>
      </c>
      <c r="J96" s="162">
        <f t="shared" si="30"/>
        <v>195</v>
      </c>
      <c r="K96" s="163">
        <f>H96/H$8</f>
        <v>1.12700117968237E-3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184</v>
      </c>
      <c r="E97" s="166">
        <v>456</v>
      </c>
      <c r="F97" s="166">
        <v>444</v>
      </c>
      <c r="G97" s="166">
        <v>401</v>
      </c>
      <c r="H97" s="166">
        <v>401</v>
      </c>
      <c r="I97" s="167">
        <f t="shared" ref="I97:I104" si="31">IFERROR(H97/G97-1,"-")</f>
        <v>0</v>
      </c>
      <c r="J97" s="166">
        <f t="shared" si="30"/>
        <v>0</v>
      </c>
      <c r="K97" s="167">
        <f t="shared" ref="K97:K104" si="32">H97/H$8</f>
        <v>1.2574498415487769E-4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856</v>
      </c>
      <c r="E98" s="166">
        <v>945</v>
      </c>
      <c r="F98" s="166">
        <v>427</v>
      </c>
      <c r="G98" s="166">
        <v>454</v>
      </c>
      <c r="H98" s="166">
        <v>390</v>
      </c>
      <c r="I98" s="167">
        <f t="shared" si="31"/>
        <v>-0.1409691629955947</v>
      </c>
      <c r="J98" s="166">
        <f t="shared" si="30"/>
        <v>-64</v>
      </c>
      <c r="K98" s="167">
        <f t="shared" si="32"/>
        <v>1.2229562049975636E-4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421</v>
      </c>
      <c r="E99" s="166">
        <v>580</v>
      </c>
      <c r="F99" s="166">
        <v>379</v>
      </c>
      <c r="G99" s="166">
        <v>596</v>
      </c>
      <c r="H99" s="166">
        <v>405</v>
      </c>
      <c r="I99" s="167">
        <f t="shared" si="31"/>
        <v>-0.32046979865771807</v>
      </c>
      <c r="J99" s="166">
        <f t="shared" si="30"/>
        <v>-191</v>
      </c>
      <c r="K99" s="167">
        <f t="shared" si="32"/>
        <v>1.2699929821128543E-4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37</v>
      </c>
      <c r="E100" s="166">
        <v>155</v>
      </c>
      <c r="F100" s="166">
        <v>176</v>
      </c>
      <c r="G100" s="166">
        <v>134</v>
      </c>
      <c r="H100" s="166">
        <v>130</v>
      </c>
      <c r="I100" s="167">
        <f t="shared" si="31"/>
        <v>-2.9850746268656692E-2</v>
      </c>
      <c r="J100" s="166">
        <f t="shared" si="30"/>
        <v>-4</v>
      </c>
      <c r="K100" s="167">
        <f t="shared" si="32"/>
        <v>4.0765206833252118E-5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108</v>
      </c>
      <c r="E101" s="166">
        <v>209</v>
      </c>
      <c r="F101" s="166">
        <v>111</v>
      </c>
      <c r="G101" s="166">
        <v>59</v>
      </c>
      <c r="H101" s="166">
        <v>178</v>
      </c>
      <c r="I101" s="167">
        <f t="shared" si="31"/>
        <v>2.0169491525423728</v>
      </c>
      <c r="J101" s="166">
        <f t="shared" si="30"/>
        <v>119</v>
      </c>
      <c r="K101" s="167">
        <f t="shared" si="32"/>
        <v>5.5816975510145206E-5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2</v>
      </c>
      <c r="E102" s="166">
        <v>17</v>
      </c>
      <c r="F102" s="166">
        <v>35</v>
      </c>
      <c r="G102" s="166">
        <v>45</v>
      </c>
      <c r="H102" s="166">
        <v>45</v>
      </c>
      <c r="I102" s="167">
        <f t="shared" si="31"/>
        <v>0</v>
      </c>
      <c r="J102" s="166">
        <f t="shared" si="30"/>
        <v>0</v>
      </c>
      <c r="K102" s="167">
        <f t="shared" si="32"/>
        <v>1.4111033134587272E-5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7</v>
      </c>
      <c r="E103" s="166">
        <v>10</v>
      </c>
      <c r="F103" s="166">
        <v>29</v>
      </c>
      <c r="G103" s="166">
        <v>2</v>
      </c>
      <c r="H103" s="166">
        <v>20</v>
      </c>
      <c r="I103" s="167">
        <f t="shared" si="31"/>
        <v>9</v>
      </c>
      <c r="J103" s="166">
        <f t="shared" si="30"/>
        <v>18</v>
      </c>
      <c r="K103" s="167">
        <f t="shared" si="32"/>
        <v>6.2715702820387871E-6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885</v>
      </c>
      <c r="E104" s="171">
        <f t="shared" si="34"/>
        <v>1575</v>
      </c>
      <c r="F104" s="171">
        <f t="shared" si="34"/>
        <v>1685</v>
      </c>
      <c r="G104" s="171">
        <f t="shared" si="34"/>
        <v>1708</v>
      </c>
      <c r="H104" s="171">
        <f t="shared" si="34"/>
        <v>2025</v>
      </c>
      <c r="I104" s="172">
        <f t="shared" si="31"/>
        <v>0.18559718969555039</v>
      </c>
      <c r="J104" s="171">
        <f>H104-G104</f>
        <v>317</v>
      </c>
      <c r="K104" s="172">
        <f t="shared" si="32"/>
        <v>6.3499649105642716E-4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75700</v>
      </c>
      <c r="E106" s="178">
        <v>99960</v>
      </c>
      <c r="F106" s="178">
        <v>125973</v>
      </c>
      <c r="G106" s="178">
        <v>138511</v>
      </c>
      <c r="H106" s="178">
        <v>152631</v>
      </c>
      <c r="I106" s="179">
        <f>IFERROR(H106/G106-1,"-")</f>
        <v>0.10194136205788706</v>
      </c>
      <c r="J106" s="178">
        <f>H106-G106</f>
        <v>14120</v>
      </c>
      <c r="K106" s="179">
        <f>H106/H$8</f>
        <v>4.7861802185893108E-2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28666</v>
      </c>
      <c r="E107" s="162">
        <v>19252</v>
      </c>
      <c r="F107" s="162">
        <v>27286</v>
      </c>
      <c r="G107" s="162">
        <v>25644</v>
      </c>
      <c r="H107" s="162">
        <v>35596</v>
      </c>
      <c r="I107" s="163">
        <f>IFERROR(H107/G107-1,"-")</f>
        <v>0.38808298237404459</v>
      </c>
      <c r="J107" s="162">
        <f t="shared" ref="J107:J117" si="35">H107-G107</f>
        <v>9952</v>
      </c>
      <c r="K107" s="163">
        <f>H107/H$8</f>
        <v>1.1162140787972633E-2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10078</v>
      </c>
      <c r="E108" s="166">
        <v>3159</v>
      </c>
      <c r="F108" s="166">
        <v>7801</v>
      </c>
      <c r="G108" s="166">
        <v>8722</v>
      </c>
      <c r="H108" s="166">
        <v>17929</v>
      </c>
      <c r="I108" s="167">
        <f>IFERROR(H108/G108-1,"-")</f>
        <v>1.0556065122678286</v>
      </c>
      <c r="J108" s="166">
        <f t="shared" si="35"/>
        <v>9207</v>
      </c>
      <c r="K108" s="167">
        <f>H108/H$8</f>
        <v>5.6221491793336711E-3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18588</v>
      </c>
      <c r="E109" s="166">
        <v>16093</v>
      </c>
      <c r="F109" s="166">
        <v>19485</v>
      </c>
      <c r="G109" s="166">
        <v>16922</v>
      </c>
      <c r="H109" s="166">
        <v>17667</v>
      </c>
      <c r="I109" s="167">
        <f>IFERROR(H109/G109-1,"-")</f>
        <v>4.4025528897293498E-2</v>
      </c>
      <c r="J109" s="166">
        <f t="shared" si="35"/>
        <v>745</v>
      </c>
      <c r="K109" s="167">
        <f>H109/H$8</f>
        <v>5.5399916086389623E-3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47034</v>
      </c>
      <c r="E110" s="162">
        <v>80708</v>
      </c>
      <c r="F110" s="162">
        <v>98687</v>
      </c>
      <c r="G110" s="162">
        <v>112867</v>
      </c>
      <c r="H110" s="162">
        <v>117035</v>
      </c>
      <c r="I110" s="163">
        <f>IFERROR(H110/G110-1,"-")</f>
        <v>3.6928420175959209E-2</v>
      </c>
      <c r="J110" s="162">
        <f t="shared" si="35"/>
        <v>4168</v>
      </c>
      <c r="K110" s="163">
        <f>H110/H$8</f>
        <v>3.6699661397920476E-2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10333</v>
      </c>
      <c r="E111" s="166">
        <v>46134</v>
      </c>
      <c r="F111" s="166">
        <v>55757</v>
      </c>
      <c r="G111" s="166">
        <v>75808</v>
      </c>
      <c r="H111" s="166">
        <v>78839</v>
      </c>
      <c r="I111" s="167">
        <f t="shared" ref="I111:I118" si="36">IFERROR(H111/G111-1,"-")</f>
        <v>3.9982587589700191E-2</v>
      </c>
      <c r="J111" s="166">
        <f t="shared" si="35"/>
        <v>3031</v>
      </c>
      <c r="K111" s="167">
        <f t="shared" ref="K111:K118" si="37">H111/H$8</f>
        <v>2.4722216473282797E-2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5536</v>
      </c>
      <c r="E112" s="166">
        <v>3214</v>
      </c>
      <c r="F112" s="166">
        <v>2579</v>
      </c>
      <c r="G112" s="166">
        <v>3664</v>
      </c>
      <c r="H112" s="166">
        <v>2419</v>
      </c>
      <c r="I112" s="167">
        <f t="shared" si="36"/>
        <v>-0.33979257641921401</v>
      </c>
      <c r="J112" s="166">
        <f t="shared" si="35"/>
        <v>-1245</v>
      </c>
      <c r="K112" s="167">
        <f t="shared" si="37"/>
        <v>7.5854642561259131E-4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8515</v>
      </c>
      <c r="E113" s="166">
        <v>3821</v>
      </c>
      <c r="F113" s="166">
        <v>5284</v>
      </c>
      <c r="G113" s="166">
        <v>6802</v>
      </c>
      <c r="H113" s="166">
        <v>6548</v>
      </c>
      <c r="I113" s="167">
        <f t="shared" si="36"/>
        <v>-3.7341958247574247E-2</v>
      </c>
      <c r="J113" s="166">
        <f t="shared" si="35"/>
        <v>-254</v>
      </c>
      <c r="K113" s="167">
        <f t="shared" si="37"/>
        <v>2.0533121103394991E-3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4008</v>
      </c>
      <c r="E114" s="166">
        <v>2052</v>
      </c>
      <c r="F114" s="166">
        <v>3330</v>
      </c>
      <c r="G114" s="166">
        <v>2447</v>
      </c>
      <c r="H114" s="166">
        <v>6036</v>
      </c>
      <c r="I114" s="167">
        <f t="shared" si="36"/>
        <v>1.46669391091132</v>
      </c>
      <c r="J114" s="166">
        <f t="shared" si="35"/>
        <v>3589</v>
      </c>
      <c r="K114" s="167">
        <f t="shared" si="37"/>
        <v>1.892759911119306E-3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6248</v>
      </c>
      <c r="E115" s="166">
        <v>5024</v>
      </c>
      <c r="F115" s="166">
        <v>11773</v>
      </c>
      <c r="G115" s="166">
        <v>2649</v>
      </c>
      <c r="H115" s="166">
        <v>4265</v>
      </c>
      <c r="I115" s="167">
        <f t="shared" si="36"/>
        <v>0.61004152510381271</v>
      </c>
      <c r="J115" s="166">
        <f t="shared" si="35"/>
        <v>1616</v>
      </c>
      <c r="K115" s="167">
        <f t="shared" si="37"/>
        <v>1.3374123626447713E-3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224</v>
      </c>
      <c r="E116" s="166">
        <v>183</v>
      </c>
      <c r="F116" s="166">
        <v>1581</v>
      </c>
      <c r="G116" s="166">
        <v>207</v>
      </c>
      <c r="H116" s="166">
        <v>310</v>
      </c>
      <c r="I116" s="167">
        <f t="shared" si="36"/>
        <v>0.49758454106280192</v>
      </c>
      <c r="J116" s="166">
        <f t="shared" si="35"/>
        <v>103</v>
      </c>
      <c r="K116" s="167">
        <f t="shared" si="37"/>
        <v>9.7209339371601199E-5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</v>
      </c>
      <c r="E117" s="166">
        <v>26</v>
      </c>
      <c r="F117" s="166">
        <v>81</v>
      </c>
      <c r="G117" s="166">
        <v>384</v>
      </c>
      <c r="H117" s="166">
        <v>103</v>
      </c>
      <c r="I117" s="167">
        <f t="shared" si="36"/>
        <v>-0.73177083333333326</v>
      </c>
      <c r="J117" s="166">
        <f t="shared" si="35"/>
        <v>-281</v>
      </c>
      <c r="K117" s="167">
        <f t="shared" si="37"/>
        <v>3.2298586952499755E-5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12169</v>
      </c>
      <c r="E118" s="171">
        <f t="shared" si="39"/>
        <v>20254</v>
      </c>
      <c r="F118" s="171">
        <f t="shared" si="39"/>
        <v>18302</v>
      </c>
      <c r="G118" s="171">
        <f t="shared" si="39"/>
        <v>20906</v>
      </c>
      <c r="H118" s="171">
        <f t="shared" si="39"/>
        <v>18515</v>
      </c>
      <c r="I118" s="172">
        <f t="shared" si="36"/>
        <v>-0.11436908064670426</v>
      </c>
      <c r="J118" s="171">
        <f>H118-G118</f>
        <v>-2391</v>
      </c>
      <c r="K118" s="172">
        <f t="shared" si="37"/>
        <v>5.8059061885974072E-3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31224</v>
      </c>
      <c r="E120" s="178">
        <v>43286</v>
      </c>
      <c r="F120" s="178">
        <v>40407</v>
      </c>
      <c r="G120" s="178">
        <v>45242</v>
      </c>
      <c r="H120" s="178">
        <v>49837</v>
      </c>
      <c r="I120" s="179">
        <f>IFERROR(H120/G120-1,"-")</f>
        <v>0.10156491755448482</v>
      </c>
      <c r="J120" s="178">
        <f>H120-G120</f>
        <v>4595</v>
      </c>
      <c r="K120" s="179">
        <f>H120/H$8</f>
        <v>1.5627812407298353E-2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20547</v>
      </c>
      <c r="E121" s="162">
        <v>25584</v>
      </c>
      <c r="F121" s="162">
        <v>25078</v>
      </c>
      <c r="G121" s="162">
        <v>30089</v>
      </c>
      <c r="H121" s="162">
        <v>32508</v>
      </c>
      <c r="I121" s="163">
        <f>IFERROR(H121/G121-1,"-")</f>
        <v>8.0394828674930974E-2</v>
      </c>
      <c r="J121" s="162">
        <f t="shared" ref="J121:J131" si="40">H121-G121</f>
        <v>2419</v>
      </c>
      <c r="K121" s="163">
        <f>H121/H$8</f>
        <v>1.0193810336425845E-2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8691</v>
      </c>
      <c r="E122" s="166">
        <v>13253</v>
      </c>
      <c r="F122" s="166">
        <v>8612</v>
      </c>
      <c r="G122" s="166">
        <v>17033</v>
      </c>
      <c r="H122" s="166">
        <v>18427</v>
      </c>
      <c r="I122" s="167">
        <f>IFERROR(H122/G122-1,"-")</f>
        <v>8.1841131920389776E-2</v>
      </c>
      <c r="J122" s="166">
        <f t="shared" si="40"/>
        <v>1394</v>
      </c>
      <c r="K122" s="167">
        <f>H122/H$8</f>
        <v>5.7783112793564368E-3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11856</v>
      </c>
      <c r="E123" s="166">
        <v>12331</v>
      </c>
      <c r="F123" s="166">
        <v>16466</v>
      </c>
      <c r="G123" s="166">
        <v>13056</v>
      </c>
      <c r="H123" s="166">
        <v>14081</v>
      </c>
      <c r="I123" s="167">
        <f>IFERROR(H123/G123-1,"-")</f>
        <v>7.8507965686274606E-2</v>
      </c>
      <c r="J123" s="166">
        <f t="shared" si="40"/>
        <v>1025</v>
      </c>
      <c r="K123" s="167">
        <f>H123/H$8</f>
        <v>4.415499057069408E-3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10677</v>
      </c>
      <c r="E124" s="162">
        <v>17702</v>
      </c>
      <c r="F124" s="162">
        <v>15329</v>
      </c>
      <c r="G124" s="162">
        <v>15153</v>
      </c>
      <c r="H124" s="162">
        <v>17329</v>
      </c>
      <c r="I124" s="163">
        <f>IFERROR(H124/G124-1,"-")</f>
        <v>0.14360192701115282</v>
      </c>
      <c r="J124" s="162">
        <f t="shared" si="40"/>
        <v>2176</v>
      </c>
      <c r="K124" s="163">
        <f>H124/H$8</f>
        <v>5.4340020708725069E-3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433</v>
      </c>
      <c r="E125" s="166">
        <v>2896</v>
      </c>
      <c r="F125" s="166">
        <v>1965</v>
      </c>
      <c r="G125" s="166">
        <v>1886</v>
      </c>
      <c r="H125" s="166">
        <v>1824</v>
      </c>
      <c r="I125" s="167">
        <f t="shared" ref="I125:I132" si="41">IFERROR(H125/G125-1,"-")</f>
        <v>-3.2873806998939603E-2</v>
      </c>
      <c r="J125" s="166">
        <f t="shared" si="40"/>
        <v>-62</v>
      </c>
      <c r="K125" s="167">
        <f t="shared" ref="K125:K132" si="42">H125/H$8</f>
        <v>5.7196720972193735E-4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1279</v>
      </c>
      <c r="E126" s="166">
        <v>2041</v>
      </c>
      <c r="F126" s="166">
        <v>1913</v>
      </c>
      <c r="G126" s="166">
        <v>1547</v>
      </c>
      <c r="H126" s="166">
        <v>1778</v>
      </c>
      <c r="I126" s="167">
        <f t="shared" si="41"/>
        <v>0.14932126696832571</v>
      </c>
      <c r="J126" s="166">
        <f t="shared" si="40"/>
        <v>231</v>
      </c>
      <c r="K126" s="167">
        <f t="shared" si="42"/>
        <v>5.5754259807324822E-4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1461</v>
      </c>
      <c r="E127" s="166">
        <v>1231</v>
      </c>
      <c r="F127" s="166">
        <v>1543</v>
      </c>
      <c r="G127" s="166">
        <v>1293</v>
      </c>
      <c r="H127" s="166">
        <v>2132</v>
      </c>
      <c r="I127" s="167">
        <f t="shared" si="41"/>
        <v>0.64887857695282292</v>
      </c>
      <c r="J127" s="166">
        <f t="shared" si="40"/>
        <v>839</v>
      </c>
      <c r="K127" s="167">
        <f t="shared" si="42"/>
        <v>6.6854939206533468E-4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428</v>
      </c>
      <c r="E128" s="166">
        <v>244</v>
      </c>
      <c r="F128" s="166">
        <v>569</v>
      </c>
      <c r="G128" s="166">
        <v>431</v>
      </c>
      <c r="H128" s="166">
        <v>835</v>
      </c>
      <c r="I128" s="167">
        <f t="shared" si="41"/>
        <v>0.93735498839907194</v>
      </c>
      <c r="J128" s="166">
        <f t="shared" si="40"/>
        <v>404</v>
      </c>
      <c r="K128" s="167">
        <f t="shared" si="42"/>
        <v>2.6183805927511934E-4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213</v>
      </c>
      <c r="E129" s="166">
        <v>406</v>
      </c>
      <c r="F129" s="166">
        <v>344</v>
      </c>
      <c r="G129" s="166">
        <v>325</v>
      </c>
      <c r="H129" s="166">
        <v>634</v>
      </c>
      <c r="I129" s="167">
        <f t="shared" si="41"/>
        <v>0.95076923076923081</v>
      </c>
      <c r="J129" s="166">
        <f t="shared" si="40"/>
        <v>309</v>
      </c>
      <c r="K129" s="167">
        <f t="shared" si="42"/>
        <v>1.9880877794062956E-4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109</v>
      </c>
      <c r="E130" s="166">
        <v>118</v>
      </c>
      <c r="F130" s="166">
        <v>144</v>
      </c>
      <c r="G130" s="166">
        <v>319</v>
      </c>
      <c r="H130" s="166">
        <v>102</v>
      </c>
      <c r="I130" s="167">
        <f t="shared" si="41"/>
        <v>-0.68025078369905956</v>
      </c>
      <c r="J130" s="166">
        <f t="shared" si="40"/>
        <v>-217</v>
      </c>
      <c r="K130" s="167">
        <f t="shared" si="42"/>
        <v>3.1985008438397814E-5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94</v>
      </c>
      <c r="E131" s="166">
        <v>64</v>
      </c>
      <c r="F131" s="166">
        <v>141</v>
      </c>
      <c r="G131" s="166">
        <v>175</v>
      </c>
      <c r="H131" s="166">
        <v>197</v>
      </c>
      <c r="I131" s="167">
        <f t="shared" si="41"/>
        <v>0.12571428571428567</v>
      </c>
      <c r="J131" s="166">
        <f t="shared" si="40"/>
        <v>22</v>
      </c>
      <c r="K131" s="167">
        <f t="shared" si="42"/>
        <v>6.1774967278082049E-5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6660</v>
      </c>
      <c r="E132" s="171">
        <f t="shared" si="44"/>
        <v>10702</v>
      </c>
      <c r="F132" s="171">
        <f t="shared" si="44"/>
        <v>8710</v>
      </c>
      <c r="G132" s="171">
        <f t="shared" si="44"/>
        <v>9177</v>
      </c>
      <c r="H132" s="171">
        <f t="shared" si="44"/>
        <v>9827</v>
      </c>
      <c r="I132" s="172">
        <f t="shared" si="41"/>
        <v>7.0829247030619991E-2</v>
      </c>
      <c r="J132" s="171">
        <f>H132-G132</f>
        <v>650</v>
      </c>
      <c r="K132" s="172">
        <f t="shared" si="42"/>
        <v>3.0815360580797582E-3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61086</v>
      </c>
      <c r="E134" s="178">
        <v>159520</v>
      </c>
      <c r="F134" s="178">
        <v>166431</v>
      </c>
      <c r="G134" s="178">
        <v>173767</v>
      </c>
      <c r="H134" s="178">
        <v>184020</v>
      </c>
      <c r="I134" s="179">
        <f>IFERROR(H134/G134-1,"-")</f>
        <v>5.9004298859967719E-2</v>
      </c>
      <c r="J134" s="178">
        <f>H134-G134</f>
        <v>10253</v>
      </c>
      <c r="K134" s="179">
        <f>H134/H$8</f>
        <v>5.770471816503888E-2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18335</v>
      </c>
      <c r="E135" s="162">
        <v>16871</v>
      </c>
      <c r="F135" s="162">
        <v>16350</v>
      </c>
      <c r="G135" s="162">
        <v>15147</v>
      </c>
      <c r="H135" s="162">
        <v>18728</v>
      </c>
      <c r="I135" s="163">
        <f>IFERROR(H135/G135-1,"-")</f>
        <v>0.23641645210272655</v>
      </c>
      <c r="J135" s="162">
        <f t="shared" ref="J135:J145" si="45">H135-G135</f>
        <v>3581</v>
      </c>
      <c r="K135" s="163">
        <f>H135/H$8</f>
        <v>5.8726984121011206E-3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6972</v>
      </c>
      <c r="E136" s="166">
        <v>8428</v>
      </c>
      <c r="F136" s="166">
        <v>8185</v>
      </c>
      <c r="G136" s="166">
        <v>7798</v>
      </c>
      <c r="H136" s="166">
        <v>11142</v>
      </c>
      <c r="I136" s="167">
        <f>IFERROR(H136/G136-1,"-")</f>
        <v>0.42882790459092068</v>
      </c>
      <c r="J136" s="166">
        <f t="shared" si="45"/>
        <v>3344</v>
      </c>
      <c r="K136" s="167">
        <f>H136/H$8</f>
        <v>3.4938918041238082E-3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11363</v>
      </c>
      <c r="E137" s="166">
        <v>8443</v>
      </c>
      <c r="F137" s="166">
        <v>8165</v>
      </c>
      <c r="G137" s="166">
        <v>7349</v>
      </c>
      <c r="H137" s="166">
        <v>7586</v>
      </c>
      <c r="I137" s="167">
        <f>IFERROR(H137/G137-1,"-")</f>
        <v>3.2249285617090839E-2</v>
      </c>
      <c r="J137" s="166">
        <f t="shared" si="45"/>
        <v>237</v>
      </c>
      <c r="K137" s="167">
        <f>H137/H$8</f>
        <v>2.378806607977312E-3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42751</v>
      </c>
      <c r="E138" s="162">
        <v>142649</v>
      </c>
      <c r="F138" s="162">
        <v>150081</v>
      </c>
      <c r="G138" s="162">
        <v>158620</v>
      </c>
      <c r="H138" s="162">
        <v>165292</v>
      </c>
      <c r="I138" s="163">
        <f>IFERROR(H138/G138-1,"-")</f>
        <v>4.2062791577354597E-2</v>
      </c>
      <c r="J138" s="162">
        <f t="shared" si="45"/>
        <v>6672</v>
      </c>
      <c r="K138" s="163">
        <f>H138/H$8</f>
        <v>5.1832019752937761E-2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4225</v>
      </c>
      <c r="E139" s="166">
        <v>64510</v>
      </c>
      <c r="F139" s="166">
        <v>67918</v>
      </c>
      <c r="G139" s="166">
        <v>76495</v>
      </c>
      <c r="H139" s="166">
        <v>70312</v>
      </c>
      <c r="I139" s="167">
        <f t="shared" ref="I139:I146" si="46">IFERROR(H139/G139-1,"-")</f>
        <v>-8.0828812340675849E-2</v>
      </c>
      <c r="J139" s="166">
        <f t="shared" si="45"/>
        <v>-6183</v>
      </c>
      <c r="K139" s="167">
        <f t="shared" ref="K139:K146" si="47">H139/H$8</f>
        <v>2.2048332483535559E-2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4992</v>
      </c>
      <c r="E140" s="166">
        <v>9290</v>
      </c>
      <c r="F140" s="166">
        <v>13679</v>
      </c>
      <c r="G140" s="166">
        <v>11369</v>
      </c>
      <c r="H140" s="166">
        <v>18856</v>
      </c>
      <c r="I140" s="167">
        <f t="shared" si="46"/>
        <v>0.65854516668132645</v>
      </c>
      <c r="J140" s="166">
        <f t="shared" si="45"/>
        <v>7487</v>
      </c>
      <c r="K140" s="167">
        <f t="shared" si="47"/>
        <v>5.9128364619061681E-3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7315</v>
      </c>
      <c r="E141" s="166">
        <v>15174</v>
      </c>
      <c r="F141" s="166">
        <v>13315</v>
      </c>
      <c r="G141" s="166">
        <v>14161</v>
      </c>
      <c r="H141" s="166">
        <v>15848</v>
      </c>
      <c r="I141" s="167">
        <f t="shared" si="46"/>
        <v>0.11913000494315362</v>
      </c>
      <c r="J141" s="166">
        <f t="shared" si="45"/>
        <v>1687</v>
      </c>
      <c r="K141" s="167">
        <f t="shared" si="47"/>
        <v>4.9695922914875347E-3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768</v>
      </c>
      <c r="E142" s="166">
        <v>6948</v>
      </c>
      <c r="F142" s="166">
        <v>8333</v>
      </c>
      <c r="G142" s="166">
        <v>5284</v>
      </c>
      <c r="H142" s="166">
        <v>5826</v>
      </c>
      <c r="I142" s="167">
        <f t="shared" si="46"/>
        <v>0.1025738077214231</v>
      </c>
      <c r="J142" s="166">
        <f t="shared" si="45"/>
        <v>542</v>
      </c>
      <c r="K142" s="167">
        <f t="shared" si="47"/>
        <v>1.8269084231578986E-3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1857</v>
      </c>
      <c r="E143" s="166">
        <v>4163</v>
      </c>
      <c r="F143" s="166">
        <v>4579</v>
      </c>
      <c r="G143" s="166">
        <v>4658</v>
      </c>
      <c r="H143" s="166">
        <v>5117</v>
      </c>
      <c r="I143" s="167">
        <f t="shared" si="46"/>
        <v>9.8540145985401395E-2</v>
      </c>
      <c r="J143" s="166">
        <f t="shared" si="45"/>
        <v>459</v>
      </c>
      <c r="K143" s="167">
        <f t="shared" si="47"/>
        <v>1.6045812566596238E-3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222</v>
      </c>
      <c r="E144" s="166">
        <v>683</v>
      </c>
      <c r="F144" s="166">
        <v>35</v>
      </c>
      <c r="G144" s="166">
        <v>144</v>
      </c>
      <c r="H144" s="166">
        <v>262</v>
      </c>
      <c r="I144" s="167">
        <f t="shared" si="46"/>
        <v>0.81944444444444442</v>
      </c>
      <c r="J144" s="166">
        <f t="shared" si="45"/>
        <v>118</v>
      </c>
      <c r="K144" s="167">
        <f t="shared" si="47"/>
        <v>8.2157570694708118E-5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24</v>
      </c>
      <c r="E145" s="166">
        <v>101</v>
      </c>
      <c r="F145" s="166">
        <v>112</v>
      </c>
      <c r="G145" s="166">
        <v>146</v>
      </c>
      <c r="H145" s="166">
        <v>112</v>
      </c>
      <c r="I145" s="167">
        <f t="shared" si="46"/>
        <v>-0.23287671232876717</v>
      </c>
      <c r="J145" s="166">
        <f t="shared" si="45"/>
        <v>-34</v>
      </c>
      <c r="K145" s="167">
        <f t="shared" si="47"/>
        <v>3.5120793579417209E-5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23348</v>
      </c>
      <c r="E146" s="171">
        <f t="shared" si="49"/>
        <v>41780</v>
      </c>
      <c r="F146" s="171">
        <f t="shared" si="49"/>
        <v>42110</v>
      </c>
      <c r="G146" s="171">
        <f t="shared" si="49"/>
        <v>46363</v>
      </c>
      <c r="H146" s="171">
        <f t="shared" si="49"/>
        <v>48959</v>
      </c>
      <c r="I146" s="172">
        <f t="shared" si="46"/>
        <v>5.5992925393093529E-2</v>
      </c>
      <c r="J146" s="171">
        <f>H146-G146</f>
        <v>2596</v>
      </c>
      <c r="K146" s="172">
        <f t="shared" si="47"/>
        <v>1.5352490471916849E-2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21369</v>
      </c>
      <c r="E148" s="178">
        <v>47872</v>
      </c>
      <c r="F148" s="178">
        <v>57578</v>
      </c>
      <c r="G148" s="178">
        <v>62500</v>
      </c>
      <c r="H148" s="178">
        <v>56076</v>
      </c>
      <c r="I148" s="179">
        <f>IFERROR(H148/G148-1,"-")</f>
        <v>-0.10278399999999999</v>
      </c>
      <c r="J148" s="178">
        <f>H148-G148</f>
        <v>-6424</v>
      </c>
      <c r="K148" s="179">
        <f>H148/H$8</f>
        <v>1.7584228756780351E-2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9652</v>
      </c>
      <c r="E149" s="162">
        <v>20521</v>
      </c>
      <c r="F149" s="162">
        <v>26239</v>
      </c>
      <c r="G149" s="162">
        <v>29235</v>
      </c>
      <c r="H149" s="162">
        <v>21073</v>
      </c>
      <c r="I149" s="163">
        <f>IFERROR(H149/G149-1,"-")</f>
        <v>-0.27918590730289039</v>
      </c>
      <c r="J149" s="162">
        <f t="shared" ref="J149:J159" si="50">H149-G149</f>
        <v>-8162</v>
      </c>
      <c r="K149" s="163">
        <f>H149/H$8</f>
        <v>6.6080400276701682E-3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5766</v>
      </c>
      <c r="E150" s="166">
        <v>14285</v>
      </c>
      <c r="F150" s="166">
        <v>19913</v>
      </c>
      <c r="G150" s="166">
        <v>21646</v>
      </c>
      <c r="H150" s="166">
        <v>11792</v>
      </c>
      <c r="I150" s="167">
        <f>IFERROR(H150/G150-1,"-")</f>
        <v>-0.45523422341310171</v>
      </c>
      <c r="J150" s="166">
        <f t="shared" si="50"/>
        <v>-9854</v>
      </c>
      <c r="K150" s="167">
        <f>H150/H$8</f>
        <v>3.697717838290069E-3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3886</v>
      </c>
      <c r="E151" s="166">
        <v>6236</v>
      </c>
      <c r="F151" s="166">
        <v>6326</v>
      </c>
      <c r="G151" s="166">
        <v>7589</v>
      </c>
      <c r="H151" s="166">
        <v>9281</v>
      </c>
      <c r="I151" s="167">
        <f>IFERROR(H151/G151-1,"-")</f>
        <v>0.22295427592568196</v>
      </c>
      <c r="J151" s="166">
        <f t="shared" si="50"/>
        <v>1692</v>
      </c>
      <c r="K151" s="167">
        <f>H151/H$8</f>
        <v>2.9103221893800992E-3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11717</v>
      </c>
      <c r="E152" s="162">
        <v>27351</v>
      </c>
      <c r="F152" s="162">
        <v>31339</v>
      </c>
      <c r="G152" s="162">
        <v>33265</v>
      </c>
      <c r="H152" s="162">
        <v>35003</v>
      </c>
      <c r="I152" s="163">
        <f>IFERROR(H152/G152-1,"-")</f>
        <v>5.2247106568465318E-2</v>
      </c>
      <c r="J152" s="162">
        <f t="shared" si="50"/>
        <v>1738</v>
      </c>
      <c r="K152" s="163">
        <f>H152/H$8</f>
        <v>1.0976188729110183E-2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600</v>
      </c>
      <c r="E153" s="166">
        <v>12218</v>
      </c>
      <c r="F153" s="166">
        <v>11169</v>
      </c>
      <c r="G153" s="166">
        <v>12850</v>
      </c>
      <c r="H153" s="166">
        <v>8503</v>
      </c>
      <c r="I153" s="167">
        <f t="shared" ref="I153:I160" si="51">IFERROR(H153/G153-1,"-")</f>
        <v>-0.33828793774319066</v>
      </c>
      <c r="J153" s="166">
        <f t="shared" si="50"/>
        <v>-4347</v>
      </c>
      <c r="K153" s="167">
        <f t="shared" ref="K153:K160" si="52">H153/H$8</f>
        <v>2.6663581054087904E-3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3235</v>
      </c>
      <c r="E154" s="166">
        <v>4079</v>
      </c>
      <c r="F154" s="166">
        <v>4790</v>
      </c>
      <c r="G154" s="166">
        <v>3377</v>
      </c>
      <c r="H154" s="166">
        <v>3578</v>
      </c>
      <c r="I154" s="167">
        <f t="shared" si="51"/>
        <v>5.9520284275984547E-2</v>
      </c>
      <c r="J154" s="166">
        <f t="shared" si="50"/>
        <v>201</v>
      </c>
      <c r="K154" s="167">
        <f t="shared" si="52"/>
        <v>1.121983923456739E-3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2495</v>
      </c>
      <c r="E155" s="166">
        <v>3136</v>
      </c>
      <c r="F155" s="166">
        <v>6457</v>
      </c>
      <c r="G155" s="166">
        <v>5677</v>
      </c>
      <c r="H155" s="166">
        <v>14833</v>
      </c>
      <c r="I155" s="167">
        <f t="shared" si="51"/>
        <v>1.6128236744759556</v>
      </c>
      <c r="J155" s="166">
        <f t="shared" si="50"/>
        <v>9156</v>
      </c>
      <c r="K155" s="167">
        <f t="shared" si="52"/>
        <v>4.6513100996740664E-3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145</v>
      </c>
      <c r="E156" s="166">
        <v>1077</v>
      </c>
      <c r="F156" s="166">
        <v>568</v>
      </c>
      <c r="G156" s="166">
        <v>1154</v>
      </c>
      <c r="H156" s="166">
        <v>638</v>
      </c>
      <c r="I156" s="167">
        <f t="shared" si="51"/>
        <v>-0.44714038128249567</v>
      </c>
      <c r="J156" s="166">
        <f t="shared" si="50"/>
        <v>-516</v>
      </c>
      <c r="K156" s="167">
        <f t="shared" si="52"/>
        <v>2.0006309199703732E-4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1258</v>
      </c>
      <c r="E157" s="166">
        <v>3742</v>
      </c>
      <c r="F157" s="166">
        <v>2402</v>
      </c>
      <c r="G157" s="166">
        <v>3321</v>
      </c>
      <c r="H157" s="166">
        <v>1714</v>
      </c>
      <c r="I157" s="167">
        <f t="shared" si="51"/>
        <v>-0.48389039445950011</v>
      </c>
      <c r="J157" s="166">
        <f t="shared" si="50"/>
        <v>-1607</v>
      </c>
      <c r="K157" s="167">
        <f t="shared" si="52"/>
        <v>5.3747357317072411E-4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39</v>
      </c>
      <c r="E158" s="166">
        <v>91</v>
      </c>
      <c r="F158" s="166">
        <v>58</v>
      </c>
      <c r="G158" s="166">
        <v>16</v>
      </c>
      <c r="H158" s="166">
        <v>55</v>
      </c>
      <c r="I158" s="167">
        <f t="shared" si="51"/>
        <v>2.4375</v>
      </c>
      <c r="J158" s="166">
        <f t="shared" si="50"/>
        <v>39</v>
      </c>
      <c r="K158" s="167">
        <f t="shared" si="52"/>
        <v>1.7246818275606664E-5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10</v>
      </c>
      <c r="E159" s="166">
        <v>58</v>
      </c>
      <c r="F159" s="166">
        <v>96</v>
      </c>
      <c r="G159" s="166">
        <v>20</v>
      </c>
      <c r="H159" s="166">
        <v>70</v>
      </c>
      <c r="I159" s="167">
        <f t="shared" si="51"/>
        <v>2.5</v>
      </c>
      <c r="J159" s="166">
        <f t="shared" si="50"/>
        <v>50</v>
      </c>
      <c r="K159" s="167">
        <f t="shared" si="52"/>
        <v>2.1950495987135757E-5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3935</v>
      </c>
      <c r="E160" s="171">
        <f t="shared" si="54"/>
        <v>2950</v>
      </c>
      <c r="F160" s="171">
        <f t="shared" si="54"/>
        <v>5799</v>
      </c>
      <c r="G160" s="171">
        <f t="shared" si="54"/>
        <v>6850</v>
      </c>
      <c r="H160" s="171">
        <f t="shared" si="54"/>
        <v>5612</v>
      </c>
      <c r="I160" s="172">
        <f t="shared" si="51"/>
        <v>-0.18072992700729928</v>
      </c>
      <c r="J160" s="171">
        <f>H160-G160</f>
        <v>-1238</v>
      </c>
      <c r="K160" s="172">
        <f t="shared" si="52"/>
        <v>1.7598026211400836E-3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E1EBF-CD63-4BD3-9210-5F9FF87E9BE2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7667751</v>
      </c>
      <c r="D8" s="178">
        <v>3612090</v>
      </c>
      <c r="E8" s="178">
        <v>17324543</v>
      </c>
      <c r="F8" s="178">
        <v>19534206</v>
      </c>
      <c r="G8" s="178">
        <v>20749699</v>
      </c>
      <c r="H8" s="178">
        <v>20172892</v>
      </c>
      <c r="I8" s="179">
        <f>IFERROR(H8/G8-1,"-")</f>
        <v>-2.7798330954102002E-2</v>
      </c>
      <c r="J8" s="178">
        <f>H8-G8</f>
        <v>-576807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776152</v>
      </c>
      <c r="D9" s="162">
        <v>1194512</v>
      </c>
      <c r="E9" s="162">
        <v>2291418</v>
      </c>
      <c r="F9" s="162">
        <v>2423328</v>
      </c>
      <c r="G9" s="162">
        <v>2382955</v>
      </c>
      <c r="H9" s="162">
        <v>2357922</v>
      </c>
      <c r="I9" s="163">
        <f>IFERROR(H9/G9-1,"-")</f>
        <v>-1.0505024224125137E-2</v>
      </c>
      <c r="J9" s="162">
        <f t="shared" ref="J9:J19" si="0">H9-G9</f>
        <v>-25033</v>
      </c>
      <c r="K9" s="163">
        <f>H9/H$8</f>
        <v>0.11688567013594282</v>
      </c>
      <c r="L9" s="81"/>
    </row>
    <row r="10" spans="1:12" x14ac:dyDescent="0.25">
      <c r="A10" s="164" t="s">
        <v>105</v>
      </c>
      <c r="B10" s="165" t="s">
        <v>105</v>
      </c>
      <c r="C10" s="166">
        <v>217068</v>
      </c>
      <c r="D10" s="166">
        <v>576324</v>
      </c>
      <c r="E10" s="166">
        <v>688568</v>
      </c>
      <c r="F10" s="166">
        <v>754956</v>
      </c>
      <c r="G10" s="166">
        <v>769944</v>
      </c>
      <c r="H10" s="166">
        <v>667618</v>
      </c>
      <c r="I10" s="167">
        <f>IFERROR(H10/G10-1,"-")</f>
        <v>-0.13290057458724269</v>
      </c>
      <c r="J10" s="166">
        <f t="shared" si="0"/>
        <v>-102326</v>
      </c>
      <c r="K10" s="167">
        <f>H10/H$8</f>
        <v>3.3094808617425801E-2</v>
      </c>
      <c r="L10" s="81"/>
    </row>
    <row r="11" spans="1:12" x14ac:dyDescent="0.25">
      <c r="A11" s="164" t="s">
        <v>102</v>
      </c>
      <c r="B11" s="165" t="s">
        <v>102</v>
      </c>
      <c r="C11" s="166">
        <v>559084</v>
      </c>
      <c r="D11" s="166">
        <v>618188</v>
      </c>
      <c r="E11" s="166">
        <v>1602850</v>
      </c>
      <c r="F11" s="166">
        <v>1668372</v>
      </c>
      <c r="G11" s="166">
        <v>1613011</v>
      </c>
      <c r="H11" s="166">
        <v>1690304</v>
      </c>
      <c r="I11" s="167">
        <f>IFERROR(H11/G11-1,"-")</f>
        <v>4.7918458088630489E-2</v>
      </c>
      <c r="J11" s="166">
        <f t="shared" si="0"/>
        <v>77293</v>
      </c>
      <c r="K11" s="167">
        <f>H11/H$8</f>
        <v>8.3790861518517029E-2</v>
      </c>
      <c r="L11" s="81"/>
    </row>
    <row r="12" spans="1:12" x14ac:dyDescent="0.25">
      <c r="A12" s="1"/>
      <c r="B12" s="161" t="s">
        <v>109</v>
      </c>
      <c r="C12" s="162">
        <v>6891599</v>
      </c>
      <c r="D12" s="162">
        <v>2417578</v>
      </c>
      <c r="E12" s="162">
        <v>15033125</v>
      </c>
      <c r="F12" s="162">
        <v>17110878</v>
      </c>
      <c r="G12" s="162">
        <v>18366744</v>
      </c>
      <c r="H12" s="162">
        <v>17814970</v>
      </c>
      <c r="I12" s="163">
        <f>IFERROR(H12/G12-1,"-")</f>
        <v>-3.0042015068103556E-2</v>
      </c>
      <c r="J12" s="162">
        <f t="shared" si="0"/>
        <v>-551774</v>
      </c>
      <c r="K12" s="163">
        <f>H12/H$8</f>
        <v>0.88311432986405713</v>
      </c>
      <c r="L12" s="81"/>
    </row>
    <row r="13" spans="1:12" s="57" customFormat="1" x14ac:dyDescent="0.25">
      <c r="A13" s="164"/>
      <c r="B13" s="165" t="s">
        <v>112</v>
      </c>
      <c r="C13" s="166">
        <v>2759405</v>
      </c>
      <c r="D13" s="166">
        <v>238114</v>
      </c>
      <c r="E13" s="166">
        <v>6881896</v>
      </c>
      <c r="F13" s="166">
        <v>7724509</v>
      </c>
      <c r="G13" s="166">
        <v>8372564</v>
      </c>
      <c r="H13" s="166">
        <v>8171657</v>
      </c>
      <c r="I13" s="167">
        <f t="shared" ref="I13:I20" si="1">IFERROR(H13/G13-1,"-")</f>
        <v>-2.3995875098715258E-2</v>
      </c>
      <c r="J13" s="166">
        <f t="shared" si="0"/>
        <v>-200907</v>
      </c>
      <c r="K13" s="167">
        <f t="shared" ref="K13:K20" si="2">H13/H$8</f>
        <v>0.40508108604358761</v>
      </c>
      <c r="L13" s="168"/>
    </row>
    <row r="14" spans="1:12" s="57" customFormat="1" x14ac:dyDescent="0.25">
      <c r="A14" s="164"/>
      <c r="B14" s="165" t="s">
        <v>115</v>
      </c>
      <c r="C14" s="166">
        <v>1043329</v>
      </c>
      <c r="D14" s="166">
        <v>434041</v>
      </c>
      <c r="E14" s="166">
        <v>1736932</v>
      </c>
      <c r="F14" s="166">
        <v>2026546</v>
      </c>
      <c r="G14" s="166">
        <v>2156987</v>
      </c>
      <c r="H14" s="166">
        <v>2032736</v>
      </c>
      <c r="I14" s="167">
        <f t="shared" si="1"/>
        <v>-5.7603963306222972E-2</v>
      </c>
      <c r="J14" s="166">
        <f t="shared" si="0"/>
        <v>-124251</v>
      </c>
      <c r="K14" s="167">
        <f t="shared" si="2"/>
        <v>0.10076572065125813</v>
      </c>
      <c r="L14" s="168"/>
    </row>
    <row r="15" spans="1:12" x14ac:dyDescent="0.25">
      <c r="A15" s="164"/>
      <c r="B15" s="165" t="s">
        <v>118</v>
      </c>
      <c r="C15" s="166">
        <v>267443</v>
      </c>
      <c r="D15" s="166">
        <v>328795</v>
      </c>
      <c r="E15" s="166">
        <v>703222</v>
      </c>
      <c r="F15" s="166">
        <v>855474</v>
      </c>
      <c r="G15" s="166">
        <v>930863</v>
      </c>
      <c r="H15" s="166">
        <v>888423</v>
      </c>
      <c r="I15" s="167">
        <f t="shared" si="1"/>
        <v>-4.5592101093286597E-2</v>
      </c>
      <c r="J15" s="166">
        <f t="shared" si="0"/>
        <v>-42440</v>
      </c>
      <c r="K15" s="167">
        <f t="shared" si="2"/>
        <v>4.4040438029410954E-2</v>
      </c>
      <c r="L15" s="81"/>
    </row>
    <row r="16" spans="1:12" x14ac:dyDescent="0.25">
      <c r="A16" s="164"/>
      <c r="B16" s="165" t="s">
        <v>125</v>
      </c>
      <c r="C16" s="166">
        <v>237148</v>
      </c>
      <c r="D16" s="166">
        <v>130153</v>
      </c>
      <c r="E16" s="166">
        <v>748849</v>
      </c>
      <c r="F16" s="166">
        <v>715255</v>
      </c>
      <c r="G16" s="166">
        <v>770832</v>
      </c>
      <c r="H16" s="166">
        <v>719544</v>
      </c>
      <c r="I16" s="167">
        <f t="shared" si="1"/>
        <v>-6.6535898872906118E-2</v>
      </c>
      <c r="J16" s="166">
        <f t="shared" si="0"/>
        <v>-51288</v>
      </c>
      <c r="K16" s="167">
        <f t="shared" si="2"/>
        <v>3.5668856998788273E-2</v>
      </c>
      <c r="L16" s="81"/>
    </row>
    <row r="17" spans="1:12" x14ac:dyDescent="0.25">
      <c r="A17" s="164"/>
      <c r="B17" s="165" t="s">
        <v>121</v>
      </c>
      <c r="C17" s="166">
        <v>277641</v>
      </c>
      <c r="D17" s="166">
        <v>180488</v>
      </c>
      <c r="E17" s="166">
        <v>657750</v>
      </c>
      <c r="F17" s="166">
        <v>665059</v>
      </c>
      <c r="G17" s="166">
        <v>693453</v>
      </c>
      <c r="H17" s="166">
        <v>634647</v>
      </c>
      <c r="I17" s="167">
        <f t="shared" si="1"/>
        <v>-8.4801709704911521E-2</v>
      </c>
      <c r="J17" s="166">
        <f t="shared" si="0"/>
        <v>-58806</v>
      </c>
      <c r="K17" s="167">
        <f t="shared" si="2"/>
        <v>3.1460387533924238E-2</v>
      </c>
      <c r="L17" s="81"/>
    </row>
    <row r="18" spans="1:12" x14ac:dyDescent="0.25">
      <c r="A18" s="164"/>
      <c r="B18" s="165" t="s">
        <v>130</v>
      </c>
      <c r="C18" s="166">
        <v>239596</v>
      </c>
      <c r="D18" s="166">
        <v>13183</v>
      </c>
      <c r="E18" s="166">
        <v>280279</v>
      </c>
      <c r="F18" s="166">
        <v>345648</v>
      </c>
      <c r="G18" s="166">
        <v>328075</v>
      </c>
      <c r="H18" s="166">
        <v>318726</v>
      </c>
      <c r="I18" s="167">
        <f t="shared" si="1"/>
        <v>-2.8496532804998864E-2</v>
      </c>
      <c r="J18" s="166">
        <f t="shared" si="0"/>
        <v>-9349</v>
      </c>
      <c r="K18" s="167">
        <f t="shared" si="2"/>
        <v>1.5799717759853175E-2</v>
      </c>
      <c r="L18" s="81"/>
    </row>
    <row r="19" spans="1:12" x14ac:dyDescent="0.25">
      <c r="A19" s="164" t="s">
        <v>146</v>
      </c>
      <c r="B19" s="165" t="s">
        <v>133</v>
      </c>
      <c r="C19" s="166">
        <v>338441</v>
      </c>
      <c r="D19" s="166">
        <v>22784</v>
      </c>
      <c r="E19" s="166">
        <v>211989</v>
      </c>
      <c r="F19" s="166">
        <v>311489</v>
      </c>
      <c r="G19" s="166">
        <v>327943</v>
      </c>
      <c r="H19" s="166">
        <v>279977</v>
      </c>
      <c r="I19" s="167">
        <f t="shared" si="1"/>
        <v>-0.14626322257221525</v>
      </c>
      <c r="J19" s="166">
        <f t="shared" si="0"/>
        <v>-47966</v>
      </c>
      <c r="K19" s="167">
        <f t="shared" si="2"/>
        <v>1.3878872697082798E-2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1728596</v>
      </c>
      <c r="D20" s="171">
        <f t="shared" ref="D20:H20" si="4">D12-SUM(D13:D19)</f>
        <v>1070020</v>
      </c>
      <c r="E20" s="171">
        <f t="shared" si="4"/>
        <v>3812208</v>
      </c>
      <c r="F20" s="171">
        <f t="shared" si="4"/>
        <v>4466898</v>
      </c>
      <c r="G20" s="171">
        <f t="shared" si="4"/>
        <v>4786027</v>
      </c>
      <c r="H20" s="171">
        <f t="shared" si="4"/>
        <v>4769260</v>
      </c>
      <c r="I20" s="172">
        <f t="shared" si="1"/>
        <v>-3.5033233201567926E-3</v>
      </c>
      <c r="J20" s="171">
        <f>H20-G20</f>
        <v>-16767</v>
      </c>
      <c r="K20" s="172">
        <f t="shared" si="2"/>
        <v>0.236419250150152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1495386</v>
      </c>
      <c r="E22" s="178">
        <v>7078492</v>
      </c>
      <c r="F22" s="178">
        <v>7702716</v>
      </c>
      <c r="G22" s="178">
        <v>7945412</v>
      </c>
      <c r="H22" s="178">
        <v>7529941</v>
      </c>
      <c r="I22" s="179">
        <f>IFERROR(H22/G22-1,"-")</f>
        <v>-5.229068045810592E-2</v>
      </c>
      <c r="J22" s="178">
        <f>H22-G22</f>
        <v>-415471</v>
      </c>
      <c r="K22" s="179">
        <f>H22/H$8</f>
        <v>0.37327027775690269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435022</v>
      </c>
      <c r="E23" s="162">
        <v>491577</v>
      </c>
      <c r="F23" s="162">
        <v>444235</v>
      </c>
      <c r="G23" s="162">
        <v>394994</v>
      </c>
      <c r="H23" s="162">
        <v>344886</v>
      </c>
      <c r="I23" s="163">
        <f>IFERROR(H23/G23-1,"-")</f>
        <v>-0.12685762315376947</v>
      </c>
      <c r="J23" s="162">
        <f t="shared" ref="J23:J33" si="5">H23-G23</f>
        <v>-50108</v>
      </c>
      <c r="K23" s="163">
        <f>H23/H$8</f>
        <v>1.7096507530997538E-2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195582</v>
      </c>
      <c r="E24" s="166">
        <v>153193</v>
      </c>
      <c r="F24" s="166">
        <v>144752</v>
      </c>
      <c r="G24" s="166">
        <v>124187</v>
      </c>
      <c r="H24" s="166">
        <v>110376</v>
      </c>
      <c r="I24" s="167">
        <f>IFERROR(H24/G24-1,"-")</f>
        <v>-0.11121131841497101</v>
      </c>
      <c r="J24" s="166">
        <f t="shared" si="5"/>
        <v>-13811</v>
      </c>
      <c r="K24" s="167">
        <f>H24/H$8</f>
        <v>5.4715010619201254E-3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239440</v>
      </c>
      <c r="E25" s="166">
        <v>338384</v>
      </c>
      <c r="F25" s="166">
        <v>299483</v>
      </c>
      <c r="G25" s="166">
        <v>270807</v>
      </c>
      <c r="H25" s="166">
        <v>234510</v>
      </c>
      <c r="I25" s="167">
        <f>IFERROR(H25/G25-1,"-")</f>
        <v>-0.13403272441258907</v>
      </c>
      <c r="J25" s="166">
        <f t="shared" si="5"/>
        <v>-36297</v>
      </c>
      <c r="K25" s="167">
        <f>H25/H$8</f>
        <v>1.1625006469077413E-2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1060364</v>
      </c>
      <c r="E26" s="162">
        <v>6586915</v>
      </c>
      <c r="F26" s="162">
        <v>7258481</v>
      </c>
      <c r="G26" s="162">
        <v>7550418</v>
      </c>
      <c r="H26" s="162">
        <v>7185055</v>
      </c>
      <c r="I26" s="163">
        <f>IFERROR(H26/G26-1,"-")</f>
        <v>-4.8389771268292692E-2</v>
      </c>
      <c r="J26" s="162">
        <f t="shared" si="5"/>
        <v>-365363</v>
      </c>
      <c r="K26" s="163">
        <f>H26/H$8</f>
        <v>0.35617377022590513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102750</v>
      </c>
      <c r="E27" s="166">
        <v>3219803</v>
      </c>
      <c r="F27" s="166">
        <v>3619038</v>
      </c>
      <c r="G27" s="166">
        <v>3803979</v>
      </c>
      <c r="H27" s="166">
        <v>3658945</v>
      </c>
      <c r="I27" s="167">
        <f t="shared" ref="I27:I34" si="6">IFERROR(H27/G27-1,"-")</f>
        <v>-3.8126919207493004E-2</v>
      </c>
      <c r="J27" s="166">
        <f t="shared" si="5"/>
        <v>-145034</v>
      </c>
      <c r="K27" s="167">
        <f t="shared" ref="K27:K34" si="7">H27/H$8</f>
        <v>0.18137929851604817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203402</v>
      </c>
      <c r="E28" s="166">
        <v>784046</v>
      </c>
      <c r="F28" s="166">
        <v>848813</v>
      </c>
      <c r="G28" s="166">
        <v>833106</v>
      </c>
      <c r="H28" s="166">
        <v>765983</v>
      </c>
      <c r="I28" s="167">
        <f t="shared" si="6"/>
        <v>-8.0569579381255196E-2</v>
      </c>
      <c r="J28" s="166">
        <f t="shared" si="5"/>
        <v>-67123</v>
      </c>
      <c r="K28" s="167">
        <f t="shared" si="7"/>
        <v>3.7970906699941687E-2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139153</v>
      </c>
      <c r="E29" s="166">
        <v>268598</v>
      </c>
      <c r="F29" s="166">
        <v>295625</v>
      </c>
      <c r="G29" s="166">
        <v>295684</v>
      </c>
      <c r="H29" s="166">
        <v>229931</v>
      </c>
      <c r="I29" s="167">
        <f t="shared" si="6"/>
        <v>-0.22237591482799202</v>
      </c>
      <c r="J29" s="166">
        <f t="shared" si="5"/>
        <v>-65753</v>
      </c>
      <c r="K29" s="167">
        <f t="shared" si="7"/>
        <v>1.1398018687652717E-2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58063</v>
      </c>
      <c r="E30" s="166">
        <v>352462</v>
      </c>
      <c r="F30" s="166">
        <v>308568</v>
      </c>
      <c r="G30" s="166">
        <v>320361</v>
      </c>
      <c r="H30" s="166">
        <v>306740</v>
      </c>
      <c r="I30" s="167">
        <f t="shared" si="6"/>
        <v>-4.2517659765077487E-2</v>
      </c>
      <c r="J30" s="166">
        <f t="shared" si="5"/>
        <v>-13621</v>
      </c>
      <c r="K30" s="167">
        <f t="shared" si="7"/>
        <v>1.5205554067309734E-2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105256</v>
      </c>
      <c r="E31" s="166">
        <v>384091</v>
      </c>
      <c r="F31" s="166">
        <v>351760</v>
      </c>
      <c r="G31" s="166">
        <v>364965</v>
      </c>
      <c r="H31" s="166">
        <v>345856</v>
      </c>
      <c r="I31" s="167">
        <f t="shared" si="6"/>
        <v>-5.2358445330374148E-2</v>
      </c>
      <c r="J31" s="166">
        <f t="shared" si="5"/>
        <v>-19109</v>
      </c>
      <c r="K31" s="167">
        <f t="shared" si="7"/>
        <v>1.7144591861196698E-2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2364</v>
      </c>
      <c r="E32" s="166">
        <v>107392</v>
      </c>
      <c r="F32" s="166">
        <v>119814</v>
      </c>
      <c r="G32" s="166">
        <v>116998</v>
      </c>
      <c r="H32" s="166">
        <v>107961</v>
      </c>
      <c r="I32" s="167">
        <f t="shared" si="6"/>
        <v>-7.7240636592078471E-2</v>
      </c>
      <c r="J32" s="166">
        <f t="shared" si="5"/>
        <v>-9037</v>
      </c>
      <c r="K32" s="167">
        <f t="shared" si="7"/>
        <v>5.3517859511665461E-3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3357</v>
      </c>
      <c r="E33" s="166">
        <v>64639</v>
      </c>
      <c r="F33" s="166">
        <v>105292</v>
      </c>
      <c r="G33" s="166">
        <v>100074</v>
      </c>
      <c r="H33" s="166">
        <v>86215</v>
      </c>
      <c r="I33" s="167">
        <f t="shared" si="6"/>
        <v>-0.13848751923576552</v>
      </c>
      <c r="J33" s="166">
        <f t="shared" si="5"/>
        <v>-13859</v>
      </c>
      <c r="K33" s="167">
        <f t="shared" si="7"/>
        <v>4.2738046681655758E-3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446019</v>
      </c>
      <c r="E34" s="171">
        <f t="shared" si="9"/>
        <v>1405884</v>
      </c>
      <c r="F34" s="171">
        <f t="shared" si="9"/>
        <v>1609571</v>
      </c>
      <c r="G34" s="171">
        <f t="shared" si="9"/>
        <v>1715251</v>
      </c>
      <c r="H34" s="171">
        <f t="shared" si="9"/>
        <v>1683424</v>
      </c>
      <c r="I34" s="172">
        <f t="shared" si="6"/>
        <v>-1.8555301818800829E-2</v>
      </c>
      <c r="J34" s="171">
        <f>H34-G34</f>
        <v>-31827</v>
      </c>
      <c r="K34" s="172">
        <f t="shared" si="7"/>
        <v>8.3449809774424011E-2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689636</v>
      </c>
      <c r="E36" s="178">
        <v>4842970</v>
      </c>
      <c r="F36" s="178">
        <v>5449273</v>
      </c>
      <c r="G36" s="178">
        <v>5748289</v>
      </c>
      <c r="H36" s="178">
        <v>5752748</v>
      </c>
      <c r="I36" s="179">
        <f>IFERROR(H36/G36-1,"-")</f>
        <v>7.7570908491209067E-4</v>
      </c>
      <c r="J36" s="178">
        <f>H36-G36</f>
        <v>4459</v>
      </c>
      <c r="K36" s="179">
        <f>H36/H$8</f>
        <v>0.2851722003964528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143223</v>
      </c>
      <c r="E37" s="162">
        <v>274753</v>
      </c>
      <c r="F37" s="162">
        <v>263584</v>
      </c>
      <c r="G37" s="162">
        <v>296997</v>
      </c>
      <c r="H37" s="162">
        <v>306649</v>
      </c>
      <c r="I37" s="163">
        <f>IFERROR(H37/G37-1,"-")</f>
        <v>3.2498644767455565E-2</v>
      </c>
      <c r="J37" s="162">
        <f t="shared" ref="J37:J47" si="10">H37-G37</f>
        <v>9652</v>
      </c>
      <c r="K37" s="163">
        <f>H37/H$8</f>
        <v>1.520104306313641E-2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78227</v>
      </c>
      <c r="E38" s="166">
        <v>92834</v>
      </c>
      <c r="F38" s="166">
        <v>91543</v>
      </c>
      <c r="G38" s="166">
        <v>135442</v>
      </c>
      <c r="H38" s="166">
        <v>117154</v>
      </c>
      <c r="I38" s="167">
        <f>IFERROR(H38/G38-1,"-")</f>
        <v>-0.13502458616972579</v>
      </c>
      <c r="J38" s="166">
        <f t="shared" si="10"/>
        <v>-18288</v>
      </c>
      <c r="K38" s="167">
        <f>H38/H$8</f>
        <v>5.807496515621062E-3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64996</v>
      </c>
      <c r="E39" s="166">
        <v>181919</v>
      </c>
      <c r="F39" s="166">
        <v>172041</v>
      </c>
      <c r="G39" s="166">
        <v>161555</v>
      </c>
      <c r="H39" s="166">
        <v>189495</v>
      </c>
      <c r="I39" s="167">
        <f>IFERROR(H39/G39-1,"-")</f>
        <v>0.17294419857014631</v>
      </c>
      <c r="J39" s="166">
        <f t="shared" si="10"/>
        <v>27940</v>
      </c>
      <c r="K39" s="167">
        <f>H39/H$8</f>
        <v>9.3935465475153482E-3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546413</v>
      </c>
      <c r="E40" s="162">
        <v>4568217</v>
      </c>
      <c r="F40" s="162">
        <v>5185689</v>
      </c>
      <c r="G40" s="162">
        <v>5451292</v>
      </c>
      <c r="H40" s="162">
        <v>5446099</v>
      </c>
      <c r="I40" s="163">
        <f>IFERROR(H40/G40-1,"-")</f>
        <v>-9.5261820500536221E-4</v>
      </c>
      <c r="J40" s="162">
        <f t="shared" si="10"/>
        <v>-5193</v>
      </c>
      <c r="K40" s="163">
        <f>H40/H$8</f>
        <v>0.26997115733331639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54485</v>
      </c>
      <c r="E41" s="166">
        <v>2290845</v>
      </c>
      <c r="F41" s="166">
        <v>2583879</v>
      </c>
      <c r="G41" s="166">
        <v>2780617</v>
      </c>
      <c r="H41" s="166">
        <v>2778853</v>
      </c>
      <c r="I41" s="167">
        <f t="shared" ref="I41:I48" si="11">IFERROR(H41/G41-1,"-")</f>
        <v>-6.3439157568268012E-4</v>
      </c>
      <c r="J41" s="166">
        <f t="shared" si="10"/>
        <v>-1764</v>
      </c>
      <c r="K41" s="167">
        <f t="shared" ref="K41:K48" si="12">H41/H$8</f>
        <v>0.13775184044013125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41830</v>
      </c>
      <c r="E42" s="166">
        <v>171032</v>
      </c>
      <c r="F42" s="166">
        <v>201829</v>
      </c>
      <c r="G42" s="166">
        <v>196423</v>
      </c>
      <c r="H42" s="166">
        <v>200990</v>
      </c>
      <c r="I42" s="167">
        <f t="shared" si="11"/>
        <v>2.3250841296589497E-2</v>
      </c>
      <c r="J42" s="166">
        <f t="shared" si="10"/>
        <v>4567</v>
      </c>
      <c r="K42" s="167">
        <f t="shared" si="12"/>
        <v>9.9633706461126157E-3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53277</v>
      </c>
      <c r="E43" s="166">
        <v>102882</v>
      </c>
      <c r="F43" s="166">
        <v>136276</v>
      </c>
      <c r="G43" s="166">
        <v>139047</v>
      </c>
      <c r="H43" s="166">
        <v>139403</v>
      </c>
      <c r="I43" s="167">
        <f t="shared" si="11"/>
        <v>2.5602853711335083E-3</v>
      </c>
      <c r="J43" s="166">
        <f t="shared" si="10"/>
        <v>356</v>
      </c>
      <c r="K43" s="167">
        <f t="shared" si="12"/>
        <v>6.9104122502613901E-3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46500</v>
      </c>
      <c r="E44" s="166">
        <v>269663</v>
      </c>
      <c r="F44" s="166">
        <v>272422</v>
      </c>
      <c r="G44" s="166">
        <v>277333</v>
      </c>
      <c r="H44" s="166">
        <v>253690</v>
      </c>
      <c r="I44" s="167">
        <f t="shared" si="11"/>
        <v>-8.5251304388586968E-2</v>
      </c>
      <c r="J44" s="166">
        <f t="shared" si="10"/>
        <v>-23643</v>
      </c>
      <c r="K44" s="167">
        <f t="shared" si="12"/>
        <v>1.2575787348685552E-2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35024</v>
      </c>
      <c r="E45" s="166">
        <v>174517</v>
      </c>
      <c r="F45" s="166">
        <v>204547</v>
      </c>
      <c r="G45" s="166">
        <v>213212</v>
      </c>
      <c r="H45" s="166">
        <v>185882</v>
      </c>
      <c r="I45" s="167">
        <f t="shared" si="11"/>
        <v>-0.12818227867099408</v>
      </c>
      <c r="J45" s="166">
        <f t="shared" si="10"/>
        <v>-27330</v>
      </c>
      <c r="K45" s="167">
        <f t="shared" si="12"/>
        <v>9.2144448103920838E-3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7608</v>
      </c>
      <c r="E46" s="166">
        <v>111329</v>
      </c>
      <c r="F46" s="166">
        <v>123077</v>
      </c>
      <c r="G46" s="166">
        <v>117585</v>
      </c>
      <c r="H46" s="166">
        <v>124603</v>
      </c>
      <c r="I46" s="167">
        <f t="shared" si="11"/>
        <v>5.9684483565080493E-2</v>
      </c>
      <c r="J46" s="166">
        <f t="shared" si="10"/>
        <v>7018</v>
      </c>
      <c r="K46" s="167">
        <f t="shared" si="12"/>
        <v>6.1767544286659539E-3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14627</v>
      </c>
      <c r="E47" s="166">
        <v>99775</v>
      </c>
      <c r="F47" s="166">
        <v>126202</v>
      </c>
      <c r="G47" s="166">
        <v>137212</v>
      </c>
      <c r="H47" s="166">
        <v>118055</v>
      </c>
      <c r="I47" s="167">
        <f t="shared" si="11"/>
        <v>-0.13961606856543163</v>
      </c>
      <c r="J47" s="166">
        <f t="shared" si="10"/>
        <v>-19157</v>
      </c>
      <c r="K47" s="167">
        <f t="shared" si="12"/>
        <v>5.852160414084406E-3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293062</v>
      </c>
      <c r="E48" s="171">
        <f t="shared" si="14"/>
        <v>1348174</v>
      </c>
      <c r="F48" s="171">
        <f t="shared" si="14"/>
        <v>1537457</v>
      </c>
      <c r="G48" s="171">
        <f t="shared" si="14"/>
        <v>1589863</v>
      </c>
      <c r="H48" s="171">
        <f t="shared" si="14"/>
        <v>1644623</v>
      </c>
      <c r="I48" s="172">
        <f t="shared" si="11"/>
        <v>3.4443219321413254E-2</v>
      </c>
      <c r="J48" s="171">
        <f>H48-G48</f>
        <v>54760</v>
      </c>
      <c r="K48" s="172">
        <f t="shared" si="12"/>
        <v>8.1526386994983172E-2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30230</v>
      </c>
      <c r="E50" s="178">
        <v>90655</v>
      </c>
      <c r="F50" s="178">
        <v>97937</v>
      </c>
      <c r="G50" s="178">
        <v>107952</v>
      </c>
      <c r="H50" s="178">
        <v>111349</v>
      </c>
      <c r="I50" s="179">
        <f>IFERROR(H50/G50-1,"-")</f>
        <v>3.146768934341182E-2</v>
      </c>
      <c r="J50" s="178">
        <f>H50-G50</f>
        <v>3397</v>
      </c>
      <c r="K50" s="179">
        <f>H50/H$8</f>
        <v>5.5197341065425821E-3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7885</v>
      </c>
      <c r="E51" s="162">
        <v>8218</v>
      </c>
      <c r="F51" s="162">
        <v>25393</v>
      </c>
      <c r="G51" s="162">
        <v>16001</v>
      </c>
      <c r="H51" s="162">
        <v>15491</v>
      </c>
      <c r="I51" s="163">
        <f>IFERROR(H51/G51-1,"-")</f>
        <v>-3.1873007937003983E-2</v>
      </c>
      <c r="J51" s="162">
        <f t="shared" ref="J51:J61" si="15">H51-G51</f>
        <v>-510</v>
      </c>
      <c r="K51" s="163">
        <f>H51/H$8</f>
        <v>7.6791171042803381E-4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3874</v>
      </c>
      <c r="E52" s="166">
        <v>1843</v>
      </c>
      <c r="F52" s="166">
        <v>17313</v>
      </c>
      <c r="G52" s="166">
        <v>8782</v>
      </c>
      <c r="H52" s="166">
        <v>8944</v>
      </c>
      <c r="I52" s="167">
        <f>IFERROR(H52/G52-1,"-")</f>
        <v>1.8446823047141958E-2</v>
      </c>
      <c r="J52" s="166">
        <f t="shared" si="15"/>
        <v>162</v>
      </c>
      <c r="K52" s="167">
        <f>H52/H$8</f>
        <v>4.4336726732091758E-4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4011</v>
      </c>
      <c r="E53" s="166">
        <v>6375</v>
      </c>
      <c r="F53" s="166">
        <v>8080</v>
      </c>
      <c r="G53" s="166">
        <v>7219</v>
      </c>
      <c r="H53" s="166">
        <v>6547</v>
      </c>
      <c r="I53" s="167">
        <f>IFERROR(H53/G53-1,"-")</f>
        <v>-9.3087685274968801E-2</v>
      </c>
      <c r="J53" s="166">
        <f t="shared" si="15"/>
        <v>-672</v>
      </c>
      <c r="K53" s="167">
        <f>H53/H$8</f>
        <v>3.2454444310711623E-4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22345</v>
      </c>
      <c r="E54" s="162">
        <v>82437</v>
      </c>
      <c r="F54" s="162">
        <v>72544</v>
      </c>
      <c r="G54" s="162">
        <v>91951</v>
      </c>
      <c r="H54" s="162">
        <v>95858</v>
      </c>
      <c r="I54" s="163">
        <f>IFERROR(H54/G54-1,"-")</f>
        <v>4.2490021859468596E-2</v>
      </c>
      <c r="J54" s="162">
        <f t="shared" si="15"/>
        <v>3907</v>
      </c>
      <c r="K54" s="163">
        <f>H54/H$8</f>
        <v>4.7518223961145484E-3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970</v>
      </c>
      <c r="E55" s="166">
        <v>38516</v>
      </c>
      <c r="F55" s="166">
        <v>30653</v>
      </c>
      <c r="G55" s="166">
        <v>38778</v>
      </c>
      <c r="H55" s="166">
        <v>40064</v>
      </c>
      <c r="I55" s="167">
        <f t="shared" ref="I55:I62" si="16">IFERROR(H55/G55-1,"-")</f>
        <v>3.3163133735623296E-2</v>
      </c>
      <c r="J55" s="166">
        <f t="shared" si="15"/>
        <v>1286</v>
      </c>
      <c r="K55" s="167">
        <f t="shared" ref="K55:K62" si="17">H55/H$8</f>
        <v>1.9860315516486184E-3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9395</v>
      </c>
      <c r="E56" s="166">
        <v>19543</v>
      </c>
      <c r="F56" s="166">
        <v>15311</v>
      </c>
      <c r="G56" s="166">
        <v>22194</v>
      </c>
      <c r="H56" s="166">
        <v>21813</v>
      </c>
      <c r="I56" s="167">
        <f t="shared" si="16"/>
        <v>-1.7166801838334633E-2</v>
      </c>
      <c r="J56" s="166">
        <f t="shared" si="15"/>
        <v>-381</v>
      </c>
      <c r="K56" s="167">
        <f t="shared" si="17"/>
        <v>1.081302571787922E-3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1717</v>
      </c>
      <c r="E57" s="166">
        <v>3004</v>
      </c>
      <c r="F57" s="166">
        <v>3820</v>
      </c>
      <c r="G57" s="166">
        <v>2949</v>
      </c>
      <c r="H57" s="166">
        <v>3236</v>
      </c>
      <c r="I57" s="167">
        <f t="shared" si="16"/>
        <v>9.7321125805357678E-2</v>
      </c>
      <c r="J57" s="166">
        <f t="shared" si="15"/>
        <v>287</v>
      </c>
      <c r="K57" s="167">
        <f t="shared" si="17"/>
        <v>1.6041329126235347E-4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733</v>
      </c>
      <c r="E58" s="166">
        <v>1863</v>
      </c>
      <c r="F58" s="166">
        <v>1177</v>
      </c>
      <c r="G58" s="166">
        <v>2539</v>
      </c>
      <c r="H58" s="166">
        <v>2598</v>
      </c>
      <c r="I58" s="167">
        <f t="shared" si="16"/>
        <v>2.3237495076801951E-2</v>
      </c>
      <c r="J58" s="166">
        <f t="shared" si="15"/>
        <v>59</v>
      </c>
      <c r="K58" s="167">
        <f t="shared" si="17"/>
        <v>1.2878669057465831E-4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502</v>
      </c>
      <c r="E59" s="166">
        <v>1397</v>
      </c>
      <c r="F59" s="166">
        <v>1553</v>
      </c>
      <c r="G59" s="166">
        <v>1479</v>
      </c>
      <c r="H59" s="166">
        <v>1818</v>
      </c>
      <c r="I59" s="167">
        <f t="shared" si="16"/>
        <v>0.22920892494929013</v>
      </c>
      <c r="J59" s="166">
        <f t="shared" si="15"/>
        <v>339</v>
      </c>
      <c r="K59" s="167">
        <f t="shared" si="17"/>
        <v>9.0120940517601542E-5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194</v>
      </c>
      <c r="E60" s="166">
        <v>264</v>
      </c>
      <c r="F60" s="166">
        <v>526</v>
      </c>
      <c r="G60" s="166">
        <v>405</v>
      </c>
      <c r="H60" s="166">
        <v>624</v>
      </c>
      <c r="I60" s="167">
        <f t="shared" si="16"/>
        <v>0.54074074074074074</v>
      </c>
      <c r="J60" s="166">
        <f t="shared" si="15"/>
        <v>219</v>
      </c>
      <c r="K60" s="167">
        <f t="shared" si="17"/>
        <v>3.0932600045645416E-5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72</v>
      </c>
      <c r="E61" s="166">
        <v>254</v>
      </c>
      <c r="F61" s="166">
        <v>443</v>
      </c>
      <c r="G61" s="166">
        <v>365</v>
      </c>
      <c r="H61" s="166">
        <v>1018</v>
      </c>
      <c r="I61" s="167">
        <f t="shared" si="16"/>
        <v>1.7890410958904108</v>
      </c>
      <c r="J61" s="166">
        <f t="shared" si="15"/>
        <v>653</v>
      </c>
      <c r="K61" s="167">
        <f t="shared" si="17"/>
        <v>5.0463760971902294E-5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8762</v>
      </c>
      <c r="E62" s="171">
        <f t="shared" si="19"/>
        <v>17596</v>
      </c>
      <c r="F62" s="171">
        <f t="shared" si="19"/>
        <v>19061</v>
      </c>
      <c r="G62" s="171">
        <f t="shared" si="19"/>
        <v>23242</v>
      </c>
      <c r="H62" s="171">
        <f t="shared" si="19"/>
        <v>24687</v>
      </c>
      <c r="I62" s="172">
        <f t="shared" si="16"/>
        <v>6.2171930126495134E-2</v>
      </c>
      <c r="J62" s="171">
        <f>H62-G62</f>
        <v>1445</v>
      </c>
      <c r="K62" s="172">
        <f t="shared" si="17"/>
        <v>1.2237709893058468E-3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126687</v>
      </c>
      <c r="E64" s="178">
        <v>528576</v>
      </c>
      <c r="F64" s="178">
        <v>651133</v>
      </c>
      <c r="G64" s="178">
        <v>789627</v>
      </c>
      <c r="H64" s="178">
        <v>648050</v>
      </c>
      <c r="I64" s="179">
        <f>IFERROR(H64/G64-1,"-")</f>
        <v>-0.17929604737426663</v>
      </c>
      <c r="J64" s="178">
        <f>H64-G64</f>
        <v>-141577</v>
      </c>
      <c r="K64" s="179">
        <f>H64/H$8</f>
        <v>3.2124794005737999E-2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30458</v>
      </c>
      <c r="E65" s="162">
        <v>93842</v>
      </c>
      <c r="F65" s="162">
        <v>96105</v>
      </c>
      <c r="G65" s="162">
        <v>145276</v>
      </c>
      <c r="H65" s="162">
        <v>105740</v>
      </c>
      <c r="I65" s="163">
        <f>IFERROR(H65/G65-1,"-")</f>
        <v>-0.27214405682975851</v>
      </c>
      <c r="J65" s="162">
        <f t="shared" ref="J65:J75" si="20">H65-G65</f>
        <v>-39536</v>
      </c>
      <c r="K65" s="163">
        <f>H65/H$8</f>
        <v>5.2416877064527983E-3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27996</v>
      </c>
      <c r="E66" s="166">
        <v>68246</v>
      </c>
      <c r="F66" s="166">
        <v>59518</v>
      </c>
      <c r="G66" s="166">
        <v>69239</v>
      </c>
      <c r="H66" s="166">
        <v>26925</v>
      </c>
      <c r="I66" s="167">
        <f>IFERROR(H66/G66-1,"-")</f>
        <v>-0.61112956570718813</v>
      </c>
      <c r="J66" s="166">
        <f t="shared" si="20"/>
        <v>-42314</v>
      </c>
      <c r="K66" s="167">
        <f>H66/H$8</f>
        <v>1.3347119490849403E-3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2462</v>
      </c>
      <c r="E67" s="166">
        <v>25596</v>
      </c>
      <c r="F67" s="166">
        <v>36587</v>
      </c>
      <c r="G67" s="166">
        <v>76037</v>
      </c>
      <c r="H67" s="166">
        <v>78815</v>
      </c>
      <c r="I67" s="167">
        <f>IFERROR(H67/G67-1,"-")</f>
        <v>3.6534844878151507E-2</v>
      </c>
      <c r="J67" s="166">
        <f t="shared" si="20"/>
        <v>2778</v>
      </c>
      <c r="K67" s="167">
        <f>H67/H$8</f>
        <v>3.9069757573678577E-3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96229</v>
      </c>
      <c r="E68" s="162">
        <v>434734</v>
      </c>
      <c r="F68" s="162">
        <v>555028</v>
      </c>
      <c r="G68" s="162">
        <v>644351</v>
      </c>
      <c r="H68" s="162">
        <v>542310</v>
      </c>
      <c r="I68" s="163">
        <f>IFERROR(H68/G68-1,"-")</f>
        <v>-0.1583624453131911</v>
      </c>
      <c r="J68" s="162">
        <f t="shared" si="20"/>
        <v>-102041</v>
      </c>
      <c r="K68" s="163">
        <f>H68/H$8</f>
        <v>2.6883106299285198E-2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188897</v>
      </c>
      <c r="F69" s="166">
        <v>201050</v>
      </c>
      <c r="G69" s="166">
        <v>255984</v>
      </c>
      <c r="H69" s="166">
        <v>263981</v>
      </c>
      <c r="I69" s="167">
        <f t="shared" ref="I69:I76" si="21">IFERROR(H69/G69-1,"-")</f>
        <v>3.124023376461027E-2</v>
      </c>
      <c r="J69" s="166">
        <f t="shared" si="20"/>
        <v>7997</v>
      </c>
      <c r="K69" s="167">
        <f t="shared" ref="K69:K76" si="22">H69/H$8</f>
        <v>1.3085927392066541E-2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19328</v>
      </c>
      <c r="E70" s="166">
        <v>39436</v>
      </c>
      <c r="F70" s="166">
        <v>46978</v>
      </c>
      <c r="G70" s="166">
        <v>44928</v>
      </c>
      <c r="H70" s="166">
        <v>44080</v>
      </c>
      <c r="I70" s="167">
        <f t="shared" si="21"/>
        <v>-1.8874643874643882E-2</v>
      </c>
      <c r="J70" s="166">
        <f t="shared" si="20"/>
        <v>-848</v>
      </c>
      <c r="K70" s="167">
        <f t="shared" si="22"/>
        <v>2.1851105929680285E-3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7814</v>
      </c>
      <c r="E71" s="166">
        <v>57147</v>
      </c>
      <c r="F71" s="166">
        <v>73127</v>
      </c>
      <c r="G71" s="166">
        <v>76426</v>
      </c>
      <c r="H71" s="166">
        <v>38088</v>
      </c>
      <c r="I71" s="167">
        <f t="shared" si="21"/>
        <v>-0.50163556904718287</v>
      </c>
      <c r="J71" s="166">
        <f t="shared" si="20"/>
        <v>-38338</v>
      </c>
      <c r="K71" s="167">
        <f t="shared" si="22"/>
        <v>1.8880783181707411E-3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3662</v>
      </c>
      <c r="E72" s="166">
        <v>13982</v>
      </c>
      <c r="F72" s="166">
        <v>15315</v>
      </c>
      <c r="G72" s="166">
        <v>24986</v>
      </c>
      <c r="H72" s="166">
        <v>21212</v>
      </c>
      <c r="I72" s="167">
        <f t="shared" si="21"/>
        <v>-0.15104458496758189</v>
      </c>
      <c r="J72" s="166">
        <f t="shared" si="20"/>
        <v>-3774</v>
      </c>
      <c r="K72" s="167">
        <f t="shared" si="22"/>
        <v>1.0515101156542157E-3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9029</v>
      </c>
      <c r="E73" s="166">
        <v>13550</v>
      </c>
      <c r="F73" s="166">
        <v>13177</v>
      </c>
      <c r="G73" s="166">
        <v>16042</v>
      </c>
      <c r="H73" s="166">
        <v>11556</v>
      </c>
      <c r="I73" s="167">
        <f t="shared" si="21"/>
        <v>-0.27964094252586957</v>
      </c>
      <c r="J73" s="166">
        <f t="shared" si="20"/>
        <v>-4486</v>
      </c>
      <c r="K73" s="167">
        <f t="shared" si="22"/>
        <v>5.728479585376256E-4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7736</v>
      </c>
      <c r="F74" s="166">
        <v>23119</v>
      </c>
      <c r="G74" s="166">
        <v>17330</v>
      </c>
      <c r="H74" s="166">
        <v>11571</v>
      </c>
      <c r="I74" s="167">
        <f t="shared" si="21"/>
        <v>-0.33231390652048476</v>
      </c>
      <c r="J74" s="166">
        <f t="shared" si="20"/>
        <v>-5759</v>
      </c>
      <c r="K74" s="167">
        <f t="shared" si="22"/>
        <v>5.7359153065410749E-4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2578</v>
      </c>
      <c r="F75" s="166">
        <v>6882</v>
      </c>
      <c r="G75" s="166">
        <v>11802</v>
      </c>
      <c r="H75" s="166">
        <v>14949</v>
      </c>
      <c r="I75" s="167">
        <f t="shared" si="21"/>
        <v>0.26664972038637513</v>
      </c>
      <c r="J75" s="166">
        <f t="shared" si="20"/>
        <v>3147</v>
      </c>
      <c r="K75" s="167">
        <f t="shared" si="22"/>
        <v>7.4104397128582254E-4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44663</v>
      </c>
      <c r="E76" s="171">
        <f t="shared" si="24"/>
        <v>111408</v>
      </c>
      <c r="F76" s="171">
        <f t="shared" si="24"/>
        <v>175380</v>
      </c>
      <c r="G76" s="171">
        <f t="shared" si="24"/>
        <v>196853</v>
      </c>
      <c r="H76" s="171">
        <f t="shared" si="24"/>
        <v>136873</v>
      </c>
      <c r="I76" s="172">
        <f t="shared" si="21"/>
        <v>-0.30469436584659615</v>
      </c>
      <c r="J76" s="171">
        <f>H76-G76</f>
        <v>-59980</v>
      </c>
      <c r="K76" s="172">
        <f t="shared" si="22"/>
        <v>6.7849964199481168E-3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527002</v>
      </c>
      <c r="E78" s="178">
        <v>2370169</v>
      </c>
      <c r="F78" s="178">
        <v>2875439</v>
      </c>
      <c r="G78" s="178">
        <v>3267951</v>
      </c>
      <c r="H78" s="178">
        <v>3257587</v>
      </c>
      <c r="I78" s="179">
        <f>IFERROR(H78/G78-1,"-")</f>
        <v>-3.1714061808147953E-3</v>
      </c>
      <c r="J78" s="178">
        <f>H78-G78</f>
        <v>-10364</v>
      </c>
      <c r="K78" s="179">
        <f>H78/H$8</f>
        <v>0.16148339068091971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253803</v>
      </c>
      <c r="E79" s="162">
        <v>942866</v>
      </c>
      <c r="F79" s="162">
        <v>997467</v>
      </c>
      <c r="G79" s="162">
        <v>962386</v>
      </c>
      <c r="H79" s="162">
        <v>1000706</v>
      </c>
      <c r="I79" s="163">
        <f>IFERROR(H79/G79-1,"-")</f>
        <v>3.9817703083793843E-2</v>
      </c>
      <c r="J79" s="162">
        <f t="shared" ref="J79:J89" si="25">H79-G79</f>
        <v>38320</v>
      </c>
      <c r="K79" s="163">
        <f>H79/H$8</f>
        <v>4.9606471893073142E-2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73899</v>
      </c>
      <c r="E80" s="166">
        <v>144660</v>
      </c>
      <c r="F80" s="166">
        <v>161617</v>
      </c>
      <c r="G80" s="166">
        <v>168927</v>
      </c>
      <c r="H80" s="166">
        <v>129237</v>
      </c>
      <c r="I80" s="167">
        <f>IFERROR(H80/G80-1,"-")</f>
        <v>-0.23495355982169808</v>
      </c>
      <c r="J80" s="166">
        <f t="shared" si="25"/>
        <v>-39690</v>
      </c>
      <c r="K80" s="167">
        <f>H80/H$8</f>
        <v>6.4064686411844174E-3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179904</v>
      </c>
      <c r="E81" s="166">
        <v>798206</v>
      </c>
      <c r="F81" s="166">
        <v>835850</v>
      </c>
      <c r="G81" s="166">
        <v>793459</v>
      </c>
      <c r="H81" s="166">
        <v>871469</v>
      </c>
      <c r="I81" s="167">
        <f>IFERROR(H81/G81-1,"-")</f>
        <v>9.8316359131347619E-2</v>
      </c>
      <c r="J81" s="166">
        <f t="shared" si="25"/>
        <v>78010</v>
      </c>
      <c r="K81" s="167">
        <f>H81/H$8</f>
        <v>4.3200003251888726E-2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273199</v>
      </c>
      <c r="E82" s="162">
        <v>1427303</v>
      </c>
      <c r="F82" s="162">
        <v>1877972</v>
      </c>
      <c r="G82" s="162">
        <v>2305565</v>
      </c>
      <c r="H82" s="162">
        <v>2256881</v>
      </c>
      <c r="I82" s="163">
        <f>IFERROR(H82/G82-1,"-")</f>
        <v>-2.1115865308503512E-2</v>
      </c>
      <c r="J82" s="162">
        <f t="shared" si="25"/>
        <v>-48684</v>
      </c>
      <c r="K82" s="163">
        <f>H82/H$8</f>
        <v>0.11187691878784659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19180</v>
      </c>
      <c r="E83" s="166">
        <v>260585</v>
      </c>
      <c r="F83" s="166">
        <v>339553</v>
      </c>
      <c r="G83" s="166">
        <v>431902</v>
      </c>
      <c r="H83" s="166">
        <v>418676</v>
      </c>
      <c r="I83" s="167">
        <f t="shared" ref="I83:I90" si="26">IFERROR(H83/G83-1,"-")</f>
        <v>-3.062268755412112E-2</v>
      </c>
      <c r="J83" s="166">
        <f t="shared" si="25"/>
        <v>-13226</v>
      </c>
      <c r="K83" s="167">
        <f t="shared" ref="K83:K90" si="27">H83/H$8</f>
        <v>2.0754386629343972E-2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86240</v>
      </c>
      <c r="E84" s="166">
        <v>541030</v>
      </c>
      <c r="F84" s="166">
        <v>679879</v>
      </c>
      <c r="G84" s="166">
        <v>810815</v>
      </c>
      <c r="H84" s="166">
        <v>757320</v>
      </c>
      <c r="I84" s="167">
        <f t="shared" si="26"/>
        <v>-6.5976825786400073E-2</v>
      </c>
      <c r="J84" s="166">
        <f t="shared" si="25"/>
        <v>-53495</v>
      </c>
      <c r="K84" s="167">
        <f t="shared" si="27"/>
        <v>3.7541469016936196E-2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37513</v>
      </c>
      <c r="E85" s="166">
        <v>100552</v>
      </c>
      <c r="F85" s="166">
        <v>140498</v>
      </c>
      <c r="G85" s="166">
        <v>221925</v>
      </c>
      <c r="H85" s="166">
        <v>224077</v>
      </c>
      <c r="I85" s="167">
        <f t="shared" si="26"/>
        <v>9.6969696969697594E-3</v>
      </c>
      <c r="J85" s="166">
        <f t="shared" si="25"/>
        <v>2152</v>
      </c>
      <c r="K85" s="167">
        <f t="shared" si="27"/>
        <v>1.1107827276327063E-2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6493</v>
      </c>
      <c r="E86" s="166">
        <v>37868</v>
      </c>
      <c r="F86" s="166">
        <v>41944</v>
      </c>
      <c r="G86" s="166">
        <v>67417</v>
      </c>
      <c r="H86" s="166">
        <v>64133</v>
      </c>
      <c r="I86" s="167">
        <f t="shared" si="26"/>
        <v>-4.871174926205557E-2</v>
      </c>
      <c r="J86" s="166">
        <f t="shared" si="25"/>
        <v>-3284</v>
      </c>
      <c r="K86" s="167">
        <f t="shared" si="27"/>
        <v>3.1791673697554122E-3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5783</v>
      </c>
      <c r="E87" s="166">
        <v>18858</v>
      </c>
      <c r="F87" s="166">
        <v>22888</v>
      </c>
      <c r="G87" s="166">
        <v>32457</v>
      </c>
      <c r="H87" s="166">
        <v>31368</v>
      </c>
      <c r="I87" s="167">
        <f t="shared" si="26"/>
        <v>-3.3552084296145646E-2</v>
      </c>
      <c r="J87" s="166">
        <f t="shared" si="25"/>
        <v>-1089</v>
      </c>
      <c r="K87" s="167">
        <f t="shared" si="27"/>
        <v>1.5549580099868676E-3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1862</v>
      </c>
      <c r="E88" s="166">
        <v>31874</v>
      </c>
      <c r="F88" s="166">
        <v>48452</v>
      </c>
      <c r="G88" s="166">
        <v>43908</v>
      </c>
      <c r="H88" s="166">
        <v>45980</v>
      </c>
      <c r="I88" s="167">
        <f t="shared" si="26"/>
        <v>4.7189578208982397E-2</v>
      </c>
      <c r="J88" s="166">
        <f t="shared" si="25"/>
        <v>2072</v>
      </c>
      <c r="K88" s="167">
        <f t="shared" si="27"/>
        <v>2.2792963943890645E-3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3721</v>
      </c>
      <c r="E89" s="166">
        <v>27744</v>
      </c>
      <c r="F89" s="166">
        <v>48239</v>
      </c>
      <c r="G89" s="166">
        <v>51255</v>
      </c>
      <c r="H89" s="166">
        <v>39810</v>
      </c>
      <c r="I89" s="167">
        <f t="shared" si="26"/>
        <v>-0.22329528826455958</v>
      </c>
      <c r="J89" s="166">
        <f t="shared" si="25"/>
        <v>-11445</v>
      </c>
      <c r="K89" s="167">
        <f t="shared" si="27"/>
        <v>1.9734403971428589E-3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112407</v>
      </c>
      <c r="E90" s="171">
        <f t="shared" si="29"/>
        <v>408792</v>
      </c>
      <c r="F90" s="171">
        <f t="shared" si="29"/>
        <v>556519</v>
      </c>
      <c r="G90" s="171">
        <f t="shared" si="29"/>
        <v>645886</v>
      </c>
      <c r="H90" s="171">
        <f t="shared" si="29"/>
        <v>675517</v>
      </c>
      <c r="I90" s="172">
        <f t="shared" si="26"/>
        <v>4.5876516908556653E-2</v>
      </c>
      <c r="J90" s="171">
        <f>H90-G90</f>
        <v>29631</v>
      </c>
      <c r="K90" s="172">
        <f t="shared" si="27"/>
        <v>3.3486373693965149E-2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31710</v>
      </c>
      <c r="E92" s="178">
        <v>79758</v>
      </c>
      <c r="F92" s="178">
        <v>89670</v>
      </c>
      <c r="G92" s="178">
        <v>91218</v>
      </c>
      <c r="H92" s="178">
        <v>88503</v>
      </c>
      <c r="I92" s="179">
        <f>IFERROR(H92/G92-1,"-")</f>
        <v>-2.9763862395579821E-2</v>
      </c>
      <c r="J92" s="178">
        <f>H92-G92</f>
        <v>-2715</v>
      </c>
      <c r="K92" s="179">
        <f>H92/H$8</f>
        <v>4.387224201666276E-3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16403</v>
      </c>
      <c r="E93" s="162">
        <v>40667</v>
      </c>
      <c r="F93" s="162">
        <v>44097</v>
      </c>
      <c r="G93" s="162">
        <v>39604</v>
      </c>
      <c r="H93" s="162">
        <v>40990</v>
      </c>
      <c r="I93" s="163">
        <f>IFERROR(H93/G93-1,"-")</f>
        <v>3.4996465003535038E-2</v>
      </c>
      <c r="J93" s="162">
        <f t="shared" ref="J93:J103" si="30">H93-G93</f>
        <v>1386</v>
      </c>
      <c r="K93" s="163">
        <f>H93/H$8</f>
        <v>2.0319347369727654E-3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8602</v>
      </c>
      <c r="E94" s="166">
        <v>17927</v>
      </c>
      <c r="F94" s="166">
        <v>11336</v>
      </c>
      <c r="G94" s="166">
        <v>10885</v>
      </c>
      <c r="H94" s="166">
        <v>13609</v>
      </c>
      <c r="I94" s="167">
        <f>IFERROR(H94/G94-1,"-")</f>
        <v>0.25025264124942592</v>
      </c>
      <c r="J94" s="166">
        <f t="shared" si="30"/>
        <v>2724</v>
      </c>
      <c r="K94" s="167">
        <f>H94/H$8</f>
        <v>6.7461819554677635E-4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7801</v>
      </c>
      <c r="E95" s="166">
        <v>22740</v>
      </c>
      <c r="F95" s="166">
        <v>32761</v>
      </c>
      <c r="G95" s="166">
        <v>28719</v>
      </c>
      <c r="H95" s="166">
        <v>27381</v>
      </c>
      <c r="I95" s="167">
        <f>IFERROR(H95/G95-1,"-")</f>
        <v>-4.6589365924997406E-2</v>
      </c>
      <c r="J95" s="166">
        <f t="shared" si="30"/>
        <v>-1338</v>
      </c>
      <c r="K95" s="167">
        <f>H95/H$8</f>
        <v>1.3573165414259888E-3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15307</v>
      </c>
      <c r="E96" s="162">
        <v>39091</v>
      </c>
      <c r="F96" s="162">
        <v>45573</v>
      </c>
      <c r="G96" s="162">
        <v>51614</v>
      </c>
      <c r="H96" s="162">
        <v>47513</v>
      </c>
      <c r="I96" s="163">
        <f>IFERROR(H96/G96-1,"-")</f>
        <v>-7.9455186577285231E-2</v>
      </c>
      <c r="J96" s="162">
        <f t="shared" si="30"/>
        <v>-4101</v>
      </c>
      <c r="K96" s="163">
        <f>H96/H$8</f>
        <v>2.3552894646935107E-3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533</v>
      </c>
      <c r="E97" s="166">
        <v>5474</v>
      </c>
      <c r="F97" s="166">
        <v>7202</v>
      </c>
      <c r="G97" s="166">
        <v>8421</v>
      </c>
      <c r="H97" s="166">
        <v>6326</v>
      </c>
      <c r="I97" s="167">
        <f t="shared" ref="I97:I104" si="31">IFERROR(H97/G97-1,"-")</f>
        <v>-0.24878280489253057</v>
      </c>
      <c r="J97" s="166">
        <f t="shared" si="30"/>
        <v>-2095</v>
      </c>
      <c r="K97" s="167">
        <f t="shared" ref="K97:K104" si="32">H97/H$8</f>
        <v>3.1358914725761682E-4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4748</v>
      </c>
      <c r="E98" s="166">
        <v>12221</v>
      </c>
      <c r="F98" s="166">
        <v>13422</v>
      </c>
      <c r="G98" s="166">
        <v>15403</v>
      </c>
      <c r="H98" s="166">
        <v>13877</v>
      </c>
      <c r="I98" s="167">
        <f t="shared" si="31"/>
        <v>-9.9071609426735097E-2</v>
      </c>
      <c r="J98" s="166">
        <f t="shared" si="30"/>
        <v>-1526</v>
      </c>
      <c r="K98" s="167">
        <f t="shared" si="32"/>
        <v>6.8790335069458558E-4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3957</v>
      </c>
      <c r="E99" s="166">
        <v>4754</v>
      </c>
      <c r="F99" s="166">
        <v>5298</v>
      </c>
      <c r="G99" s="166">
        <v>6232</v>
      </c>
      <c r="H99" s="166">
        <v>5585</v>
      </c>
      <c r="I99" s="167">
        <f t="shared" si="31"/>
        <v>-0.10381899871630296</v>
      </c>
      <c r="J99" s="166">
        <f t="shared" si="30"/>
        <v>-647</v>
      </c>
      <c r="K99" s="167">
        <f t="shared" si="32"/>
        <v>2.7685668470341286E-4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265</v>
      </c>
      <c r="E100" s="166">
        <v>2720</v>
      </c>
      <c r="F100" s="166">
        <v>2323</v>
      </c>
      <c r="G100" s="166">
        <v>2822</v>
      </c>
      <c r="H100" s="166">
        <v>1917</v>
      </c>
      <c r="I100" s="167">
        <f t="shared" si="31"/>
        <v>-0.32069454287739196</v>
      </c>
      <c r="J100" s="166">
        <f t="shared" si="30"/>
        <v>-905</v>
      </c>
      <c r="K100" s="167">
        <f t="shared" si="32"/>
        <v>9.5028516486381819E-5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519</v>
      </c>
      <c r="E101" s="166">
        <v>1281</v>
      </c>
      <c r="F101" s="166">
        <v>986</v>
      </c>
      <c r="G101" s="166">
        <v>1399</v>
      </c>
      <c r="H101" s="166">
        <v>1787</v>
      </c>
      <c r="I101" s="167">
        <f t="shared" si="31"/>
        <v>0.2773409578270194</v>
      </c>
      <c r="J101" s="166">
        <f t="shared" si="30"/>
        <v>388</v>
      </c>
      <c r="K101" s="167">
        <f t="shared" si="32"/>
        <v>8.8584224810205693E-5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40</v>
      </c>
      <c r="E102" s="166">
        <v>540</v>
      </c>
      <c r="F102" s="166">
        <v>278</v>
      </c>
      <c r="G102" s="166">
        <v>592</v>
      </c>
      <c r="H102" s="166">
        <v>355</v>
      </c>
      <c r="I102" s="167">
        <f t="shared" si="31"/>
        <v>-0.40033783783783783</v>
      </c>
      <c r="J102" s="166">
        <f t="shared" si="30"/>
        <v>-237</v>
      </c>
      <c r="K102" s="167">
        <f t="shared" si="32"/>
        <v>1.7597873423404041E-5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118</v>
      </c>
      <c r="E103" s="166">
        <v>227</v>
      </c>
      <c r="F103" s="166">
        <v>606</v>
      </c>
      <c r="G103" s="166">
        <v>824</v>
      </c>
      <c r="H103" s="166">
        <v>453</v>
      </c>
      <c r="I103" s="167">
        <f t="shared" si="31"/>
        <v>-0.45024271844660191</v>
      </c>
      <c r="J103" s="166">
        <f t="shared" si="30"/>
        <v>-371</v>
      </c>
      <c r="K103" s="167">
        <f t="shared" si="32"/>
        <v>2.2455877917752199E-5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5127</v>
      </c>
      <c r="E104" s="171">
        <f t="shared" si="34"/>
        <v>11874</v>
      </c>
      <c r="F104" s="171">
        <f t="shared" si="34"/>
        <v>15458</v>
      </c>
      <c r="G104" s="171">
        <f t="shared" si="34"/>
        <v>15921</v>
      </c>
      <c r="H104" s="171">
        <f t="shared" si="34"/>
        <v>17213</v>
      </c>
      <c r="I104" s="172">
        <f t="shared" si="31"/>
        <v>8.1150681489856158E-2</v>
      </c>
      <c r="J104" s="171">
        <f>H104-G104</f>
        <v>1292</v>
      </c>
      <c r="K104" s="172">
        <f t="shared" si="32"/>
        <v>8.5327378940015146E-4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272756</v>
      </c>
      <c r="E106" s="178">
        <v>716456</v>
      </c>
      <c r="F106" s="178">
        <v>803223</v>
      </c>
      <c r="G106" s="178">
        <v>845212</v>
      </c>
      <c r="H106" s="178">
        <v>862102</v>
      </c>
      <c r="I106" s="179">
        <f>IFERROR(H106/G106-1,"-")</f>
        <v>1.9983152155908845E-2</v>
      </c>
      <c r="J106" s="178">
        <f>H106-G106</f>
        <v>16890</v>
      </c>
      <c r="K106" s="179">
        <f>H106/H$8</f>
        <v>4.2735667250883014E-2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97776</v>
      </c>
      <c r="E107" s="162">
        <v>91706</v>
      </c>
      <c r="F107" s="162">
        <v>120161</v>
      </c>
      <c r="G107" s="162">
        <v>117785</v>
      </c>
      <c r="H107" s="162">
        <v>133860</v>
      </c>
      <c r="I107" s="163">
        <f>IFERROR(H107/G107-1,"-")</f>
        <v>0.13647748015451877</v>
      </c>
      <c r="J107" s="162">
        <f t="shared" ref="J107:J117" si="35">H107-G107</f>
        <v>16075</v>
      </c>
      <c r="K107" s="163">
        <f>H107/H$8</f>
        <v>6.6356375674841263E-3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61490</v>
      </c>
      <c r="E108" s="166">
        <v>31557</v>
      </c>
      <c r="F108" s="166">
        <v>35572</v>
      </c>
      <c r="G108" s="166">
        <v>29032</v>
      </c>
      <c r="H108" s="166">
        <v>51917</v>
      </c>
      <c r="I108" s="167">
        <f>IFERROR(H108/G108-1,"-")</f>
        <v>0.78826811793882623</v>
      </c>
      <c r="J108" s="166">
        <f t="shared" si="35"/>
        <v>22885</v>
      </c>
      <c r="K108" s="167">
        <f>H108/H$8</f>
        <v>2.5736022380925846E-3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36286</v>
      </c>
      <c r="E109" s="166">
        <v>60149</v>
      </c>
      <c r="F109" s="166">
        <v>84589</v>
      </c>
      <c r="G109" s="166">
        <v>88753</v>
      </c>
      <c r="H109" s="166">
        <v>81943</v>
      </c>
      <c r="I109" s="167">
        <f>IFERROR(H109/G109-1,"-")</f>
        <v>-7.6729800682793781E-2</v>
      </c>
      <c r="J109" s="166">
        <f t="shared" si="35"/>
        <v>-6810</v>
      </c>
      <c r="K109" s="167">
        <f>H109/H$8</f>
        <v>4.0620353293915421E-3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174980</v>
      </c>
      <c r="E110" s="162">
        <v>624750</v>
      </c>
      <c r="F110" s="162">
        <v>683062</v>
      </c>
      <c r="G110" s="162">
        <v>727427</v>
      </c>
      <c r="H110" s="162">
        <v>728242</v>
      </c>
      <c r="I110" s="163">
        <f>IFERROR(H110/G110-1,"-")</f>
        <v>1.1203873378360374E-3</v>
      </c>
      <c r="J110" s="162">
        <f t="shared" si="35"/>
        <v>815</v>
      </c>
      <c r="K110" s="163">
        <f>H110/H$8</f>
        <v>3.6100029683398892E-2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38195</v>
      </c>
      <c r="E111" s="166">
        <v>376995</v>
      </c>
      <c r="F111" s="166">
        <v>411458</v>
      </c>
      <c r="G111" s="166">
        <v>437572</v>
      </c>
      <c r="H111" s="166">
        <v>420949</v>
      </c>
      <c r="I111" s="167">
        <f t="shared" ref="I111:I118" si="36">IFERROR(H111/G111-1,"-")</f>
        <v>-3.798917663835899E-2</v>
      </c>
      <c r="J111" s="166">
        <f t="shared" si="35"/>
        <v>-16623</v>
      </c>
      <c r="K111" s="167">
        <f t="shared" ref="K111:K118" si="37">H111/H$8</f>
        <v>2.0867062590728191E-2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33343</v>
      </c>
      <c r="E112" s="166">
        <v>27921</v>
      </c>
      <c r="F112" s="166">
        <v>37035</v>
      </c>
      <c r="G112" s="166">
        <v>33099</v>
      </c>
      <c r="H112" s="166">
        <v>38383</v>
      </c>
      <c r="I112" s="167">
        <f t="shared" si="36"/>
        <v>0.1596422852654158</v>
      </c>
      <c r="J112" s="166">
        <f t="shared" si="35"/>
        <v>5284</v>
      </c>
      <c r="K112" s="167">
        <f t="shared" si="37"/>
        <v>1.9027019031282177E-3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35236</v>
      </c>
      <c r="E113" s="166">
        <v>35399</v>
      </c>
      <c r="F113" s="166">
        <v>49821</v>
      </c>
      <c r="G113" s="166">
        <v>42952</v>
      </c>
      <c r="H113" s="166">
        <v>62216</v>
      </c>
      <c r="I113" s="167">
        <f t="shared" si="36"/>
        <v>0.44850065189048238</v>
      </c>
      <c r="J113" s="166">
        <f t="shared" si="35"/>
        <v>19264</v>
      </c>
      <c r="K113" s="167">
        <f t="shared" si="37"/>
        <v>3.0841388532690307E-3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10036</v>
      </c>
      <c r="E114" s="166">
        <v>26570</v>
      </c>
      <c r="F114" s="166">
        <v>22048</v>
      </c>
      <c r="G114" s="166">
        <v>24551</v>
      </c>
      <c r="H114" s="166">
        <v>27432</v>
      </c>
      <c r="I114" s="167">
        <f t="shared" si="36"/>
        <v>0.11734756221742493</v>
      </c>
      <c r="J114" s="166">
        <f t="shared" si="35"/>
        <v>2881</v>
      </c>
      <c r="K114" s="167">
        <f t="shared" si="37"/>
        <v>1.3598446866220273E-3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16223</v>
      </c>
      <c r="E115" s="166">
        <v>27329</v>
      </c>
      <c r="F115" s="166">
        <v>28296</v>
      </c>
      <c r="G115" s="166">
        <v>18839</v>
      </c>
      <c r="H115" s="166">
        <v>21565</v>
      </c>
      <c r="I115" s="167">
        <f t="shared" si="36"/>
        <v>0.14469982483146659</v>
      </c>
      <c r="J115" s="166">
        <f t="shared" si="35"/>
        <v>2726</v>
      </c>
      <c r="K115" s="167">
        <f t="shared" si="37"/>
        <v>1.0690088461287554E-3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277</v>
      </c>
      <c r="E116" s="166">
        <v>3665</v>
      </c>
      <c r="F116" s="166">
        <v>6774</v>
      </c>
      <c r="G116" s="166">
        <v>9961</v>
      </c>
      <c r="H116" s="166">
        <v>6153</v>
      </c>
      <c r="I116" s="167">
        <f t="shared" si="36"/>
        <v>-0.38229093464511599</v>
      </c>
      <c r="J116" s="166">
        <f t="shared" si="35"/>
        <v>-3808</v>
      </c>
      <c r="K116" s="167">
        <f t="shared" si="37"/>
        <v>3.0501328218085933E-4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98</v>
      </c>
      <c r="E117" s="166">
        <v>5242</v>
      </c>
      <c r="F117" s="166">
        <v>4254</v>
      </c>
      <c r="G117" s="166">
        <v>8870</v>
      </c>
      <c r="H117" s="166">
        <v>5019</v>
      </c>
      <c r="I117" s="167">
        <f t="shared" si="36"/>
        <v>-0.43416009019165724</v>
      </c>
      <c r="J117" s="166">
        <f t="shared" si="35"/>
        <v>-3851</v>
      </c>
      <c r="K117" s="167">
        <f t="shared" si="37"/>
        <v>2.4879923017483065E-4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41572</v>
      </c>
      <c r="E118" s="171">
        <f t="shared" si="39"/>
        <v>121629</v>
      </c>
      <c r="F118" s="171">
        <f t="shared" si="39"/>
        <v>123376</v>
      </c>
      <c r="G118" s="171">
        <f t="shared" si="39"/>
        <v>151583</v>
      </c>
      <c r="H118" s="171">
        <f t="shared" si="39"/>
        <v>146525</v>
      </c>
      <c r="I118" s="172">
        <f t="shared" si="36"/>
        <v>-3.3367857873244366E-2</v>
      </c>
      <c r="J118" s="171">
        <f>H118-G118</f>
        <v>-5058</v>
      </c>
      <c r="K118" s="172">
        <f t="shared" si="37"/>
        <v>7.2634602911669779E-3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148140</v>
      </c>
      <c r="E120" s="178">
        <v>301230</v>
      </c>
      <c r="F120" s="178">
        <v>334500</v>
      </c>
      <c r="G120" s="178">
        <v>347016</v>
      </c>
      <c r="H120" s="178">
        <v>351506</v>
      </c>
      <c r="I120" s="179">
        <f>IFERROR(H120/G120-1,"-")</f>
        <v>1.293888466237858E-2</v>
      </c>
      <c r="J120" s="178">
        <f>H120-G120</f>
        <v>4490</v>
      </c>
      <c r="K120" s="179">
        <f>H120/H$8</f>
        <v>1.7424670691738201E-2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92186</v>
      </c>
      <c r="E121" s="162">
        <v>153498</v>
      </c>
      <c r="F121" s="162">
        <v>179706</v>
      </c>
      <c r="G121" s="162">
        <v>181102</v>
      </c>
      <c r="H121" s="162">
        <v>199199</v>
      </c>
      <c r="I121" s="163">
        <f>IFERROR(H121/G121-1,"-")</f>
        <v>9.9927112897703951E-2</v>
      </c>
      <c r="J121" s="162">
        <f t="shared" ref="J121:J131" si="40">H121-G121</f>
        <v>18097</v>
      </c>
      <c r="K121" s="163">
        <f>H121/H$8</f>
        <v>9.8745881354046806E-3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43538</v>
      </c>
      <c r="E122" s="166">
        <v>71529</v>
      </c>
      <c r="F122" s="166">
        <v>73766</v>
      </c>
      <c r="G122" s="166">
        <v>78322</v>
      </c>
      <c r="H122" s="166">
        <v>92475</v>
      </c>
      <c r="I122" s="167">
        <f>IFERROR(H122/G122-1,"-")</f>
        <v>0.18070273997088937</v>
      </c>
      <c r="J122" s="166">
        <f t="shared" si="40"/>
        <v>14153</v>
      </c>
      <c r="K122" s="167">
        <f>H122/H$8</f>
        <v>4.5841220981106727E-3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48648</v>
      </c>
      <c r="E123" s="166">
        <v>81969</v>
      </c>
      <c r="F123" s="166">
        <v>105940</v>
      </c>
      <c r="G123" s="166">
        <v>102780</v>
      </c>
      <c r="H123" s="166">
        <v>106724</v>
      </c>
      <c r="I123" s="167">
        <f>IFERROR(H123/G123-1,"-")</f>
        <v>3.8373224362716396E-2</v>
      </c>
      <c r="J123" s="166">
        <f t="shared" si="40"/>
        <v>3944</v>
      </c>
      <c r="K123" s="167">
        <f>H123/H$8</f>
        <v>5.2904660372940079E-3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55954</v>
      </c>
      <c r="E124" s="162">
        <v>147732</v>
      </c>
      <c r="F124" s="162">
        <v>154794</v>
      </c>
      <c r="G124" s="162">
        <v>165914</v>
      </c>
      <c r="H124" s="162">
        <v>152307</v>
      </c>
      <c r="I124" s="163">
        <f>IFERROR(H124/G124-1,"-")</f>
        <v>-8.2012367853225188E-2</v>
      </c>
      <c r="J124" s="162">
        <f t="shared" si="40"/>
        <v>-13607</v>
      </c>
      <c r="K124" s="163">
        <f>H124/H$8</f>
        <v>7.5500825563335197E-3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2290</v>
      </c>
      <c r="E125" s="166">
        <v>19804</v>
      </c>
      <c r="F125" s="166">
        <v>19086</v>
      </c>
      <c r="G125" s="166">
        <v>23566</v>
      </c>
      <c r="H125" s="166">
        <v>18207</v>
      </c>
      <c r="I125" s="167">
        <f t="shared" ref="I125:I132" si="41">IFERROR(H125/G125-1,"-")</f>
        <v>-0.22740388695578373</v>
      </c>
      <c r="J125" s="166">
        <f t="shared" si="40"/>
        <v>-5359</v>
      </c>
      <c r="K125" s="167">
        <f t="shared" ref="K125:K132" si="42">H125/H$8</f>
        <v>9.0254783498568277E-4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6124</v>
      </c>
      <c r="E126" s="166">
        <v>18108</v>
      </c>
      <c r="F126" s="166">
        <v>24451</v>
      </c>
      <c r="G126" s="166">
        <v>23939</v>
      </c>
      <c r="H126" s="166">
        <v>23413</v>
      </c>
      <c r="I126" s="167">
        <f t="shared" si="41"/>
        <v>-2.1972513471740673E-2</v>
      </c>
      <c r="J126" s="166">
        <f t="shared" si="40"/>
        <v>-526</v>
      </c>
      <c r="K126" s="167">
        <f t="shared" si="42"/>
        <v>1.1606169308793206E-3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8235</v>
      </c>
      <c r="E127" s="166">
        <v>12644</v>
      </c>
      <c r="F127" s="166">
        <v>15479</v>
      </c>
      <c r="G127" s="166">
        <v>14205</v>
      </c>
      <c r="H127" s="166">
        <v>13040</v>
      </c>
      <c r="I127" s="167">
        <f t="shared" si="41"/>
        <v>-8.2013375571981739E-2</v>
      </c>
      <c r="J127" s="166">
        <f t="shared" si="40"/>
        <v>-1165</v>
      </c>
      <c r="K127" s="167">
        <f t="shared" si="42"/>
        <v>6.464120265948978E-4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1068</v>
      </c>
      <c r="E128" s="166">
        <v>3483</v>
      </c>
      <c r="F128" s="166">
        <v>3838</v>
      </c>
      <c r="G128" s="166">
        <v>4135</v>
      </c>
      <c r="H128" s="166">
        <v>4656</v>
      </c>
      <c r="I128" s="167">
        <f t="shared" si="41"/>
        <v>0.12599758162031449</v>
      </c>
      <c r="J128" s="166">
        <f t="shared" si="40"/>
        <v>521</v>
      </c>
      <c r="K128" s="167">
        <f t="shared" si="42"/>
        <v>2.3080478495596962E-4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856</v>
      </c>
      <c r="E129" s="166">
        <v>2733</v>
      </c>
      <c r="F129" s="166">
        <v>3233</v>
      </c>
      <c r="G129" s="166">
        <v>3301</v>
      </c>
      <c r="H129" s="166">
        <v>3524</v>
      </c>
      <c r="I129" s="167">
        <f t="shared" si="41"/>
        <v>6.7555286276885784E-2</v>
      </c>
      <c r="J129" s="166">
        <f t="shared" si="40"/>
        <v>223</v>
      </c>
      <c r="K129" s="167">
        <f t="shared" si="42"/>
        <v>1.7468987589880518E-4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179</v>
      </c>
      <c r="E130" s="166">
        <v>1578</v>
      </c>
      <c r="F130" s="166">
        <v>2025</v>
      </c>
      <c r="G130" s="166">
        <v>2833</v>
      </c>
      <c r="H130" s="166">
        <v>1771</v>
      </c>
      <c r="I130" s="167">
        <f t="shared" si="41"/>
        <v>-0.37486763148605717</v>
      </c>
      <c r="J130" s="166">
        <f t="shared" si="40"/>
        <v>-1062</v>
      </c>
      <c r="K130" s="167">
        <f t="shared" si="42"/>
        <v>8.7791081219291709E-5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413</v>
      </c>
      <c r="E131" s="166">
        <v>2435</v>
      </c>
      <c r="F131" s="166">
        <v>2962</v>
      </c>
      <c r="G131" s="166">
        <v>3278</v>
      </c>
      <c r="H131" s="166">
        <v>2815</v>
      </c>
      <c r="I131" s="167">
        <f t="shared" si="41"/>
        <v>-0.14124466137888958</v>
      </c>
      <c r="J131" s="166">
        <f t="shared" si="40"/>
        <v>-463</v>
      </c>
      <c r="K131" s="167">
        <f t="shared" si="42"/>
        <v>1.3954370052642924E-4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36789</v>
      </c>
      <c r="E132" s="171">
        <f t="shared" si="44"/>
        <v>86947</v>
      </c>
      <c r="F132" s="171">
        <f t="shared" si="44"/>
        <v>83720</v>
      </c>
      <c r="G132" s="171">
        <f t="shared" si="44"/>
        <v>90657</v>
      </c>
      <c r="H132" s="171">
        <f t="shared" si="44"/>
        <v>84881</v>
      </c>
      <c r="I132" s="172">
        <f t="shared" si="41"/>
        <v>-6.3712675248464024E-2</v>
      </c>
      <c r="J132" s="171">
        <f>H132-G132</f>
        <v>-5776</v>
      </c>
      <c r="K132" s="172">
        <f t="shared" si="42"/>
        <v>4.2076763212731223E-3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193247</v>
      </c>
      <c r="E134" s="178">
        <v>975225</v>
      </c>
      <c r="F134" s="178">
        <v>1060434</v>
      </c>
      <c r="G134" s="178">
        <v>1162503</v>
      </c>
      <c r="H134" s="178">
        <v>1148016</v>
      </c>
      <c r="I134" s="179">
        <f>IFERROR(H134/G134-1,"-")</f>
        <v>-1.2461903324120449E-2</v>
      </c>
      <c r="J134" s="178">
        <f>H134-G134</f>
        <v>-14487</v>
      </c>
      <c r="K134" s="179">
        <f>H134/H$8</f>
        <v>5.6908845791669334E-2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67362</v>
      </c>
      <c r="E135" s="162">
        <v>53266</v>
      </c>
      <c r="F135" s="162">
        <v>66298</v>
      </c>
      <c r="G135" s="162">
        <v>51686</v>
      </c>
      <c r="H135" s="162">
        <v>53709</v>
      </c>
      <c r="I135" s="163">
        <f>IFERROR(H135/G135-1,"-")</f>
        <v>3.9140192702085574E-2</v>
      </c>
      <c r="J135" s="162">
        <f t="shared" ref="J135:J145" si="45">H135-G135</f>
        <v>2023</v>
      </c>
      <c r="K135" s="163">
        <f>H135/H$8</f>
        <v>2.6624343202749511E-3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43296</v>
      </c>
      <c r="E136" s="166">
        <v>27987</v>
      </c>
      <c r="F136" s="166">
        <v>36719</v>
      </c>
      <c r="G136" s="166">
        <v>26159</v>
      </c>
      <c r="H136" s="166">
        <v>22257</v>
      </c>
      <c r="I136" s="167">
        <f>IFERROR(H136/G136-1,"-")</f>
        <v>-0.14916472342214915</v>
      </c>
      <c r="J136" s="166">
        <f t="shared" si="45"/>
        <v>-3902</v>
      </c>
      <c r="K136" s="167">
        <f>H136/H$8</f>
        <v>1.1033123064357851E-3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24066</v>
      </c>
      <c r="E137" s="166">
        <v>25279</v>
      </c>
      <c r="F137" s="166">
        <v>29579</v>
      </c>
      <c r="G137" s="166">
        <v>25527</v>
      </c>
      <c r="H137" s="166">
        <v>31452</v>
      </c>
      <c r="I137" s="167">
        <f>IFERROR(H137/G137-1,"-")</f>
        <v>0.23210718063227165</v>
      </c>
      <c r="J137" s="166">
        <f t="shared" si="45"/>
        <v>5925</v>
      </c>
      <c r="K137" s="167">
        <f>H137/H$8</f>
        <v>1.5591220138391659E-3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125885</v>
      </c>
      <c r="E138" s="162">
        <v>921959</v>
      </c>
      <c r="F138" s="162">
        <v>994136</v>
      </c>
      <c r="G138" s="162">
        <v>1110817</v>
      </c>
      <c r="H138" s="162">
        <v>1094307</v>
      </c>
      <c r="I138" s="163">
        <f>IFERROR(H138/G138-1,"-")</f>
        <v>-1.4862934218687673E-2</v>
      </c>
      <c r="J138" s="162">
        <f t="shared" si="45"/>
        <v>-16510</v>
      </c>
      <c r="K138" s="163">
        <f>H138/H$8</f>
        <v>5.4246411471394383E-2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6335</v>
      </c>
      <c r="E139" s="166">
        <v>406353</v>
      </c>
      <c r="F139" s="166">
        <v>399598</v>
      </c>
      <c r="G139" s="166">
        <v>490709</v>
      </c>
      <c r="H139" s="166">
        <v>502592</v>
      </c>
      <c r="I139" s="167">
        <f t="shared" ref="I139:I146" si="46">IFERROR(H139/G139-1,"-")</f>
        <v>2.4215981365738104E-2</v>
      </c>
      <c r="J139" s="166">
        <f t="shared" si="45"/>
        <v>11883</v>
      </c>
      <c r="K139" s="167">
        <f t="shared" ref="K139:K146" si="47">H139/H$8</f>
        <v>2.4914226477790097E-2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15964</v>
      </c>
      <c r="E140" s="166">
        <v>68439</v>
      </c>
      <c r="F140" s="166">
        <v>98861</v>
      </c>
      <c r="G140" s="166">
        <v>115682</v>
      </c>
      <c r="H140" s="166">
        <v>110066</v>
      </c>
      <c r="I140" s="167">
        <f t="shared" si="46"/>
        <v>-4.8546878511782299E-2</v>
      </c>
      <c r="J140" s="166">
        <f t="shared" si="45"/>
        <v>-5616</v>
      </c>
      <c r="K140" s="167">
        <f t="shared" si="47"/>
        <v>5.4561339048461669E-3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30470</v>
      </c>
      <c r="E141" s="166">
        <v>99586</v>
      </c>
      <c r="F141" s="166">
        <v>95765</v>
      </c>
      <c r="G141" s="166">
        <v>104164</v>
      </c>
      <c r="H141" s="166">
        <v>93454</v>
      </c>
      <c r="I141" s="167">
        <f t="shared" si="46"/>
        <v>-0.10281863215698317</v>
      </c>
      <c r="J141" s="166">
        <f t="shared" si="45"/>
        <v>-10710</v>
      </c>
      <c r="K141" s="167">
        <f t="shared" si="47"/>
        <v>4.632652571579722E-3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1849</v>
      </c>
      <c r="E142" s="166">
        <v>35752</v>
      </c>
      <c r="F142" s="166">
        <v>41063</v>
      </c>
      <c r="G142" s="166">
        <v>37926</v>
      </c>
      <c r="H142" s="166">
        <v>29877</v>
      </c>
      <c r="I142" s="167">
        <f t="shared" si="46"/>
        <v>-0.2122290776775827</v>
      </c>
      <c r="J142" s="166">
        <f t="shared" si="45"/>
        <v>-8049</v>
      </c>
      <c r="K142" s="167">
        <f t="shared" si="47"/>
        <v>1.4810469416085706E-3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4557</v>
      </c>
      <c r="E143" s="166">
        <v>18876</v>
      </c>
      <c r="F143" s="166">
        <v>23555</v>
      </c>
      <c r="G143" s="166">
        <v>28751</v>
      </c>
      <c r="H143" s="166">
        <v>21101</v>
      </c>
      <c r="I143" s="167">
        <f t="shared" si="46"/>
        <v>-0.2660777016451602</v>
      </c>
      <c r="J143" s="166">
        <f t="shared" si="45"/>
        <v>-7650</v>
      </c>
      <c r="K143" s="167">
        <f t="shared" si="47"/>
        <v>1.0460076819922498E-3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422</v>
      </c>
      <c r="E144" s="166">
        <v>14520</v>
      </c>
      <c r="F144" s="166">
        <v>18490</v>
      </c>
      <c r="G144" s="166">
        <v>16363</v>
      </c>
      <c r="H144" s="166">
        <v>18066</v>
      </c>
      <c r="I144" s="167">
        <f t="shared" si="46"/>
        <v>0.104076269632708</v>
      </c>
      <c r="J144" s="166">
        <f t="shared" si="45"/>
        <v>1703</v>
      </c>
      <c r="K144" s="167">
        <f t="shared" si="47"/>
        <v>8.9555825709075327E-4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206</v>
      </c>
      <c r="E145" s="166">
        <v>6498</v>
      </c>
      <c r="F145" s="166">
        <v>12672</v>
      </c>
      <c r="G145" s="166">
        <v>10614</v>
      </c>
      <c r="H145" s="166">
        <v>8883</v>
      </c>
      <c r="I145" s="167">
        <f t="shared" si="46"/>
        <v>-0.16308648954211424</v>
      </c>
      <c r="J145" s="166">
        <f t="shared" si="45"/>
        <v>-1731</v>
      </c>
      <c r="K145" s="167">
        <f t="shared" si="47"/>
        <v>4.4034340738055805E-4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66082</v>
      </c>
      <c r="E146" s="171">
        <f t="shared" si="49"/>
        <v>271935</v>
      </c>
      <c r="F146" s="171">
        <f t="shared" si="49"/>
        <v>304132</v>
      </c>
      <c r="G146" s="171">
        <f t="shared" si="49"/>
        <v>306608</v>
      </c>
      <c r="H146" s="171">
        <f t="shared" si="49"/>
        <v>310268</v>
      </c>
      <c r="I146" s="172">
        <f t="shared" si="46"/>
        <v>1.1937066221364034E-2</v>
      </c>
      <c r="J146" s="171">
        <f>H146-G146</f>
        <v>3660</v>
      </c>
      <c r="K146" s="172">
        <f t="shared" si="47"/>
        <v>1.5380442229106268E-2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97296</v>
      </c>
      <c r="E148" s="178">
        <v>341012</v>
      </c>
      <c r="F148" s="178">
        <v>469881</v>
      </c>
      <c r="G148" s="178">
        <v>444519</v>
      </c>
      <c r="H148" s="178">
        <v>423090</v>
      </c>
      <c r="I148" s="179">
        <f>IFERROR(H148/G148-1,"-")</f>
        <v>-4.8207163248365048E-2</v>
      </c>
      <c r="J148" s="178">
        <f>H148-G148</f>
        <v>-21429</v>
      </c>
      <c r="K148" s="179">
        <f>H148/H$8</f>
        <v>2.0973195117487367E-2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50394</v>
      </c>
      <c r="E149" s="162">
        <v>141025</v>
      </c>
      <c r="F149" s="162">
        <v>186282</v>
      </c>
      <c r="G149" s="162">
        <v>177124</v>
      </c>
      <c r="H149" s="162">
        <v>156692</v>
      </c>
      <c r="I149" s="163">
        <f>IFERROR(H149/G149-1,"-")</f>
        <v>-0.11535421512612631</v>
      </c>
      <c r="J149" s="162">
        <f t="shared" ref="J149:J159" si="50">H149-G149</f>
        <v>-20432</v>
      </c>
      <c r="K149" s="163">
        <f>H149/H$8</f>
        <v>7.7674534717183837E-3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39820</v>
      </c>
      <c r="E150" s="166">
        <v>78792</v>
      </c>
      <c r="F150" s="166">
        <v>122820</v>
      </c>
      <c r="G150" s="166">
        <v>118969</v>
      </c>
      <c r="H150" s="166">
        <v>94724</v>
      </c>
      <c r="I150" s="167">
        <f>IFERROR(H150/G150-1,"-")</f>
        <v>-0.20379258462288496</v>
      </c>
      <c r="J150" s="166">
        <f t="shared" si="50"/>
        <v>-24245</v>
      </c>
      <c r="K150" s="167">
        <f>H150/H$8</f>
        <v>4.6956083441085199E-3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10574</v>
      </c>
      <c r="E151" s="166">
        <v>62233</v>
      </c>
      <c r="F151" s="166">
        <v>63462</v>
      </c>
      <c r="G151" s="166">
        <v>58155</v>
      </c>
      <c r="H151" s="166">
        <v>61968</v>
      </c>
      <c r="I151" s="167">
        <f>IFERROR(H151/G151-1,"-")</f>
        <v>6.5566159401599267E-2</v>
      </c>
      <c r="J151" s="166">
        <f t="shared" si="50"/>
        <v>3813</v>
      </c>
      <c r="K151" s="167">
        <f>H151/H$8</f>
        <v>3.0718451276098638E-3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46902</v>
      </c>
      <c r="E152" s="162">
        <v>199987</v>
      </c>
      <c r="F152" s="162">
        <v>283599</v>
      </c>
      <c r="G152" s="162">
        <v>267395</v>
      </c>
      <c r="H152" s="162">
        <v>266398</v>
      </c>
      <c r="I152" s="163">
        <f>IFERROR(H152/G152-1,"-")</f>
        <v>-3.7285663531479996E-3</v>
      </c>
      <c r="J152" s="162">
        <f t="shared" si="50"/>
        <v>-997</v>
      </c>
      <c r="K152" s="163">
        <f>H152/H$8</f>
        <v>1.3205741645768985E-2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1645</v>
      </c>
      <c r="E153" s="166">
        <v>74624</v>
      </c>
      <c r="F153" s="166">
        <v>112992</v>
      </c>
      <c r="G153" s="166">
        <v>101036</v>
      </c>
      <c r="H153" s="166">
        <v>63064</v>
      </c>
      <c r="I153" s="167">
        <f t="shared" ref="I153:I160" si="51">IFERROR(H153/G153-1,"-")</f>
        <v>-0.37582643810127081</v>
      </c>
      <c r="J153" s="166">
        <f t="shared" si="50"/>
        <v>-37972</v>
      </c>
      <c r="K153" s="167">
        <f t="shared" ref="K153:K160" si="52">H153/H$8</f>
        <v>3.1261754635874719E-3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13667</v>
      </c>
      <c r="E154" s="166">
        <v>55156</v>
      </c>
      <c r="F154" s="166">
        <v>59967</v>
      </c>
      <c r="G154" s="166">
        <v>61398</v>
      </c>
      <c r="H154" s="166">
        <v>56811</v>
      </c>
      <c r="I154" s="167">
        <f t="shared" si="51"/>
        <v>-7.47092739177172E-2</v>
      </c>
      <c r="J154" s="166">
        <f t="shared" si="50"/>
        <v>-4587</v>
      </c>
      <c r="K154" s="167">
        <f t="shared" si="52"/>
        <v>2.8162050339633998E-3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11423</v>
      </c>
      <c r="E155" s="166">
        <v>18656</v>
      </c>
      <c r="F155" s="166">
        <v>39765</v>
      </c>
      <c r="G155" s="166">
        <v>27279</v>
      </c>
      <c r="H155" s="166">
        <v>79393</v>
      </c>
      <c r="I155" s="167">
        <f t="shared" si="51"/>
        <v>1.9104072729938779</v>
      </c>
      <c r="J155" s="166">
        <f t="shared" si="50"/>
        <v>52114</v>
      </c>
      <c r="K155" s="167">
        <f t="shared" si="52"/>
        <v>3.9356280695896258E-3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1484</v>
      </c>
      <c r="E156" s="166">
        <v>4486</v>
      </c>
      <c r="F156" s="166">
        <v>6557</v>
      </c>
      <c r="G156" s="166">
        <v>8762</v>
      </c>
      <c r="H156" s="166">
        <v>7289</v>
      </c>
      <c r="I156" s="167">
        <f t="shared" si="51"/>
        <v>-0.16811230312713987</v>
      </c>
      <c r="J156" s="166">
        <f t="shared" si="50"/>
        <v>-1473</v>
      </c>
      <c r="K156" s="167">
        <f t="shared" si="52"/>
        <v>3.6132647713575227E-4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2739</v>
      </c>
      <c r="E157" s="166">
        <v>15118</v>
      </c>
      <c r="F157" s="166">
        <v>15064</v>
      </c>
      <c r="G157" s="166">
        <v>13008</v>
      </c>
      <c r="H157" s="166">
        <v>10190</v>
      </c>
      <c r="I157" s="167">
        <f t="shared" si="51"/>
        <v>-0.21663591635916357</v>
      </c>
      <c r="J157" s="166">
        <f t="shared" si="50"/>
        <v>-2818</v>
      </c>
      <c r="K157" s="167">
        <f t="shared" si="52"/>
        <v>5.0513332446334416E-4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235</v>
      </c>
      <c r="E158" s="166">
        <v>1381</v>
      </c>
      <c r="F158" s="166">
        <v>3093</v>
      </c>
      <c r="G158" s="166">
        <v>2100</v>
      </c>
      <c r="H158" s="166">
        <v>1642</v>
      </c>
      <c r="I158" s="167">
        <f t="shared" si="51"/>
        <v>-0.21809523809523812</v>
      </c>
      <c r="J158" s="166">
        <f t="shared" si="50"/>
        <v>-458</v>
      </c>
      <c r="K158" s="167">
        <f t="shared" si="52"/>
        <v>8.1396361017547703E-5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172</v>
      </c>
      <c r="E159" s="166">
        <v>2597</v>
      </c>
      <c r="F159" s="166">
        <v>3937</v>
      </c>
      <c r="G159" s="166">
        <v>3649</v>
      </c>
      <c r="H159" s="166">
        <v>2760</v>
      </c>
      <c r="I159" s="167">
        <f t="shared" si="51"/>
        <v>-0.24362839134009318</v>
      </c>
      <c r="J159" s="166">
        <f t="shared" si="50"/>
        <v>-889</v>
      </c>
      <c r="K159" s="167">
        <f t="shared" si="52"/>
        <v>1.3681726943266239E-4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15537</v>
      </c>
      <c r="E160" s="171">
        <f t="shared" si="54"/>
        <v>27969</v>
      </c>
      <c r="F160" s="171">
        <f t="shared" si="54"/>
        <v>42224</v>
      </c>
      <c r="G160" s="171">
        <f t="shared" si="54"/>
        <v>50163</v>
      </c>
      <c r="H160" s="171">
        <f t="shared" si="54"/>
        <v>45249</v>
      </c>
      <c r="I160" s="172">
        <f t="shared" si="51"/>
        <v>-9.7960648286585683E-2</v>
      </c>
      <c r="J160" s="171">
        <f>H160-G160</f>
        <v>-4914</v>
      </c>
      <c r="K160" s="172">
        <f t="shared" si="52"/>
        <v>2.2430596465791816E-3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03BF1-90DE-4A57-A00F-C78DD1588AB6}">
  <sheetPr>
    <tabColor rgb="FFF29140"/>
    <pageSetUpPr fitToPage="1"/>
  </sheetPr>
  <dimension ref="A1:P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028D6-6375-493B-BD88-079994B6DF8C}">
  <sheetPr>
    <tabColor theme="3" tint="0.39997558519241921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5561A-3D78-4FD8-BB1F-923F14266ECD}">
  <sheetPr>
    <tabColor theme="8" tint="0.59999389629810485"/>
  </sheetPr>
  <dimension ref="B1:P220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224964</v>
      </c>
      <c r="F7" s="68">
        <v>455417</v>
      </c>
      <c r="G7" s="68">
        <v>453884</v>
      </c>
      <c r="H7" s="68">
        <v>480798</v>
      </c>
      <c r="I7" s="68">
        <v>487331</v>
      </c>
      <c r="J7" s="69">
        <f>I7/H7-1</f>
        <v>1.358782690443805E-2</v>
      </c>
      <c r="K7" s="68">
        <f>I7-H7</f>
        <v>6533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94144</v>
      </c>
      <c r="F8" s="16">
        <v>164843</v>
      </c>
      <c r="G8" s="16">
        <v>163971</v>
      </c>
      <c r="H8" s="16">
        <v>166795</v>
      </c>
      <c r="I8" s="16">
        <v>155030</v>
      </c>
      <c r="J8" s="17">
        <f t="shared" ref="J8:J63" si="0">I8/H8-1</f>
        <v>-7.0535687520609125E-2</v>
      </c>
      <c r="K8" s="16">
        <f t="shared" ref="K8:K50" si="1">I8-H8</f>
        <v>-11765</v>
      </c>
      <c r="L8" s="18">
        <f t="shared" ref="L8:L17" si="2">I8/$I$7</f>
        <v>0.31812053819683134</v>
      </c>
      <c r="P8" s="70"/>
    </row>
    <row r="9" spans="2:16" x14ac:dyDescent="0.25">
      <c r="B9" s="284"/>
      <c r="C9" s="286"/>
      <c r="D9" s="19" t="s">
        <v>47</v>
      </c>
      <c r="E9" s="20">
        <v>42074</v>
      </c>
      <c r="F9" s="20">
        <v>119732</v>
      </c>
      <c r="G9" s="20">
        <v>112830</v>
      </c>
      <c r="H9" s="20">
        <v>121148</v>
      </c>
      <c r="I9" s="20">
        <v>127552</v>
      </c>
      <c r="J9" s="62">
        <f t="shared" si="0"/>
        <v>5.2860963449664844E-2</v>
      </c>
      <c r="K9" s="20">
        <f t="shared" si="1"/>
        <v>6404</v>
      </c>
      <c r="L9" s="63">
        <f t="shared" si="2"/>
        <v>0.26173586330440707</v>
      </c>
      <c r="P9" s="70"/>
    </row>
    <row r="10" spans="2:16" x14ac:dyDescent="0.25">
      <c r="B10" s="284"/>
      <c r="C10" s="286"/>
      <c r="D10" s="19" t="s">
        <v>48</v>
      </c>
      <c r="E10" s="20">
        <v>1838</v>
      </c>
      <c r="F10" s="20">
        <v>2342</v>
      </c>
      <c r="G10" s="20">
        <v>2800</v>
      </c>
      <c r="H10" s="20">
        <v>2508</v>
      </c>
      <c r="I10" s="20">
        <v>2685</v>
      </c>
      <c r="J10" s="62">
        <f t="shared" si="0"/>
        <v>7.0574162679425845E-2</v>
      </c>
      <c r="K10" s="20">
        <f t="shared" si="1"/>
        <v>177</v>
      </c>
      <c r="L10" s="63">
        <f t="shared" si="2"/>
        <v>5.5096023031574026E-3</v>
      </c>
      <c r="P10" s="70"/>
    </row>
    <row r="11" spans="2:16" x14ac:dyDescent="0.25">
      <c r="B11" s="284"/>
      <c r="C11" s="286"/>
      <c r="D11" s="19" t="s">
        <v>49</v>
      </c>
      <c r="E11" s="20">
        <v>2379</v>
      </c>
      <c r="F11" s="20">
        <v>24503</v>
      </c>
      <c r="G11" s="20">
        <v>23244</v>
      </c>
      <c r="H11" s="20">
        <v>16852</v>
      </c>
      <c r="I11" s="20">
        <v>17502</v>
      </c>
      <c r="J11" s="62">
        <f t="shared" si="0"/>
        <v>3.8571089484927601E-2</v>
      </c>
      <c r="K11" s="20">
        <f t="shared" si="1"/>
        <v>650</v>
      </c>
      <c r="L11" s="63">
        <f t="shared" si="2"/>
        <v>3.5913988644268473E-2</v>
      </c>
      <c r="P11" s="70"/>
    </row>
    <row r="12" spans="2:16" x14ac:dyDescent="0.25">
      <c r="B12" s="284"/>
      <c r="C12" s="286"/>
      <c r="D12" s="19" t="s">
        <v>50</v>
      </c>
      <c r="E12" s="20">
        <v>41575</v>
      </c>
      <c r="F12" s="20">
        <v>73949</v>
      </c>
      <c r="G12" s="20">
        <v>74357</v>
      </c>
      <c r="H12" s="20">
        <v>90048</v>
      </c>
      <c r="I12" s="20">
        <v>93261</v>
      </c>
      <c r="J12" s="62">
        <f t="shared" si="0"/>
        <v>3.5680970149253755E-2</v>
      </c>
      <c r="K12" s="20">
        <f t="shared" si="1"/>
        <v>3213</v>
      </c>
      <c r="L12" s="63">
        <f t="shared" si="2"/>
        <v>0.1913709573164851</v>
      </c>
      <c r="P12" s="70"/>
    </row>
    <row r="13" spans="2:16" x14ac:dyDescent="0.25">
      <c r="B13" s="284"/>
      <c r="C13" s="286"/>
      <c r="D13" s="19" t="s">
        <v>51</v>
      </c>
      <c r="E13" s="20">
        <v>2428</v>
      </c>
      <c r="F13" s="20">
        <v>4275</v>
      </c>
      <c r="G13" s="20">
        <v>4340</v>
      </c>
      <c r="H13" s="20">
        <v>4593</v>
      </c>
      <c r="I13" s="20">
        <v>3637</v>
      </c>
      <c r="J13" s="62">
        <f t="shared" si="0"/>
        <v>-0.20814282603962553</v>
      </c>
      <c r="K13" s="20">
        <f t="shared" si="1"/>
        <v>-956</v>
      </c>
      <c r="L13" s="63">
        <f t="shared" si="2"/>
        <v>7.4631000285227088E-3</v>
      </c>
      <c r="P13" s="70"/>
    </row>
    <row r="14" spans="2:16" x14ac:dyDescent="0.25">
      <c r="B14" s="284"/>
      <c r="C14" s="286"/>
      <c r="D14" s="19" t="s">
        <v>52</v>
      </c>
      <c r="E14" s="20">
        <v>10658</v>
      </c>
      <c r="F14" s="20">
        <v>15515</v>
      </c>
      <c r="G14" s="20">
        <v>21748</v>
      </c>
      <c r="H14" s="20">
        <v>20589</v>
      </c>
      <c r="I14" s="20">
        <v>25675</v>
      </c>
      <c r="J14" s="62">
        <f t="shared" si="0"/>
        <v>0.24702511049589582</v>
      </c>
      <c r="K14" s="20">
        <f t="shared" si="1"/>
        <v>5086</v>
      </c>
      <c r="L14" s="63">
        <f t="shared" si="2"/>
        <v>5.2684930776002351E-2</v>
      </c>
      <c r="P14" s="70"/>
    </row>
    <row r="15" spans="2:16" x14ac:dyDescent="0.25">
      <c r="B15" s="284"/>
      <c r="C15" s="286"/>
      <c r="D15" s="19" t="s">
        <v>53</v>
      </c>
      <c r="E15" s="20">
        <v>14398</v>
      </c>
      <c r="F15" s="20">
        <v>18083</v>
      </c>
      <c r="G15" s="20">
        <v>16810</v>
      </c>
      <c r="H15" s="20">
        <v>21632</v>
      </c>
      <c r="I15" s="20">
        <v>23873</v>
      </c>
      <c r="J15" s="62">
        <f t="shared" si="0"/>
        <v>0.10359652366863914</v>
      </c>
      <c r="K15" s="20">
        <f t="shared" si="1"/>
        <v>2241</v>
      </c>
      <c r="L15" s="63">
        <f t="shared" si="2"/>
        <v>4.898723865298945E-2</v>
      </c>
      <c r="P15" s="70"/>
    </row>
    <row r="16" spans="2:16" x14ac:dyDescent="0.25">
      <c r="B16" s="284"/>
      <c r="C16" s="286"/>
      <c r="D16" s="19" t="s">
        <v>54</v>
      </c>
      <c r="E16" s="20">
        <v>10219</v>
      </c>
      <c r="F16" s="20">
        <v>23111</v>
      </c>
      <c r="G16" s="20">
        <v>24276</v>
      </c>
      <c r="H16" s="20">
        <v>24893</v>
      </c>
      <c r="I16" s="20">
        <v>26869</v>
      </c>
      <c r="J16" s="62">
        <f t="shared" si="0"/>
        <v>7.937974530992653E-2</v>
      </c>
      <c r="K16" s="20">
        <f t="shared" si="1"/>
        <v>1976</v>
      </c>
      <c r="L16" s="63">
        <f t="shared" si="2"/>
        <v>5.5135010906344969E-2</v>
      </c>
      <c r="P16" s="70"/>
    </row>
    <row r="17" spans="2:16" x14ac:dyDescent="0.25">
      <c r="B17" s="284"/>
      <c r="C17" s="287"/>
      <c r="D17" s="23" t="s">
        <v>55</v>
      </c>
      <c r="E17" s="71">
        <v>5251</v>
      </c>
      <c r="F17" s="71">
        <v>9064</v>
      </c>
      <c r="G17" s="71">
        <v>9508</v>
      </c>
      <c r="H17" s="71">
        <v>11740</v>
      </c>
      <c r="I17" s="71">
        <v>11247</v>
      </c>
      <c r="J17" s="25">
        <f t="shared" si="0"/>
        <v>-4.199318568994892E-2</v>
      </c>
      <c r="K17" s="71">
        <f t="shared" si="1"/>
        <v>-493</v>
      </c>
      <c r="L17" s="47">
        <f t="shared" si="2"/>
        <v>2.3078769870991174E-2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246325</v>
      </c>
      <c r="F18" s="68">
        <v>525893</v>
      </c>
      <c r="G18" s="68">
        <v>533489</v>
      </c>
      <c r="H18" s="68">
        <v>558529</v>
      </c>
      <c r="I18" s="68">
        <v>564894</v>
      </c>
      <c r="J18" s="69">
        <f t="shared" si="0"/>
        <v>1.1396006295107286E-2</v>
      </c>
      <c r="K18" s="68">
        <f t="shared" si="1"/>
        <v>6365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104300</v>
      </c>
      <c r="F19" s="27">
        <v>193056</v>
      </c>
      <c r="G19" s="27">
        <v>195421</v>
      </c>
      <c r="H19" s="27">
        <v>198178</v>
      </c>
      <c r="I19" s="27">
        <v>184181</v>
      </c>
      <c r="J19" s="28">
        <f t="shared" si="0"/>
        <v>-7.062842495130639E-2</v>
      </c>
      <c r="K19" s="27">
        <f t="shared" si="1"/>
        <v>-13997</v>
      </c>
      <c r="L19" s="18">
        <f t="shared" si="3"/>
        <v>0.32604524034597643</v>
      </c>
    </row>
    <row r="20" spans="2:16" x14ac:dyDescent="0.25">
      <c r="B20" s="284"/>
      <c r="C20" s="289"/>
      <c r="D20" s="4" t="s">
        <v>47</v>
      </c>
      <c r="E20" s="29">
        <v>46309</v>
      </c>
      <c r="F20" s="29">
        <v>140298</v>
      </c>
      <c r="G20" s="29">
        <v>135627</v>
      </c>
      <c r="H20" s="29">
        <v>144210</v>
      </c>
      <c r="I20" s="29">
        <v>151264</v>
      </c>
      <c r="J20" s="72">
        <f t="shared" si="0"/>
        <v>4.8914777061230152E-2</v>
      </c>
      <c r="K20" s="29">
        <f t="shared" si="1"/>
        <v>7054</v>
      </c>
      <c r="L20" s="63">
        <f>I20/$I$18</f>
        <v>0.26777413107591869</v>
      </c>
    </row>
    <row r="21" spans="2:16" x14ac:dyDescent="0.25">
      <c r="B21" s="284"/>
      <c r="C21" s="289"/>
      <c r="D21" s="4" t="s">
        <v>48</v>
      </c>
      <c r="E21" s="29">
        <v>2038</v>
      </c>
      <c r="F21" s="29">
        <v>2613</v>
      </c>
      <c r="G21" s="29">
        <v>3056</v>
      </c>
      <c r="H21" s="29">
        <v>2720</v>
      </c>
      <c r="I21" s="29">
        <v>3023</v>
      </c>
      <c r="J21" s="72">
        <f t="shared" si="0"/>
        <v>0.11139705882352935</v>
      </c>
      <c r="K21" s="29">
        <f t="shared" si="1"/>
        <v>303</v>
      </c>
      <c r="L21" s="63">
        <f t="shared" ref="L21:L28" si="4">I21/$I$18</f>
        <v>5.35144646606266E-3</v>
      </c>
    </row>
    <row r="22" spans="2:16" x14ac:dyDescent="0.25">
      <c r="B22" s="284"/>
      <c r="C22" s="289"/>
      <c r="D22" s="4" t="s">
        <v>49</v>
      </c>
      <c r="E22" s="29">
        <v>2426</v>
      </c>
      <c r="F22" s="29">
        <v>27893</v>
      </c>
      <c r="G22" s="29">
        <v>26664</v>
      </c>
      <c r="H22" s="29">
        <v>19100</v>
      </c>
      <c r="I22" s="29">
        <v>20231</v>
      </c>
      <c r="J22" s="72">
        <f t="shared" si="0"/>
        <v>5.9214659685863813E-2</v>
      </c>
      <c r="K22" s="29">
        <f t="shared" si="1"/>
        <v>1131</v>
      </c>
      <c r="L22" s="63">
        <f t="shared" si="4"/>
        <v>3.5813798694976404E-2</v>
      </c>
    </row>
    <row r="23" spans="2:16" x14ac:dyDescent="0.25">
      <c r="B23" s="284"/>
      <c r="C23" s="289"/>
      <c r="D23" s="4" t="s">
        <v>50</v>
      </c>
      <c r="E23" s="29">
        <v>44986</v>
      </c>
      <c r="F23" s="29">
        <v>84199</v>
      </c>
      <c r="G23" s="29">
        <v>86585</v>
      </c>
      <c r="H23" s="29">
        <v>101084</v>
      </c>
      <c r="I23" s="29">
        <v>104813</v>
      </c>
      <c r="J23" s="72">
        <f t="shared" si="0"/>
        <v>3.6890111194650022E-2</v>
      </c>
      <c r="K23" s="29">
        <f t="shared" si="1"/>
        <v>3729</v>
      </c>
      <c r="L23" s="63">
        <f t="shared" si="4"/>
        <v>0.1855445446402334</v>
      </c>
    </row>
    <row r="24" spans="2:16" x14ac:dyDescent="0.25">
      <c r="B24" s="284"/>
      <c r="C24" s="289"/>
      <c r="D24" s="4" t="s">
        <v>51</v>
      </c>
      <c r="E24" s="29">
        <v>2531</v>
      </c>
      <c r="F24" s="29">
        <v>4460</v>
      </c>
      <c r="G24" s="29">
        <v>4564</v>
      </c>
      <c r="H24" s="29">
        <v>4705</v>
      </c>
      <c r="I24" s="29">
        <v>3825</v>
      </c>
      <c r="J24" s="72">
        <f t="shared" si="0"/>
        <v>-0.18703506907545164</v>
      </c>
      <c r="K24" s="29">
        <f t="shared" si="1"/>
        <v>-880</v>
      </c>
      <c r="L24" s="63">
        <f t="shared" si="4"/>
        <v>6.7711818500462029E-3</v>
      </c>
    </row>
    <row r="25" spans="2:16" x14ac:dyDescent="0.25">
      <c r="B25" s="284"/>
      <c r="C25" s="289"/>
      <c r="D25" s="4" t="s">
        <v>52</v>
      </c>
      <c r="E25" s="29">
        <v>12400</v>
      </c>
      <c r="F25" s="29">
        <v>17775</v>
      </c>
      <c r="G25" s="29">
        <v>24316</v>
      </c>
      <c r="H25" s="29">
        <v>23859</v>
      </c>
      <c r="I25" s="29">
        <v>29368</v>
      </c>
      <c r="J25" s="72">
        <f t="shared" si="0"/>
        <v>0.23089819355379526</v>
      </c>
      <c r="K25" s="29">
        <f t="shared" si="1"/>
        <v>5509</v>
      </c>
      <c r="L25" s="63">
        <f t="shared" si="4"/>
        <v>5.1988514659387426E-2</v>
      </c>
    </row>
    <row r="26" spans="2:16" x14ac:dyDescent="0.25">
      <c r="B26" s="284"/>
      <c r="C26" s="289"/>
      <c r="D26" s="4" t="s">
        <v>53</v>
      </c>
      <c r="E26" s="29">
        <v>14859</v>
      </c>
      <c r="F26" s="29">
        <v>18761</v>
      </c>
      <c r="G26" s="29">
        <v>17627</v>
      </c>
      <c r="H26" s="29">
        <v>22231</v>
      </c>
      <c r="I26" s="29">
        <v>24531</v>
      </c>
      <c r="J26" s="72">
        <f t="shared" si="0"/>
        <v>0.10345913364221127</v>
      </c>
      <c r="K26" s="29">
        <f t="shared" si="1"/>
        <v>2300</v>
      </c>
      <c r="L26" s="63">
        <f t="shared" si="4"/>
        <v>4.3425846264962986E-2</v>
      </c>
    </row>
    <row r="27" spans="2:16" x14ac:dyDescent="0.25">
      <c r="B27" s="284"/>
      <c r="C27" s="289"/>
      <c r="D27" s="4" t="s">
        <v>54</v>
      </c>
      <c r="E27" s="29">
        <v>10937</v>
      </c>
      <c r="F27" s="29">
        <v>26589</v>
      </c>
      <c r="G27" s="29">
        <v>28421</v>
      </c>
      <c r="H27" s="29">
        <v>29387</v>
      </c>
      <c r="I27" s="29">
        <v>31278</v>
      </c>
      <c r="J27" s="30">
        <f t="shared" si="0"/>
        <v>6.4348181168544016E-2</v>
      </c>
      <c r="K27" s="29">
        <f t="shared" si="1"/>
        <v>1891</v>
      </c>
      <c r="L27" s="31">
        <f t="shared" si="4"/>
        <v>5.5369679975358209E-2</v>
      </c>
    </row>
    <row r="28" spans="2:16" x14ac:dyDescent="0.25">
      <c r="B28" s="284"/>
      <c r="C28" s="290"/>
      <c r="D28" s="32" t="s">
        <v>55</v>
      </c>
      <c r="E28" s="73">
        <v>5539</v>
      </c>
      <c r="F28" s="73">
        <v>10249</v>
      </c>
      <c r="G28" s="73">
        <v>11208</v>
      </c>
      <c r="H28" s="73">
        <v>13055</v>
      </c>
      <c r="I28" s="73">
        <v>12380</v>
      </c>
      <c r="J28" s="34">
        <f t="shared" si="0"/>
        <v>-5.1704327843738018E-2</v>
      </c>
      <c r="K28" s="73">
        <f t="shared" si="1"/>
        <v>-675</v>
      </c>
      <c r="L28" s="74">
        <f t="shared" si="4"/>
        <v>2.1915616027077648E-2</v>
      </c>
    </row>
    <row r="29" spans="2:16" x14ac:dyDescent="0.25">
      <c r="B29" s="284"/>
      <c r="C29" s="291" t="s">
        <v>21</v>
      </c>
      <c r="D29" s="67" t="s">
        <v>45</v>
      </c>
      <c r="E29" s="68">
        <v>1243542</v>
      </c>
      <c r="F29" s="68">
        <v>2966022</v>
      </c>
      <c r="G29" s="68">
        <v>3074274</v>
      </c>
      <c r="H29" s="68">
        <v>3194799</v>
      </c>
      <c r="I29" s="68">
        <v>3188994</v>
      </c>
      <c r="J29" s="69">
        <f t="shared" si="0"/>
        <v>-1.8170157183597935E-3</v>
      </c>
      <c r="K29" s="68">
        <f t="shared" si="1"/>
        <v>-5805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553215</v>
      </c>
      <c r="F30" s="16">
        <v>1179956</v>
      </c>
      <c r="G30" s="16">
        <v>1205442</v>
      </c>
      <c r="H30" s="16">
        <v>1224963</v>
      </c>
      <c r="I30" s="16">
        <v>1156556</v>
      </c>
      <c r="J30" s="17">
        <f t="shared" si="0"/>
        <v>-5.5844135700425235E-2</v>
      </c>
      <c r="K30" s="16">
        <f t="shared" si="1"/>
        <v>-68407</v>
      </c>
      <c r="L30" s="18">
        <f t="shared" si="5"/>
        <v>0.36267111195568258</v>
      </c>
    </row>
    <row r="31" spans="2:16" x14ac:dyDescent="0.25">
      <c r="B31" s="284"/>
      <c r="C31" s="286"/>
      <c r="D31" s="19" t="s">
        <v>47</v>
      </c>
      <c r="E31" s="20">
        <v>254312</v>
      </c>
      <c r="F31" s="20">
        <v>858220</v>
      </c>
      <c r="G31" s="20">
        <v>871300</v>
      </c>
      <c r="H31" s="20">
        <v>895588</v>
      </c>
      <c r="I31" s="20">
        <v>931129</v>
      </c>
      <c r="J31" s="62">
        <f>I31/H31-1</f>
        <v>3.968454244585673E-2</v>
      </c>
      <c r="K31" s="20">
        <f t="shared" si="1"/>
        <v>35541</v>
      </c>
      <c r="L31" s="63">
        <f>I31/$I$29</f>
        <v>0.29198204825722468</v>
      </c>
    </row>
    <row r="32" spans="2:16" x14ac:dyDescent="0.25">
      <c r="B32" s="284"/>
      <c r="C32" s="286"/>
      <c r="D32" s="19" t="s">
        <v>48</v>
      </c>
      <c r="E32" s="20">
        <v>8689</v>
      </c>
      <c r="F32" s="20">
        <v>11471</v>
      </c>
      <c r="G32" s="20">
        <v>10514</v>
      </c>
      <c r="H32" s="20">
        <v>12513</v>
      </c>
      <c r="I32" s="20">
        <v>13153</v>
      </c>
      <c r="J32" s="62">
        <f t="shared" ref="J32:J41" si="6">I32/H32-1</f>
        <v>5.11468073203869E-2</v>
      </c>
      <c r="K32" s="20">
        <f t="shared" si="1"/>
        <v>640</v>
      </c>
      <c r="L32" s="63">
        <f t="shared" ref="L32:L39" si="7">I32/$I$29</f>
        <v>4.124498195982808E-3</v>
      </c>
    </row>
    <row r="33" spans="2:12" x14ac:dyDescent="0.25">
      <c r="B33" s="284"/>
      <c r="C33" s="286"/>
      <c r="D33" s="19" t="s">
        <v>49</v>
      </c>
      <c r="E33" s="20">
        <v>6598</v>
      </c>
      <c r="F33" s="20">
        <v>137368</v>
      </c>
      <c r="G33" s="20">
        <v>132622</v>
      </c>
      <c r="H33" s="20">
        <v>99510</v>
      </c>
      <c r="I33" s="20">
        <v>107220</v>
      </c>
      <c r="J33" s="62">
        <f t="shared" si="6"/>
        <v>7.7479650286403468E-2</v>
      </c>
      <c r="K33" s="20">
        <f t="shared" si="1"/>
        <v>7710</v>
      </c>
      <c r="L33" s="63">
        <f t="shared" si="7"/>
        <v>3.3621888282009939E-2</v>
      </c>
    </row>
    <row r="34" spans="2:12" x14ac:dyDescent="0.25">
      <c r="B34" s="284"/>
      <c r="C34" s="286"/>
      <c r="D34" s="19" t="s">
        <v>50</v>
      </c>
      <c r="E34" s="20">
        <v>225677</v>
      </c>
      <c r="F34" s="20">
        <v>417659</v>
      </c>
      <c r="G34" s="20">
        <v>454413</v>
      </c>
      <c r="H34" s="20">
        <v>532065</v>
      </c>
      <c r="I34" s="20">
        <v>528377</v>
      </c>
      <c r="J34" s="62">
        <f t="shared" si="6"/>
        <v>-6.9314839352334623E-3</v>
      </c>
      <c r="K34" s="20">
        <f t="shared" si="1"/>
        <v>-3688</v>
      </c>
      <c r="L34" s="63">
        <f t="shared" si="7"/>
        <v>0.1656876745456404</v>
      </c>
    </row>
    <row r="35" spans="2:12" x14ac:dyDescent="0.25">
      <c r="B35" s="284"/>
      <c r="C35" s="286"/>
      <c r="D35" s="19" t="s">
        <v>51</v>
      </c>
      <c r="E35" s="20">
        <v>5672</v>
      </c>
      <c r="F35" s="20">
        <v>10710</v>
      </c>
      <c r="G35" s="20">
        <v>9594</v>
      </c>
      <c r="H35" s="20">
        <v>10140</v>
      </c>
      <c r="I35" s="20">
        <v>9995</v>
      </c>
      <c r="J35" s="62">
        <f t="shared" si="6"/>
        <v>-1.429980276134124E-2</v>
      </c>
      <c r="K35" s="20">
        <f t="shared" si="1"/>
        <v>-145</v>
      </c>
      <c r="L35" s="63">
        <f t="shared" si="7"/>
        <v>3.1342172484488838E-3</v>
      </c>
    </row>
    <row r="36" spans="2:12" x14ac:dyDescent="0.25">
      <c r="B36" s="284"/>
      <c r="C36" s="286"/>
      <c r="D36" s="19" t="s">
        <v>52</v>
      </c>
      <c r="E36" s="20">
        <v>75700</v>
      </c>
      <c r="F36" s="20">
        <v>99960</v>
      </c>
      <c r="G36" s="20">
        <v>125973</v>
      </c>
      <c r="H36" s="20">
        <v>138511</v>
      </c>
      <c r="I36" s="20">
        <v>152631</v>
      </c>
      <c r="J36" s="62">
        <f t="shared" si="6"/>
        <v>0.10194136205788706</v>
      </c>
      <c r="K36" s="20">
        <f t="shared" si="1"/>
        <v>14120</v>
      </c>
      <c r="L36" s="63">
        <f t="shared" si="7"/>
        <v>4.7861802185893108E-2</v>
      </c>
    </row>
    <row r="37" spans="2:12" x14ac:dyDescent="0.25">
      <c r="B37" s="284"/>
      <c r="C37" s="286"/>
      <c r="D37" s="19" t="s">
        <v>53</v>
      </c>
      <c r="E37" s="20">
        <v>31224</v>
      </c>
      <c r="F37" s="20">
        <v>43286</v>
      </c>
      <c r="G37" s="20">
        <v>40407</v>
      </c>
      <c r="H37" s="20">
        <v>45242</v>
      </c>
      <c r="I37" s="20">
        <v>49837</v>
      </c>
      <c r="J37" s="62">
        <f t="shared" si="6"/>
        <v>0.10156491755448482</v>
      </c>
      <c r="K37" s="20">
        <f t="shared" si="1"/>
        <v>4595</v>
      </c>
      <c r="L37" s="63">
        <f t="shared" si="7"/>
        <v>1.5627812407298353E-2</v>
      </c>
    </row>
    <row r="38" spans="2:12" x14ac:dyDescent="0.25">
      <c r="B38" s="284"/>
      <c r="C38" s="286"/>
      <c r="D38" s="19" t="s">
        <v>54</v>
      </c>
      <c r="E38" s="20">
        <v>61086</v>
      </c>
      <c r="F38" s="20">
        <v>159520</v>
      </c>
      <c r="G38" s="20">
        <v>166431</v>
      </c>
      <c r="H38" s="20">
        <v>173767</v>
      </c>
      <c r="I38" s="20">
        <v>184020</v>
      </c>
      <c r="J38" s="21">
        <f t="shared" si="6"/>
        <v>5.9004298859967719E-2</v>
      </c>
      <c r="K38" s="20">
        <f t="shared" si="1"/>
        <v>10253</v>
      </c>
      <c r="L38" s="22">
        <f t="shared" si="7"/>
        <v>5.770471816503888E-2</v>
      </c>
    </row>
    <row r="39" spans="2:12" x14ac:dyDescent="0.25">
      <c r="B39" s="284"/>
      <c r="C39" s="287"/>
      <c r="D39" s="23" t="s">
        <v>55</v>
      </c>
      <c r="E39" s="71">
        <v>21369</v>
      </c>
      <c r="F39" s="71">
        <v>47872</v>
      </c>
      <c r="G39" s="71">
        <v>57578</v>
      </c>
      <c r="H39" s="71">
        <v>62500</v>
      </c>
      <c r="I39" s="71">
        <v>56076</v>
      </c>
      <c r="J39" s="25">
        <f t="shared" si="6"/>
        <v>-0.10278399999999999</v>
      </c>
      <c r="K39" s="71">
        <f t="shared" si="1"/>
        <v>-6424</v>
      </c>
      <c r="L39" s="47">
        <f t="shared" si="7"/>
        <v>1.7584228756780351E-2</v>
      </c>
    </row>
    <row r="40" spans="2:12" x14ac:dyDescent="0.25">
      <c r="B40" s="284"/>
      <c r="C40" s="300" t="s">
        <v>22</v>
      </c>
      <c r="D40" s="67" t="s">
        <v>45</v>
      </c>
      <c r="E40" s="75">
        <v>5.5277377713767537</v>
      </c>
      <c r="F40" s="75">
        <v>6.5127608323799944</v>
      </c>
      <c r="G40" s="75">
        <v>6.7732592468560249</v>
      </c>
      <c r="H40" s="75">
        <v>6.644784296107721</v>
      </c>
      <c r="I40" s="75">
        <v>6.5437946693315219</v>
      </c>
      <c r="J40" s="69">
        <f t="shared" si="6"/>
        <v>-1.5198330340889354E-2</v>
      </c>
      <c r="K40" s="75">
        <f t="shared" si="1"/>
        <v>-0.10098962677619916</v>
      </c>
      <c r="L40" s="69"/>
    </row>
    <row r="41" spans="2:12" x14ac:dyDescent="0.25">
      <c r="B41" s="284"/>
      <c r="C41" s="301"/>
      <c r="D41" s="26" t="s">
        <v>46</v>
      </c>
      <c r="E41" s="35">
        <v>5.8762640210740988</v>
      </c>
      <c r="F41" s="35">
        <v>7.1580594869057226</v>
      </c>
      <c r="G41" s="35">
        <v>7.3515560678412646</v>
      </c>
      <c r="H41" s="35">
        <v>7.3441230252705418</v>
      </c>
      <c r="I41" s="35">
        <v>7.4602077017351478</v>
      </c>
      <c r="J41" s="36">
        <f t="shared" si="6"/>
        <v>1.5806472204396238E-2</v>
      </c>
      <c r="K41" s="37">
        <f t="shared" si="1"/>
        <v>0.11608467646460596</v>
      </c>
      <c r="L41" s="38"/>
    </row>
    <row r="42" spans="2:12" x14ac:dyDescent="0.25">
      <c r="B42" s="284"/>
      <c r="C42" s="301"/>
      <c r="D42" s="4" t="s">
        <v>47</v>
      </c>
      <c r="E42" s="39">
        <v>6.0443979654893756</v>
      </c>
      <c r="F42" s="39">
        <v>7.167841512711723</v>
      </c>
      <c r="G42" s="39">
        <v>7.7222369937073472</v>
      </c>
      <c r="H42" s="39">
        <v>7.3925116386568499</v>
      </c>
      <c r="I42" s="39">
        <v>7.2999952960361263</v>
      </c>
      <c r="J42" s="76">
        <f t="shared" si="0"/>
        <v>-1.2514872771648866E-2</v>
      </c>
      <c r="K42" s="41">
        <f t="shared" si="1"/>
        <v>-9.2516342620723613E-2</v>
      </c>
      <c r="L42" s="77"/>
    </row>
    <row r="43" spans="2:12" x14ac:dyDescent="0.25">
      <c r="B43" s="284"/>
      <c r="C43" s="301"/>
      <c r="D43" s="4" t="s">
        <v>48</v>
      </c>
      <c r="E43" s="39">
        <v>4.7274211099020675</v>
      </c>
      <c r="F43" s="39">
        <v>4.897950469684031</v>
      </c>
      <c r="G43" s="39">
        <v>3.7549999999999999</v>
      </c>
      <c r="H43" s="39">
        <v>4.9892344497607652</v>
      </c>
      <c r="I43" s="39">
        <v>4.8986964618249536</v>
      </c>
      <c r="J43" s="76">
        <f t="shared" si="0"/>
        <v>-1.8146669363303447E-2</v>
      </c>
      <c r="K43" s="41">
        <f t="shared" si="1"/>
        <v>-9.0537987935811692E-2</v>
      </c>
      <c r="L43" s="77"/>
    </row>
    <row r="44" spans="2:12" x14ac:dyDescent="0.25">
      <c r="B44" s="284"/>
      <c r="C44" s="301"/>
      <c r="D44" s="4" t="s">
        <v>49</v>
      </c>
      <c r="E44" s="39">
        <v>2.7734342160571668</v>
      </c>
      <c r="F44" s="39">
        <v>5.606170672978819</v>
      </c>
      <c r="G44" s="39">
        <v>5.7056444673894342</v>
      </c>
      <c r="H44" s="39">
        <v>5.9049370994540711</v>
      </c>
      <c r="I44" s="39">
        <v>6.1261570106273568</v>
      </c>
      <c r="J44" s="76">
        <f t="shared" si="0"/>
        <v>3.7463550829988979E-2</v>
      </c>
      <c r="K44" s="41">
        <f t="shared" si="1"/>
        <v>0.22121991117328577</v>
      </c>
      <c r="L44" s="77"/>
    </row>
    <row r="45" spans="2:12" x14ac:dyDescent="0.25">
      <c r="B45" s="284"/>
      <c r="C45" s="301"/>
      <c r="D45" s="4" t="s">
        <v>50</v>
      </c>
      <c r="E45" s="39">
        <v>5.4281900180396869</v>
      </c>
      <c r="F45" s="39">
        <v>5.6479330349294781</v>
      </c>
      <c r="G45" s="39">
        <v>6.1112336431001788</v>
      </c>
      <c r="H45" s="39">
        <v>5.9086820362473347</v>
      </c>
      <c r="I45" s="39">
        <v>5.6655729619026172</v>
      </c>
      <c r="J45" s="76">
        <f t="shared" si="0"/>
        <v>-4.1144382597226081E-2</v>
      </c>
      <c r="K45" s="41">
        <f t="shared" si="1"/>
        <v>-0.24310907434471751</v>
      </c>
      <c r="L45" s="77"/>
    </row>
    <row r="46" spans="2:12" x14ac:dyDescent="0.25">
      <c r="B46" s="284"/>
      <c r="C46" s="301"/>
      <c r="D46" s="4" t="s">
        <v>51</v>
      </c>
      <c r="E46" s="39">
        <v>2.3360790774299836</v>
      </c>
      <c r="F46" s="39">
        <v>2.5052631578947366</v>
      </c>
      <c r="G46" s="39">
        <v>2.2105990783410139</v>
      </c>
      <c r="H46" s="39">
        <v>2.2077073807968648</v>
      </c>
      <c r="I46" s="39">
        <v>2.7481440747869121</v>
      </c>
      <c r="J46" s="76">
        <f t="shared" si="0"/>
        <v>0.24479543742566934</v>
      </c>
      <c r="K46" s="41">
        <f t="shared" si="1"/>
        <v>0.54043669399004735</v>
      </c>
      <c r="L46" s="77"/>
    </row>
    <row r="47" spans="2:12" x14ac:dyDescent="0.25">
      <c r="B47" s="284"/>
      <c r="C47" s="301"/>
      <c r="D47" s="4" t="s">
        <v>52</v>
      </c>
      <c r="E47" s="39">
        <v>7.1026458997935826</v>
      </c>
      <c r="F47" s="39">
        <v>6.4427972929423136</v>
      </c>
      <c r="G47" s="39">
        <v>5.7923947029611922</v>
      </c>
      <c r="H47" s="39">
        <v>6.7274272669872266</v>
      </c>
      <c r="I47" s="39">
        <v>5.9447322297955205</v>
      </c>
      <c r="J47" s="76">
        <f t="shared" si="0"/>
        <v>-0.1163438869168516</v>
      </c>
      <c r="K47" s="41">
        <f t="shared" si="1"/>
        <v>-0.78269503719170608</v>
      </c>
      <c r="L47" s="77"/>
    </row>
    <row r="48" spans="2:12" x14ac:dyDescent="0.25">
      <c r="B48" s="284"/>
      <c r="C48" s="301"/>
      <c r="D48" s="4" t="s">
        <v>53</v>
      </c>
      <c r="E48" s="39">
        <v>2.1686345325739684</v>
      </c>
      <c r="F48" s="39">
        <v>2.3937399767737655</v>
      </c>
      <c r="G48" s="39">
        <v>2.4037477691850091</v>
      </c>
      <c r="H48" s="39">
        <v>2.0914386094674557</v>
      </c>
      <c r="I48" s="39">
        <v>2.0875884890880911</v>
      </c>
      <c r="J48" s="76">
        <f t="shared" si="0"/>
        <v>-1.8408957173956519E-3</v>
      </c>
      <c r="K48" s="41">
        <f t="shared" si="1"/>
        <v>-3.8501203793646077E-3</v>
      </c>
      <c r="L48" s="77"/>
    </row>
    <row r="49" spans="2:12" x14ac:dyDescent="0.25">
      <c r="B49" s="284"/>
      <c r="C49" s="301"/>
      <c r="D49" s="4" t="s">
        <v>54</v>
      </c>
      <c r="E49" s="39">
        <v>5.9776886192386733</v>
      </c>
      <c r="F49" s="39">
        <v>6.9023408766388297</v>
      </c>
      <c r="G49" s="39">
        <v>6.8557834898665346</v>
      </c>
      <c r="H49" s="39">
        <v>6.9805567830313739</v>
      </c>
      <c r="I49" s="39">
        <v>6.848784844988649</v>
      </c>
      <c r="J49" s="40">
        <f t="shared" si="0"/>
        <v>-1.8876995365619154E-2</v>
      </c>
      <c r="K49" s="41">
        <f t="shared" si="1"/>
        <v>-0.13177193804272491</v>
      </c>
      <c r="L49" s="42"/>
    </row>
    <row r="50" spans="2:12" x14ac:dyDescent="0.25">
      <c r="B50" s="284"/>
      <c r="C50" s="302"/>
      <c r="D50" s="32" t="s">
        <v>55</v>
      </c>
      <c r="E50" s="78">
        <v>4.0695105694153497</v>
      </c>
      <c r="F50" s="78">
        <v>5.2815533980582527</v>
      </c>
      <c r="G50" s="78">
        <v>6.055742532604123</v>
      </c>
      <c r="H50" s="78">
        <v>5.3236797274275975</v>
      </c>
      <c r="I50" s="78">
        <v>4.9858628967724723</v>
      </c>
      <c r="J50" s="65">
        <f t="shared" si="0"/>
        <v>-6.3455513470258684E-2</v>
      </c>
      <c r="K50" s="79">
        <f t="shared" si="1"/>
        <v>-0.33781683065512524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0.4224</v>
      </c>
      <c r="F51" s="69">
        <v>0.76800000000000002</v>
      </c>
      <c r="G51" s="69">
        <v>19.441400000000002</v>
      </c>
      <c r="H51" s="69">
        <v>19.694900000000001</v>
      </c>
      <c r="I51" s="69">
        <v>20.112700000000004</v>
      </c>
      <c r="J51" s="69">
        <f t="shared" si="0"/>
        <v>2.1213613676637211E-2</v>
      </c>
      <c r="K51" s="75">
        <f t="shared" ref="K51" si="8">(I51-H51)*100</f>
        <v>41.780000000000328</v>
      </c>
      <c r="L51" s="69"/>
    </row>
    <row r="52" spans="2:12" x14ac:dyDescent="0.25">
      <c r="B52" s="284"/>
      <c r="C52" s="293"/>
      <c r="D52" s="15" t="s">
        <v>46</v>
      </c>
      <c r="E52" s="18">
        <v>0.49420000000000003</v>
      </c>
      <c r="F52" s="18">
        <v>0.86370000000000002</v>
      </c>
      <c r="G52" s="18">
        <v>0.86620000000000008</v>
      </c>
      <c r="H52" s="18">
        <v>0.85230000000000006</v>
      </c>
      <c r="I52" s="18">
        <v>0.84200000000000008</v>
      </c>
      <c r="J52" s="17">
        <f t="shared" si="0"/>
        <v>-1.208494661504167E-2</v>
      </c>
      <c r="K52" s="44">
        <f>(I52-H52)*100</f>
        <v>-1.0299999999999976</v>
      </c>
      <c r="L52" s="18"/>
    </row>
    <row r="53" spans="2:12" x14ac:dyDescent="0.25">
      <c r="B53" s="284"/>
      <c r="C53" s="293"/>
      <c r="D53" s="19" t="s">
        <v>47</v>
      </c>
      <c r="E53" s="63">
        <v>0.31109999999999999</v>
      </c>
      <c r="F53" s="63">
        <v>0.70909999999999995</v>
      </c>
      <c r="G53" s="63">
        <v>0.75749999999999995</v>
      </c>
      <c r="H53" s="63">
        <v>0.75879999999999992</v>
      </c>
      <c r="I53" s="63">
        <v>0.81150000000000011</v>
      </c>
      <c r="J53" s="62">
        <f t="shared" si="0"/>
        <v>6.9451765946231259E-2</v>
      </c>
      <c r="K53" s="46">
        <f t="shared" ref="K53:K61" si="9">(I53-H53)*100</f>
        <v>5.2700000000000191</v>
      </c>
      <c r="L53" s="63"/>
    </row>
    <row r="54" spans="2:12" x14ac:dyDescent="0.25">
      <c r="B54" s="284"/>
      <c r="C54" s="293"/>
      <c r="D54" s="19" t="s">
        <v>48</v>
      </c>
      <c r="E54" s="63">
        <v>0.34950000000000003</v>
      </c>
      <c r="F54" s="63">
        <v>0.43840000000000001</v>
      </c>
      <c r="G54" s="63">
        <v>0.44450000000000001</v>
      </c>
      <c r="H54" s="63">
        <v>0.44259999999999999</v>
      </c>
      <c r="I54" s="63">
        <v>0.4632</v>
      </c>
      <c r="J54" s="62">
        <f t="shared" si="0"/>
        <v>4.6543154089471406E-2</v>
      </c>
      <c r="K54" s="46">
        <f t="shared" si="9"/>
        <v>2.0600000000000005</v>
      </c>
      <c r="L54" s="63"/>
    </row>
    <row r="55" spans="2:12" x14ac:dyDescent="0.25">
      <c r="B55" s="284"/>
      <c r="C55" s="293"/>
      <c r="D55" s="19" t="s">
        <v>49</v>
      </c>
      <c r="E55" s="63">
        <v>4.9800000000000004E-2</v>
      </c>
      <c r="F55" s="63">
        <v>0.97129999999999994</v>
      </c>
      <c r="G55" s="63">
        <v>1.0004999999999999</v>
      </c>
      <c r="H55" s="63">
        <v>0.74549999999999994</v>
      </c>
      <c r="I55" s="63">
        <v>0.74930000000000008</v>
      </c>
      <c r="J55" s="62">
        <f t="shared" si="0"/>
        <v>5.0972501676729287E-3</v>
      </c>
      <c r="K55" s="46">
        <f t="shared" si="9"/>
        <v>0.38000000000001366</v>
      </c>
      <c r="L55" s="63"/>
    </row>
    <row r="56" spans="2:12" x14ac:dyDescent="0.25">
      <c r="B56" s="284"/>
      <c r="C56" s="293"/>
      <c r="D56" s="19" t="s">
        <v>50</v>
      </c>
      <c r="E56" s="63">
        <v>0.53280000000000005</v>
      </c>
      <c r="F56" s="63">
        <v>0.7229000000000001</v>
      </c>
      <c r="G56" s="63">
        <v>0.75970000000000004</v>
      </c>
      <c r="H56" s="63">
        <v>0.85219999999999996</v>
      </c>
      <c r="I56" s="63">
        <v>0.84770000000000001</v>
      </c>
      <c r="J56" s="62">
        <f t="shared" si="0"/>
        <v>-5.2804505984510586E-3</v>
      </c>
      <c r="K56" s="46">
        <f t="shared" si="9"/>
        <v>-0.44999999999999485</v>
      </c>
      <c r="L56" s="63"/>
    </row>
    <row r="57" spans="2:12" x14ac:dyDescent="0.25">
      <c r="B57" s="284"/>
      <c r="C57" s="293"/>
      <c r="D57" s="19" t="s">
        <v>51</v>
      </c>
      <c r="E57" s="63">
        <v>0.39350000000000002</v>
      </c>
      <c r="F57" s="63">
        <v>0.52110000000000001</v>
      </c>
      <c r="G57" s="63">
        <v>0.46679999999999999</v>
      </c>
      <c r="H57" s="63">
        <v>0.48599999999999999</v>
      </c>
      <c r="I57" s="63">
        <v>0.47909999999999997</v>
      </c>
      <c r="J57" s="62">
        <f t="shared" si="0"/>
        <v>-1.4197530864197616E-2</v>
      </c>
      <c r="K57" s="46">
        <f t="shared" si="9"/>
        <v>-0.69000000000000172</v>
      </c>
      <c r="L57" s="63"/>
    </row>
    <row r="58" spans="2:12" x14ac:dyDescent="0.25">
      <c r="B58" s="284"/>
      <c r="C58" s="293"/>
      <c r="D58" s="19" t="s">
        <v>52</v>
      </c>
      <c r="E58" s="63">
        <v>0.76500000000000001</v>
      </c>
      <c r="F58" s="63">
        <v>0.69299999999999995</v>
      </c>
      <c r="G58" s="63">
        <v>0.84819999999999995</v>
      </c>
      <c r="H58" s="63">
        <v>0.93140000000000001</v>
      </c>
      <c r="I58" s="63">
        <v>1.0691999999999999</v>
      </c>
      <c r="J58" s="62">
        <f t="shared" si="0"/>
        <v>0.14794932359888335</v>
      </c>
      <c r="K58" s="46">
        <f t="shared" si="9"/>
        <v>13.779999999999992</v>
      </c>
      <c r="L58" s="63"/>
    </row>
    <row r="59" spans="2:12" x14ac:dyDescent="0.25">
      <c r="B59" s="284"/>
      <c r="C59" s="293"/>
      <c r="D59" s="19" t="s">
        <v>53</v>
      </c>
      <c r="E59" s="63">
        <v>0.42359999999999998</v>
      </c>
      <c r="F59" s="63">
        <v>0.52890000000000004</v>
      </c>
      <c r="G59" s="63">
        <v>0.49259999999999998</v>
      </c>
      <c r="H59" s="63">
        <v>0.52629999999999999</v>
      </c>
      <c r="I59" s="63">
        <v>0.60099999999999998</v>
      </c>
      <c r="J59" s="62">
        <f t="shared" si="0"/>
        <v>0.14193425802774073</v>
      </c>
      <c r="K59" s="46">
        <f t="shared" si="9"/>
        <v>7.4699999999999989</v>
      </c>
      <c r="L59" s="63"/>
    </row>
    <row r="60" spans="2:12" x14ac:dyDescent="0.25">
      <c r="B60" s="284"/>
      <c r="C60" s="293"/>
      <c r="D60" s="19" t="s">
        <v>54</v>
      </c>
      <c r="E60" s="22">
        <v>0.39960000000000001</v>
      </c>
      <c r="F60" s="22">
        <v>0.80249999999999999</v>
      </c>
      <c r="G60" s="22">
        <v>0.83689999999999998</v>
      </c>
      <c r="H60" s="22">
        <v>0.87379999999999991</v>
      </c>
      <c r="I60" s="22">
        <v>0.91370000000000007</v>
      </c>
      <c r="J60" s="21">
        <f t="shared" si="0"/>
        <v>4.5662623025864324E-2</v>
      </c>
      <c r="K60" s="46">
        <f t="shared" si="9"/>
        <v>3.9900000000000158</v>
      </c>
      <c r="L60" s="22"/>
    </row>
    <row r="61" spans="2:12" x14ac:dyDescent="0.25">
      <c r="B61" s="284"/>
      <c r="C61" s="294"/>
      <c r="D61" s="23" t="s">
        <v>55</v>
      </c>
      <c r="E61" s="47">
        <v>0.24789999999999998</v>
      </c>
      <c r="F61" s="47">
        <v>0.50580000000000003</v>
      </c>
      <c r="G61" s="47">
        <v>0.60840000000000005</v>
      </c>
      <c r="H61" s="47">
        <v>0.6552</v>
      </c>
      <c r="I61" s="47">
        <v>0.58260000000000001</v>
      </c>
      <c r="J61" s="25">
        <f t="shared" si="0"/>
        <v>-0.11080586080586086</v>
      </c>
      <c r="K61" s="80">
        <f t="shared" si="9"/>
        <v>-7.26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94967</v>
      </c>
      <c r="F62" s="68">
        <v>124574</v>
      </c>
      <c r="G62" s="68">
        <v>123897</v>
      </c>
      <c r="H62" s="68">
        <v>127527</v>
      </c>
      <c r="I62" s="68">
        <v>124520</v>
      </c>
      <c r="J62" s="69">
        <f t="shared" si="0"/>
        <v>-2.3579320457628561E-2</v>
      </c>
      <c r="K62" s="68">
        <f t="shared" ref="K62:K63" si="10">I62-H62</f>
        <v>-3007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36110</v>
      </c>
      <c r="F63" s="27">
        <v>44069</v>
      </c>
      <c r="G63" s="27">
        <v>44891</v>
      </c>
      <c r="H63" s="27">
        <v>46362</v>
      </c>
      <c r="I63" s="27">
        <v>44311</v>
      </c>
      <c r="J63" s="36">
        <f t="shared" si="0"/>
        <v>-4.4238816271946813E-2</v>
      </c>
      <c r="K63" s="27">
        <f t="shared" si="10"/>
        <v>-2051</v>
      </c>
      <c r="L63" s="38">
        <f t="shared" si="11"/>
        <v>0.35585448120783808</v>
      </c>
    </row>
    <row r="64" spans="2:12" x14ac:dyDescent="0.25">
      <c r="B64" s="284"/>
      <c r="C64" s="297"/>
      <c r="D64" s="4" t="s">
        <v>47</v>
      </c>
      <c r="E64" s="29">
        <v>26368</v>
      </c>
      <c r="F64" s="29">
        <v>39041</v>
      </c>
      <c r="G64" s="29">
        <v>37104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0.29726148409893993</v>
      </c>
    </row>
    <row r="65" spans="2:12" x14ac:dyDescent="0.25">
      <c r="B65" s="284"/>
      <c r="C65" s="297"/>
      <c r="D65" s="4" t="s">
        <v>48</v>
      </c>
      <c r="E65" s="29">
        <v>802</v>
      </c>
      <c r="F65" s="29">
        <v>844</v>
      </c>
      <c r="G65" s="29">
        <v>763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7.3562479922903955E-3</v>
      </c>
    </row>
    <row r="66" spans="2:12" x14ac:dyDescent="0.25">
      <c r="B66" s="284"/>
      <c r="C66" s="297"/>
      <c r="D66" s="4" t="s">
        <v>49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3.7070350144555092E-2</v>
      </c>
    </row>
    <row r="67" spans="2:12" x14ac:dyDescent="0.25">
      <c r="B67" s="284"/>
      <c r="C67" s="297"/>
      <c r="D67" s="4" t="s">
        <v>50</v>
      </c>
      <c r="E67" s="29">
        <v>13664</v>
      </c>
      <c r="F67" s="29">
        <v>18637</v>
      </c>
      <c r="G67" s="29">
        <v>19295</v>
      </c>
      <c r="H67" s="29">
        <v>20140</v>
      </c>
      <c r="I67" s="29">
        <v>20107</v>
      </c>
      <c r="J67" s="76">
        <f t="shared" si="12"/>
        <v>-1.6385302879841079E-3</v>
      </c>
      <c r="K67" s="29">
        <f t="shared" si="13"/>
        <v>-33</v>
      </c>
      <c r="L67" s="77">
        <f t="shared" si="14"/>
        <v>0.1614760681015098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5.4047542563443627E-3</v>
      </c>
    </row>
    <row r="69" spans="2:12" x14ac:dyDescent="0.25">
      <c r="B69" s="284"/>
      <c r="C69" s="297"/>
      <c r="D69" s="4" t="s">
        <v>52</v>
      </c>
      <c r="E69" s="29">
        <v>3192</v>
      </c>
      <c r="F69" s="29">
        <v>4653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3.6982010921940249E-2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2640</v>
      </c>
      <c r="G70" s="29">
        <v>2646</v>
      </c>
      <c r="H70" s="29">
        <v>2773</v>
      </c>
      <c r="I70" s="29">
        <v>2675</v>
      </c>
      <c r="J70" s="76">
        <f t="shared" si="12"/>
        <v>-3.5340786152181725E-2</v>
      </c>
      <c r="K70" s="29">
        <f t="shared" si="13"/>
        <v>-98</v>
      </c>
      <c r="L70" s="77">
        <f t="shared" si="14"/>
        <v>2.1482492772245423E-2</v>
      </c>
    </row>
    <row r="71" spans="2:12" x14ac:dyDescent="0.25">
      <c r="B71" s="284"/>
      <c r="C71" s="297"/>
      <c r="D71" s="4" t="s">
        <v>54</v>
      </c>
      <c r="E71" s="29">
        <v>4931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5.2176357211692899E-2</v>
      </c>
    </row>
    <row r="72" spans="2:12" x14ac:dyDescent="0.25">
      <c r="B72" s="285"/>
      <c r="C72" s="298"/>
      <c r="D72" s="32" t="s">
        <v>55</v>
      </c>
      <c r="E72" s="73">
        <v>2781</v>
      </c>
      <c r="F72" s="73">
        <v>3053</v>
      </c>
      <c r="G72" s="73">
        <v>3053</v>
      </c>
      <c r="H72" s="73">
        <v>3077</v>
      </c>
      <c r="I72" s="73">
        <v>3105</v>
      </c>
      <c r="J72" s="65">
        <f t="shared" si="12"/>
        <v>9.0997725056873868E-3</v>
      </c>
      <c r="K72" s="73">
        <f t="shared" si="13"/>
        <v>28</v>
      </c>
      <c r="L72" s="56">
        <f t="shared" si="14"/>
        <v>2.4935753292643751E-2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233</v>
      </c>
      <c r="F79" s="13" t="s">
        <v>234</v>
      </c>
      <c r="G79" s="13" t="s">
        <v>235</v>
      </c>
      <c r="H79" s="13" t="s">
        <v>236</v>
      </c>
      <c r="I79" s="13" t="s">
        <v>237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julio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745750</v>
      </c>
      <c r="F80" s="68">
        <v>2658818</v>
      </c>
      <c r="G80" s="68">
        <v>2977282</v>
      </c>
      <c r="H80" s="68">
        <v>3166417</v>
      </c>
      <c r="I80" s="68">
        <v>3154023</v>
      </c>
      <c r="J80" s="69">
        <f t="shared" ref="J80:J81" si="15">I80/H80-1</f>
        <v>-3.9142033408738897E-3</v>
      </c>
      <c r="K80" s="68">
        <f t="shared" ref="K80:K81" si="16">I80-H80</f>
        <v>-12394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281997</v>
      </c>
      <c r="F81" s="16">
        <v>993053</v>
      </c>
      <c r="G81" s="16">
        <v>1080016</v>
      </c>
      <c r="H81" s="16">
        <v>1125712</v>
      </c>
      <c r="I81" s="16">
        <v>1072395</v>
      </c>
      <c r="J81" s="18">
        <f t="shared" si="15"/>
        <v>-4.736291342723542E-2</v>
      </c>
      <c r="K81" s="16">
        <f t="shared" si="16"/>
        <v>-53317</v>
      </c>
      <c r="L81" s="18">
        <f t="shared" si="17"/>
        <v>0.34000861756556627</v>
      </c>
      <c r="M81" s="81"/>
    </row>
    <row r="82" spans="2:13" x14ac:dyDescent="0.25">
      <c r="B82" s="284"/>
      <c r="C82" s="286"/>
      <c r="D82" s="19" t="s">
        <v>47</v>
      </c>
      <c r="E82" s="20">
        <v>123433</v>
      </c>
      <c r="F82" s="20">
        <v>692851</v>
      </c>
      <c r="G82" s="20">
        <v>750730</v>
      </c>
      <c r="H82" s="20">
        <v>796046</v>
      </c>
      <c r="I82" s="20">
        <v>823796</v>
      </c>
      <c r="J82" s="63">
        <f>I82/H82-1</f>
        <v>3.4859794534486621E-2</v>
      </c>
      <c r="K82" s="20">
        <f>I82-H82</f>
        <v>27750</v>
      </c>
      <c r="L82" s="63">
        <f>I82/$I$80</f>
        <v>0.26118896406272246</v>
      </c>
      <c r="M82" s="81"/>
    </row>
    <row r="83" spans="2:13" x14ac:dyDescent="0.25">
      <c r="B83" s="284"/>
      <c r="C83" s="286"/>
      <c r="D83" s="19" t="s">
        <v>48</v>
      </c>
      <c r="E83" s="20">
        <v>6896</v>
      </c>
      <c r="F83" s="20">
        <v>19165</v>
      </c>
      <c r="G83" s="20">
        <v>30246</v>
      </c>
      <c r="H83" s="20">
        <v>25739</v>
      </c>
      <c r="I83" s="20">
        <v>24470</v>
      </c>
      <c r="J83" s="63">
        <f t="shared" ref="J83:J136" si="18">I83/H83-1</f>
        <v>-4.9302614709196169E-2</v>
      </c>
      <c r="K83" s="20">
        <f t="shared" ref="K83:K112" si="19">I83-H83</f>
        <v>-1269</v>
      </c>
      <c r="L83" s="63">
        <f t="shared" ref="L83:L90" si="20">I83/$I$80</f>
        <v>7.7583454527757091E-3</v>
      </c>
      <c r="M83" s="81"/>
    </row>
    <row r="84" spans="2:13" x14ac:dyDescent="0.25">
      <c r="B84" s="284"/>
      <c r="C84" s="286"/>
      <c r="D84" s="19" t="s">
        <v>49</v>
      </c>
      <c r="E84" s="20">
        <v>19378</v>
      </c>
      <c r="F84" s="20">
        <v>91869</v>
      </c>
      <c r="G84" s="20">
        <v>109900</v>
      </c>
      <c r="H84" s="20">
        <v>133707</v>
      </c>
      <c r="I84" s="20">
        <v>111695</v>
      </c>
      <c r="J84" s="63">
        <f t="shared" si="18"/>
        <v>-0.16462862826927538</v>
      </c>
      <c r="K84" s="20">
        <f t="shared" si="19"/>
        <v>-22012</v>
      </c>
      <c r="L84" s="63">
        <f t="shared" si="20"/>
        <v>3.5413502057530973E-2</v>
      </c>
      <c r="M84" s="81"/>
    </row>
    <row r="85" spans="2:13" x14ac:dyDescent="0.25">
      <c r="B85" s="284"/>
      <c r="C85" s="286"/>
      <c r="D85" s="19" t="s">
        <v>50</v>
      </c>
      <c r="E85" s="20">
        <v>111657</v>
      </c>
      <c r="F85" s="20">
        <v>395281</v>
      </c>
      <c r="G85" s="20">
        <v>453294</v>
      </c>
      <c r="H85" s="20">
        <v>524679</v>
      </c>
      <c r="I85" s="20">
        <v>537199</v>
      </c>
      <c r="J85" s="63">
        <f t="shared" si="18"/>
        <v>2.3862209084030361E-2</v>
      </c>
      <c r="K85" s="20">
        <f t="shared" si="19"/>
        <v>12520</v>
      </c>
      <c r="L85" s="63">
        <f t="shared" si="20"/>
        <v>0.17032183975830234</v>
      </c>
      <c r="M85" s="81"/>
    </row>
    <row r="86" spans="2:13" x14ac:dyDescent="0.25">
      <c r="B86" s="284"/>
      <c r="C86" s="286"/>
      <c r="D86" s="19" t="s">
        <v>51</v>
      </c>
      <c r="E86" s="20">
        <v>14230</v>
      </c>
      <c r="F86" s="20">
        <v>28946</v>
      </c>
      <c r="G86" s="20">
        <v>35023</v>
      </c>
      <c r="H86" s="20">
        <v>33791</v>
      </c>
      <c r="I86" s="20">
        <v>31909</v>
      </c>
      <c r="J86" s="63">
        <f t="shared" si="18"/>
        <v>-5.5695303483175973E-2</v>
      </c>
      <c r="K86" s="20">
        <f t="shared" si="19"/>
        <v>-1882</v>
      </c>
      <c r="L86" s="63">
        <f t="shared" si="20"/>
        <v>1.0116920517066617E-2</v>
      </c>
      <c r="M86" s="81"/>
    </row>
    <row r="87" spans="2:13" x14ac:dyDescent="0.25">
      <c r="B87" s="284"/>
      <c r="C87" s="286"/>
      <c r="D87" s="19" t="s">
        <v>52</v>
      </c>
      <c r="E87" s="20">
        <v>43336</v>
      </c>
      <c r="F87" s="20">
        <v>107595</v>
      </c>
      <c r="G87" s="20">
        <v>148504</v>
      </c>
      <c r="H87" s="20">
        <v>138865</v>
      </c>
      <c r="I87" s="20">
        <v>154252</v>
      </c>
      <c r="J87" s="63">
        <f t="shared" si="18"/>
        <v>0.1108054585388687</v>
      </c>
      <c r="K87" s="20">
        <f t="shared" si="19"/>
        <v>15387</v>
      </c>
      <c r="L87" s="63">
        <f t="shared" si="20"/>
        <v>4.8906428393198149E-2</v>
      </c>
      <c r="M87" s="81"/>
    </row>
    <row r="88" spans="2:13" x14ac:dyDescent="0.25">
      <c r="B88" s="284"/>
      <c r="C88" s="286"/>
      <c r="D88" s="19" t="s">
        <v>53</v>
      </c>
      <c r="E88" s="20">
        <v>73201</v>
      </c>
      <c r="F88" s="20">
        <v>122504</v>
      </c>
      <c r="G88" s="20">
        <v>143386</v>
      </c>
      <c r="H88" s="20">
        <v>147042</v>
      </c>
      <c r="I88" s="20">
        <v>164634</v>
      </c>
      <c r="J88" s="63">
        <f t="shared" si="18"/>
        <v>0.11963928673440249</v>
      </c>
      <c r="K88" s="20">
        <f t="shared" si="19"/>
        <v>17592</v>
      </c>
      <c r="L88" s="63">
        <f t="shared" si="20"/>
        <v>5.2198097477412178E-2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44078</v>
      </c>
      <c r="F89" s="20">
        <v>145637</v>
      </c>
      <c r="G89" s="20">
        <v>157637</v>
      </c>
      <c r="H89" s="20">
        <v>167315</v>
      </c>
      <c r="I89" s="20">
        <v>162934</v>
      </c>
      <c r="J89" s="22">
        <f t="shared" si="18"/>
        <v>-2.6184143681080574E-2</v>
      </c>
      <c r="K89" s="20">
        <f t="shared" si="19"/>
        <v>-4381</v>
      </c>
      <c r="L89" s="22">
        <f t="shared" si="20"/>
        <v>5.1659103310280237E-2</v>
      </c>
      <c r="M89" s="81"/>
    </row>
    <row r="90" spans="2:13" x14ac:dyDescent="0.25">
      <c r="B90" s="284"/>
      <c r="C90" s="287"/>
      <c r="D90" s="23" t="s">
        <v>55</v>
      </c>
      <c r="E90" s="71">
        <v>27544</v>
      </c>
      <c r="F90" s="71">
        <v>61917</v>
      </c>
      <c r="G90" s="71">
        <v>68546</v>
      </c>
      <c r="H90" s="71">
        <v>73521</v>
      </c>
      <c r="I90" s="71">
        <v>70739</v>
      </c>
      <c r="J90" s="47">
        <f t="shared" si="18"/>
        <v>-3.7839528842099512E-2</v>
      </c>
      <c r="K90" s="71">
        <f t="shared" si="19"/>
        <v>-2782</v>
      </c>
      <c r="L90" s="47">
        <f t="shared" si="20"/>
        <v>2.242818140514511E-2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828020</v>
      </c>
      <c r="F91" s="68">
        <v>3127308</v>
      </c>
      <c r="G91" s="68">
        <v>3519163</v>
      </c>
      <c r="H91" s="68">
        <v>3743983</v>
      </c>
      <c r="I91" s="68">
        <v>3701970</v>
      </c>
      <c r="J91" s="69">
        <f t="shared" si="18"/>
        <v>-1.1221471892366996E-2</v>
      </c>
      <c r="K91" s="68">
        <f t="shared" si="19"/>
        <v>-42013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317821</v>
      </c>
      <c r="F92" s="27">
        <v>1189041</v>
      </c>
      <c r="G92" s="27">
        <v>1299694</v>
      </c>
      <c r="H92" s="27">
        <v>1355014</v>
      </c>
      <c r="I92" s="27">
        <v>1282726</v>
      </c>
      <c r="J92" s="82">
        <f t="shared" si="18"/>
        <v>-5.3348526288289233E-2</v>
      </c>
      <c r="K92" s="27">
        <f t="shared" si="19"/>
        <v>-72288</v>
      </c>
      <c r="L92" s="38">
        <f t="shared" si="21"/>
        <v>0.34649821581482293</v>
      </c>
    </row>
    <row r="93" spans="2:13" x14ac:dyDescent="0.25">
      <c r="B93" s="284"/>
      <c r="C93" s="289"/>
      <c r="D93" s="4" t="s">
        <v>47</v>
      </c>
      <c r="E93" s="29">
        <v>139606</v>
      </c>
      <c r="F93" s="29">
        <v>824563</v>
      </c>
      <c r="G93" s="29">
        <v>905307</v>
      </c>
      <c r="H93" s="29">
        <v>958144</v>
      </c>
      <c r="I93" s="29">
        <v>983095</v>
      </c>
      <c r="J93" s="83">
        <f t="shared" si="18"/>
        <v>2.6040970877028835E-2</v>
      </c>
      <c r="K93" s="29">
        <f t="shared" si="19"/>
        <v>24951</v>
      </c>
      <c r="L93" s="77">
        <f>I93/$I$91</f>
        <v>0.26555995861662846</v>
      </c>
    </row>
    <row r="94" spans="2:13" x14ac:dyDescent="0.25">
      <c r="B94" s="284"/>
      <c r="C94" s="289"/>
      <c r="D94" s="4" t="s">
        <v>48</v>
      </c>
      <c r="E94" s="29">
        <v>7616</v>
      </c>
      <c r="F94" s="29">
        <v>21504</v>
      </c>
      <c r="G94" s="29">
        <v>32605</v>
      </c>
      <c r="H94" s="29">
        <v>28406</v>
      </c>
      <c r="I94" s="29">
        <v>27330</v>
      </c>
      <c r="J94" s="83">
        <f t="shared" si="18"/>
        <v>-3.7879321270154143E-2</v>
      </c>
      <c r="K94" s="29">
        <f t="shared" si="19"/>
        <v>-1076</v>
      </c>
      <c r="L94" s="77">
        <f t="shared" ref="L94:L101" si="22">I94/$I$91</f>
        <v>7.3825557743579769E-3</v>
      </c>
    </row>
    <row r="95" spans="2:13" x14ac:dyDescent="0.25">
      <c r="B95" s="284"/>
      <c r="C95" s="289"/>
      <c r="D95" s="4" t="s">
        <v>49</v>
      </c>
      <c r="E95" s="29">
        <v>23661</v>
      </c>
      <c r="F95" s="29">
        <v>106766</v>
      </c>
      <c r="G95" s="29">
        <v>127703</v>
      </c>
      <c r="H95" s="29">
        <v>155107</v>
      </c>
      <c r="I95" s="29">
        <v>129030</v>
      </c>
      <c r="J95" s="83">
        <f t="shared" si="18"/>
        <v>-0.16812265081524369</v>
      </c>
      <c r="K95" s="29">
        <f t="shared" si="19"/>
        <v>-26077</v>
      </c>
      <c r="L95" s="77">
        <f t="shared" si="22"/>
        <v>3.4854415351826193E-2</v>
      </c>
    </row>
    <row r="96" spans="2:13" x14ac:dyDescent="0.25">
      <c r="B96" s="284"/>
      <c r="C96" s="289"/>
      <c r="D96" s="4" t="s">
        <v>50</v>
      </c>
      <c r="E96" s="29">
        <v>121455</v>
      </c>
      <c r="F96" s="29">
        <v>456752</v>
      </c>
      <c r="G96" s="29">
        <v>530374</v>
      </c>
      <c r="H96" s="29">
        <v>611065</v>
      </c>
      <c r="I96" s="29">
        <v>622231</v>
      </c>
      <c r="J96" s="83">
        <f t="shared" si="18"/>
        <v>1.8273015145688243E-2</v>
      </c>
      <c r="K96" s="29">
        <f t="shared" si="19"/>
        <v>11166</v>
      </c>
      <c r="L96" s="77">
        <f t="shared" si="22"/>
        <v>0.16808104873891469</v>
      </c>
    </row>
    <row r="97" spans="2:12" x14ac:dyDescent="0.25">
      <c r="B97" s="284"/>
      <c r="C97" s="289"/>
      <c r="D97" s="4" t="s">
        <v>51</v>
      </c>
      <c r="E97" s="29">
        <v>14777</v>
      </c>
      <c r="F97" s="29">
        <v>30304</v>
      </c>
      <c r="G97" s="29">
        <v>36788</v>
      </c>
      <c r="H97" s="29">
        <v>35530</v>
      </c>
      <c r="I97" s="29">
        <v>33664</v>
      </c>
      <c r="J97" s="83">
        <f t="shared" si="18"/>
        <v>-5.2518998029833952E-2</v>
      </c>
      <c r="K97" s="29">
        <f t="shared" si="19"/>
        <v>-1866</v>
      </c>
      <c r="L97" s="77">
        <f t="shared" si="22"/>
        <v>9.0935366845220252E-3</v>
      </c>
    </row>
    <row r="98" spans="2:12" x14ac:dyDescent="0.25">
      <c r="B98" s="284"/>
      <c r="C98" s="289"/>
      <c r="D98" s="4" t="s">
        <v>52</v>
      </c>
      <c r="E98" s="29">
        <v>49996</v>
      </c>
      <c r="F98" s="29">
        <v>127213</v>
      </c>
      <c r="G98" s="29">
        <v>167746</v>
      </c>
      <c r="H98" s="29">
        <v>161937</v>
      </c>
      <c r="I98" s="29">
        <v>176472</v>
      </c>
      <c r="J98" s="83">
        <f t="shared" si="18"/>
        <v>8.975712777191136E-2</v>
      </c>
      <c r="K98" s="29">
        <f t="shared" si="19"/>
        <v>14535</v>
      </c>
      <c r="L98" s="77">
        <f t="shared" si="22"/>
        <v>4.7669754211946615E-2</v>
      </c>
    </row>
    <row r="99" spans="2:12" x14ac:dyDescent="0.25">
      <c r="B99" s="284"/>
      <c r="C99" s="289"/>
      <c r="D99" s="4" t="s">
        <v>53</v>
      </c>
      <c r="E99" s="29">
        <v>75280</v>
      </c>
      <c r="F99" s="29">
        <v>128348</v>
      </c>
      <c r="G99" s="29">
        <v>149684</v>
      </c>
      <c r="H99" s="29">
        <v>153587</v>
      </c>
      <c r="I99" s="29">
        <v>171430</v>
      </c>
      <c r="J99" s="83">
        <f t="shared" si="18"/>
        <v>0.11617519711954793</v>
      </c>
      <c r="K99" s="29">
        <f t="shared" si="19"/>
        <v>17843</v>
      </c>
      <c r="L99" s="77">
        <f t="shared" si="22"/>
        <v>4.630777667025935E-2</v>
      </c>
    </row>
    <row r="100" spans="2:12" x14ac:dyDescent="0.25">
      <c r="B100" s="284"/>
      <c r="C100" s="289"/>
      <c r="D100" s="4" t="s">
        <v>54</v>
      </c>
      <c r="E100" s="29">
        <v>48429</v>
      </c>
      <c r="F100" s="29">
        <v>172180</v>
      </c>
      <c r="G100" s="29">
        <v>187556</v>
      </c>
      <c r="H100" s="29">
        <v>200403</v>
      </c>
      <c r="I100" s="29">
        <v>194366</v>
      </c>
      <c r="J100" s="31">
        <f t="shared" si="18"/>
        <v>-3.012429953643414E-2</v>
      </c>
      <c r="K100" s="29">
        <f t="shared" si="19"/>
        <v>-6037</v>
      </c>
      <c r="L100" s="42">
        <f t="shared" si="22"/>
        <v>5.2503396840060834E-2</v>
      </c>
    </row>
    <row r="101" spans="2:12" x14ac:dyDescent="0.25">
      <c r="B101" s="284"/>
      <c r="C101" s="290"/>
      <c r="D101" s="32" t="s">
        <v>55</v>
      </c>
      <c r="E101" s="73">
        <v>29379</v>
      </c>
      <c r="F101" s="73">
        <v>70637</v>
      </c>
      <c r="G101" s="73">
        <v>81706</v>
      </c>
      <c r="H101" s="73">
        <v>84790</v>
      </c>
      <c r="I101" s="73">
        <v>81626</v>
      </c>
      <c r="J101" s="74">
        <f t="shared" si="18"/>
        <v>-3.7315721193536988E-2</v>
      </c>
      <c r="K101" s="73">
        <f t="shared" si="19"/>
        <v>-3164</v>
      </c>
      <c r="L101" s="56">
        <f t="shared" si="22"/>
        <v>2.2049341296660967E-2</v>
      </c>
    </row>
    <row r="102" spans="2:12" x14ac:dyDescent="0.25">
      <c r="B102" s="284"/>
      <c r="C102" s="291" t="s">
        <v>21</v>
      </c>
      <c r="D102" s="67" t="s">
        <v>45</v>
      </c>
      <c r="E102" s="68">
        <v>3612090</v>
      </c>
      <c r="F102" s="68">
        <v>17324543</v>
      </c>
      <c r="G102" s="68">
        <v>19534206</v>
      </c>
      <c r="H102" s="68">
        <v>20749699</v>
      </c>
      <c r="I102" s="68">
        <v>20172892</v>
      </c>
      <c r="J102" s="69">
        <f t="shared" si="18"/>
        <v>-2.7798330954102002E-2</v>
      </c>
      <c r="K102" s="68">
        <f t="shared" si="19"/>
        <v>-576807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1495386</v>
      </c>
      <c r="F103" s="16">
        <v>7078492</v>
      </c>
      <c r="G103" s="16">
        <v>7702716</v>
      </c>
      <c r="H103" s="16">
        <v>7945412</v>
      </c>
      <c r="I103" s="16">
        <v>7529941</v>
      </c>
      <c r="J103" s="18">
        <f t="shared" si="18"/>
        <v>-5.229068045810592E-2</v>
      </c>
      <c r="K103" s="16">
        <f t="shared" si="19"/>
        <v>-415471</v>
      </c>
      <c r="L103" s="18">
        <f t="shared" si="23"/>
        <v>0.37327027775690269</v>
      </c>
    </row>
    <row r="104" spans="2:12" x14ac:dyDescent="0.25">
      <c r="B104" s="284"/>
      <c r="C104" s="286"/>
      <c r="D104" s="19" t="s">
        <v>47</v>
      </c>
      <c r="E104" s="20">
        <v>689636</v>
      </c>
      <c r="F104" s="20">
        <v>4842970</v>
      </c>
      <c r="G104" s="20">
        <v>5449273</v>
      </c>
      <c r="H104" s="20">
        <v>5748289</v>
      </c>
      <c r="I104" s="20">
        <v>5752748</v>
      </c>
      <c r="J104" s="63">
        <f t="shared" si="18"/>
        <v>7.7570908491209067E-4</v>
      </c>
      <c r="K104" s="20">
        <f t="shared" si="19"/>
        <v>4459</v>
      </c>
      <c r="L104" s="63">
        <f>I104/$I$102</f>
        <v>0.2851722003964528</v>
      </c>
    </row>
    <row r="105" spans="2:12" x14ac:dyDescent="0.25">
      <c r="B105" s="284"/>
      <c r="C105" s="286"/>
      <c r="D105" s="19" t="s">
        <v>48</v>
      </c>
      <c r="E105" s="20">
        <v>30230</v>
      </c>
      <c r="F105" s="20">
        <v>90655</v>
      </c>
      <c r="G105" s="20">
        <v>97937</v>
      </c>
      <c r="H105" s="20">
        <v>107952</v>
      </c>
      <c r="I105" s="20">
        <v>111349</v>
      </c>
      <c r="J105" s="63">
        <f t="shared" si="18"/>
        <v>3.146768934341182E-2</v>
      </c>
      <c r="K105" s="20">
        <f t="shared" si="19"/>
        <v>3397</v>
      </c>
      <c r="L105" s="63">
        <f t="shared" ref="L105:L112" si="24">I105/$I$102</f>
        <v>5.5197341065425821E-3</v>
      </c>
    </row>
    <row r="106" spans="2:12" x14ac:dyDescent="0.25">
      <c r="B106" s="284"/>
      <c r="C106" s="286"/>
      <c r="D106" s="19" t="s">
        <v>49</v>
      </c>
      <c r="E106" s="20">
        <v>126687</v>
      </c>
      <c r="F106" s="20">
        <v>528576</v>
      </c>
      <c r="G106" s="20">
        <v>651133</v>
      </c>
      <c r="H106" s="20">
        <v>789627</v>
      </c>
      <c r="I106" s="20">
        <v>648050</v>
      </c>
      <c r="J106" s="63">
        <f t="shared" si="18"/>
        <v>-0.17929604737426663</v>
      </c>
      <c r="K106" s="20">
        <f t="shared" si="19"/>
        <v>-141577</v>
      </c>
      <c r="L106" s="63">
        <f t="shared" si="24"/>
        <v>3.2124794005737999E-2</v>
      </c>
    </row>
    <row r="107" spans="2:12" x14ac:dyDescent="0.25">
      <c r="B107" s="284"/>
      <c r="C107" s="286"/>
      <c r="D107" s="19" t="s">
        <v>50</v>
      </c>
      <c r="E107" s="20">
        <v>527002</v>
      </c>
      <c r="F107" s="20">
        <v>2370169</v>
      </c>
      <c r="G107" s="20">
        <v>2875439</v>
      </c>
      <c r="H107" s="20">
        <v>3267951</v>
      </c>
      <c r="I107" s="20">
        <v>3257587</v>
      </c>
      <c r="J107" s="63">
        <f t="shared" si="18"/>
        <v>-3.1714061808147953E-3</v>
      </c>
      <c r="K107" s="20">
        <f t="shared" si="19"/>
        <v>-10364</v>
      </c>
      <c r="L107" s="63">
        <f t="shared" si="24"/>
        <v>0.16148339068091971</v>
      </c>
    </row>
    <row r="108" spans="2:12" x14ac:dyDescent="0.25">
      <c r="B108" s="284"/>
      <c r="C108" s="286"/>
      <c r="D108" s="19" t="s">
        <v>51</v>
      </c>
      <c r="E108" s="20">
        <v>31710</v>
      </c>
      <c r="F108" s="20">
        <v>79758</v>
      </c>
      <c r="G108" s="20">
        <v>89670</v>
      </c>
      <c r="H108" s="20">
        <v>91218</v>
      </c>
      <c r="I108" s="20">
        <v>88503</v>
      </c>
      <c r="J108" s="63">
        <f t="shared" si="18"/>
        <v>-2.9763862395579821E-2</v>
      </c>
      <c r="K108" s="20">
        <f t="shared" si="19"/>
        <v>-2715</v>
      </c>
      <c r="L108" s="63">
        <f t="shared" si="24"/>
        <v>4.387224201666276E-3</v>
      </c>
    </row>
    <row r="109" spans="2:12" x14ac:dyDescent="0.25">
      <c r="B109" s="284"/>
      <c r="C109" s="286"/>
      <c r="D109" s="19" t="s">
        <v>52</v>
      </c>
      <c r="E109" s="20">
        <v>272756</v>
      </c>
      <c r="F109" s="20">
        <v>716456</v>
      </c>
      <c r="G109" s="20">
        <v>803223</v>
      </c>
      <c r="H109" s="20">
        <v>845212</v>
      </c>
      <c r="I109" s="20">
        <v>862102</v>
      </c>
      <c r="J109" s="63">
        <f t="shared" si="18"/>
        <v>1.9983152155908845E-2</v>
      </c>
      <c r="K109" s="20">
        <f t="shared" si="19"/>
        <v>16890</v>
      </c>
      <c r="L109" s="63">
        <f t="shared" si="24"/>
        <v>4.2735667250883014E-2</v>
      </c>
    </row>
    <row r="110" spans="2:12" x14ac:dyDescent="0.25">
      <c r="B110" s="284"/>
      <c r="C110" s="286"/>
      <c r="D110" s="19" t="s">
        <v>53</v>
      </c>
      <c r="E110" s="20">
        <v>148140</v>
      </c>
      <c r="F110" s="20">
        <v>301230</v>
      </c>
      <c r="G110" s="20">
        <v>334500</v>
      </c>
      <c r="H110" s="20">
        <v>347016</v>
      </c>
      <c r="I110" s="20">
        <v>351506</v>
      </c>
      <c r="J110" s="63">
        <f t="shared" si="18"/>
        <v>1.293888466237858E-2</v>
      </c>
      <c r="K110" s="20">
        <f t="shared" si="19"/>
        <v>4490</v>
      </c>
      <c r="L110" s="63">
        <f t="shared" si="24"/>
        <v>1.7424670691738201E-2</v>
      </c>
    </row>
    <row r="111" spans="2:12" x14ac:dyDescent="0.25">
      <c r="B111" s="284"/>
      <c r="C111" s="286"/>
      <c r="D111" s="19" t="s">
        <v>54</v>
      </c>
      <c r="E111" s="20">
        <v>193247</v>
      </c>
      <c r="F111" s="20">
        <v>975225</v>
      </c>
      <c r="G111" s="20">
        <v>1060434</v>
      </c>
      <c r="H111" s="20">
        <v>1162503</v>
      </c>
      <c r="I111" s="20">
        <v>1148016</v>
      </c>
      <c r="J111" s="22">
        <f t="shared" si="18"/>
        <v>-1.2461903324120449E-2</v>
      </c>
      <c r="K111" s="20">
        <f t="shared" si="19"/>
        <v>-14487</v>
      </c>
      <c r="L111" s="22">
        <f t="shared" si="24"/>
        <v>5.6908845791669334E-2</v>
      </c>
    </row>
    <row r="112" spans="2:12" x14ac:dyDescent="0.25">
      <c r="B112" s="284"/>
      <c r="C112" s="287"/>
      <c r="D112" s="23" t="s">
        <v>55</v>
      </c>
      <c r="E112" s="71">
        <v>97296</v>
      </c>
      <c r="F112" s="71">
        <v>341012</v>
      </c>
      <c r="G112" s="71">
        <v>469881</v>
      </c>
      <c r="H112" s="71">
        <v>444519</v>
      </c>
      <c r="I112" s="71">
        <v>423090</v>
      </c>
      <c r="J112" s="47">
        <f t="shared" si="18"/>
        <v>-4.8207163248365048E-2</v>
      </c>
      <c r="K112" s="71">
        <f t="shared" si="19"/>
        <v>-21429</v>
      </c>
      <c r="L112" s="47">
        <f t="shared" si="24"/>
        <v>2.0973195117487367E-2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4.8435668789808917</v>
      </c>
      <c r="F113" s="75">
        <f t="shared" si="25"/>
        <v>6.5158814932048754</v>
      </c>
      <c r="G113" s="75">
        <f t="shared" si="25"/>
        <v>6.5610869242483583</v>
      </c>
      <c r="H113" s="75">
        <f t="shared" si="25"/>
        <v>6.553053182824625</v>
      </c>
      <c r="I113" s="75">
        <f t="shared" si="25"/>
        <v>6.3959241895192269</v>
      </c>
      <c r="J113" s="69">
        <f t="shared" si="18"/>
        <v>-2.3977982311700008E-2</v>
      </c>
      <c r="K113" s="75">
        <f t="shared" ref="K113:K114" si="26">(I113-H113)</f>
        <v>-0.15712899330539809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5.3028436472728435</v>
      </c>
      <c r="F114" s="37">
        <f t="shared" si="25"/>
        <v>7.1280102874670339</v>
      </c>
      <c r="G114" s="37">
        <f t="shared" si="25"/>
        <v>7.1320387846105984</v>
      </c>
      <c r="H114" s="37">
        <f t="shared" si="25"/>
        <v>7.0581214378100263</v>
      </c>
      <c r="I114" s="37">
        <f t="shared" si="25"/>
        <v>7.0216114398146203</v>
      </c>
      <c r="J114" s="82">
        <f t="shared" si="18"/>
        <v>-5.1727642145434904E-3</v>
      </c>
      <c r="K114" s="37">
        <f t="shared" si="26"/>
        <v>-3.6509997995405996E-2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5.587128239611773</v>
      </c>
      <c r="F115" s="41">
        <f>F104/F82</f>
        <v>6.9899155806948388</v>
      </c>
      <c r="G115" s="41">
        <f>G104/G82</f>
        <v>7.2586322645957937</v>
      </c>
      <c r="H115" s="41">
        <f>H104/H82</f>
        <v>7.2210512960306312</v>
      </c>
      <c r="I115" s="41">
        <f>I104/I82</f>
        <v>6.9832191464877225</v>
      </c>
      <c r="J115" s="83">
        <f t="shared" si="18"/>
        <v>-3.2935945168211633E-2</v>
      </c>
      <c r="K115" s="41">
        <f>(I115-H115)</f>
        <v>-0.23783214954290877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4.3837006960556844</v>
      </c>
      <c r="F116" s="41">
        <f t="shared" si="27"/>
        <v>4.730237411948865</v>
      </c>
      <c r="G116" s="41">
        <f t="shared" si="27"/>
        <v>3.2380149441248429</v>
      </c>
      <c r="H116" s="41">
        <f t="shared" si="27"/>
        <v>4.1941023349780489</v>
      </c>
      <c r="I116" s="41">
        <f t="shared" si="27"/>
        <v>4.5504290968532901</v>
      </c>
      <c r="J116" s="83">
        <f t="shared" si="18"/>
        <v>8.4959005149574107E-2</v>
      </c>
      <c r="K116" s="41">
        <f t="shared" ref="K116:K123" si="28">(I116-H116)</f>
        <v>0.35632676187524126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6.5376715863350192</v>
      </c>
      <c r="F117" s="41">
        <f t="shared" si="27"/>
        <v>5.7535839075204915</v>
      </c>
      <c r="G117" s="41">
        <f t="shared" si="27"/>
        <v>5.9247770700636941</v>
      </c>
      <c r="H117" s="41">
        <f t="shared" si="27"/>
        <v>5.9056519105207652</v>
      </c>
      <c r="I117" s="41">
        <f t="shared" si="27"/>
        <v>5.8019606965396839</v>
      </c>
      <c r="J117" s="83">
        <f t="shared" si="18"/>
        <v>-1.7557962364215585E-2</v>
      </c>
      <c r="K117" s="41">
        <f t="shared" si="28"/>
        <v>-0.10369121398108128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4.7198294777756882</v>
      </c>
      <c r="F118" s="41">
        <f t="shared" si="27"/>
        <v>5.996162223835702</v>
      </c>
      <c r="G118" s="41">
        <f t="shared" si="27"/>
        <v>6.3434305329432998</v>
      </c>
      <c r="H118" s="41">
        <f t="shared" si="27"/>
        <v>6.2284768401251052</v>
      </c>
      <c r="I118" s="41">
        <f t="shared" si="27"/>
        <v>6.0640228295287217</v>
      </c>
      <c r="J118" s="83">
        <f t="shared" si="18"/>
        <v>-2.6403567809217376E-2</v>
      </c>
      <c r="K118" s="41">
        <f t="shared" si="28"/>
        <v>-0.16445401059638343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2.2283907238229093</v>
      </c>
      <c r="F119" s="41">
        <f t="shared" si="27"/>
        <v>2.7554066192219997</v>
      </c>
      <c r="G119" s="41">
        <f t="shared" si="27"/>
        <v>2.5603175056391514</v>
      </c>
      <c r="H119" s="41">
        <f t="shared" si="27"/>
        <v>2.6994761918854131</v>
      </c>
      <c r="I119" s="41">
        <f t="shared" si="27"/>
        <v>2.7736061926102353</v>
      </c>
      <c r="J119" s="83">
        <f t="shared" si="18"/>
        <v>2.7460883317902862E-2</v>
      </c>
      <c r="K119" s="41">
        <f t="shared" si="28"/>
        <v>7.4130000724822231E-2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6.2939819088056117</v>
      </c>
      <c r="F120" s="41">
        <f t="shared" si="27"/>
        <v>6.658822435986802</v>
      </c>
      <c r="G120" s="41">
        <f t="shared" si="27"/>
        <v>5.4087634003124494</v>
      </c>
      <c r="H120" s="41">
        <f t="shared" si="27"/>
        <v>6.0865732906059842</v>
      </c>
      <c r="I120" s="41">
        <f t="shared" si="27"/>
        <v>5.5889194305422292</v>
      </c>
      <c r="J120" s="83">
        <f t="shared" si="18"/>
        <v>-8.1762567589851232E-2</v>
      </c>
      <c r="K120" s="41">
        <f t="shared" si="28"/>
        <v>-0.497653860063755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2.0237428450431003</v>
      </c>
      <c r="F121" s="41">
        <f t="shared" si="27"/>
        <v>2.4589401162411022</v>
      </c>
      <c r="G121" s="41">
        <f t="shared" si="27"/>
        <v>2.3328637384402939</v>
      </c>
      <c r="H121" s="41">
        <f t="shared" si="27"/>
        <v>2.3599787815726119</v>
      </c>
      <c r="I121" s="41">
        <f t="shared" si="27"/>
        <v>2.1350753793262629</v>
      </c>
      <c r="J121" s="83">
        <f t="shared" si="18"/>
        <v>-9.5298908618356659E-2</v>
      </c>
      <c r="K121" s="41">
        <f t="shared" si="28"/>
        <v>-0.22490340224634897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4.3842052724715277</v>
      </c>
      <c r="F122" s="41">
        <f t="shared" si="27"/>
        <v>6.6962722385108178</v>
      </c>
      <c r="G122" s="41">
        <f t="shared" si="27"/>
        <v>6.7270628088583262</v>
      </c>
      <c r="H122" s="41">
        <f t="shared" si="27"/>
        <v>6.9479903176642859</v>
      </c>
      <c r="I122" s="41">
        <f t="shared" si="27"/>
        <v>7.0458958842230599</v>
      </c>
      <c r="J122" s="31">
        <f t="shared" si="18"/>
        <v>1.40912065334724E-2</v>
      </c>
      <c r="K122" s="41">
        <f t="shared" si="28"/>
        <v>9.7905566558774026E-2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3.5323845483589893</v>
      </c>
      <c r="F123" s="79">
        <f t="shared" si="27"/>
        <v>5.507566581068204</v>
      </c>
      <c r="G123" s="79">
        <f t="shared" si="27"/>
        <v>6.8549733025997144</v>
      </c>
      <c r="H123" s="79">
        <f t="shared" si="27"/>
        <v>6.0461500795691023</v>
      </c>
      <c r="I123" s="79">
        <f t="shared" si="27"/>
        <v>5.9810005795954142</v>
      </c>
      <c r="J123" s="74">
        <f t="shared" si="18"/>
        <v>-1.0775369303821725E-2</v>
      </c>
      <c r="K123" s="79">
        <f t="shared" si="28"/>
        <v>-6.514949997368813E-2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0.27516832309502104</v>
      </c>
      <c r="F124" s="69">
        <v>0.66625956780707296</v>
      </c>
      <c r="G124" s="69">
        <v>0.73649695669425463</v>
      </c>
      <c r="H124" s="69">
        <v>0.76712282731489323</v>
      </c>
      <c r="I124" s="69">
        <v>0.76028557161867749</v>
      </c>
      <c r="J124" s="69">
        <f t="shared" si="18"/>
        <v>-8.9128565240950142E-3</v>
      </c>
      <c r="K124" s="75">
        <f t="shared" ref="K124:K125" si="29">(I124-H124)*100</f>
        <v>-0.68372556962157383</v>
      </c>
      <c r="L124" s="69"/>
    </row>
    <row r="125" spans="2:12" x14ac:dyDescent="0.25">
      <c r="B125" s="284"/>
      <c r="C125" s="293"/>
      <c r="D125" s="15" t="s">
        <v>46</v>
      </c>
      <c r="E125" s="18">
        <v>0.31746401747108693</v>
      </c>
      <c r="F125" s="18">
        <v>0.75866325066858042</v>
      </c>
      <c r="G125" s="18">
        <v>0.79494879806389862</v>
      </c>
      <c r="H125" s="18">
        <v>0.80472483180148136</v>
      </c>
      <c r="I125" s="18">
        <v>0.79729998016793413</v>
      </c>
      <c r="J125" s="18">
        <f t="shared" si="18"/>
        <v>-9.2265720406884411E-3</v>
      </c>
      <c r="K125" s="44">
        <f t="shared" si="29"/>
        <v>-0.74248516335472248</v>
      </c>
      <c r="L125" s="18"/>
    </row>
    <row r="126" spans="2:12" x14ac:dyDescent="0.25">
      <c r="B126" s="284"/>
      <c r="C126" s="293"/>
      <c r="D126" s="19" t="s">
        <v>47</v>
      </c>
      <c r="E126" s="63">
        <v>0.18941136952707033</v>
      </c>
      <c r="F126" s="63">
        <v>0.60684885109631315</v>
      </c>
      <c r="G126" s="63">
        <v>0.687485018396778</v>
      </c>
      <c r="H126" s="63">
        <v>0.71706247198725714</v>
      </c>
      <c r="I126" s="63">
        <v>0.72623621473093236</v>
      </c>
      <c r="J126" s="63">
        <f t="shared" si="18"/>
        <v>1.2793505589898224E-2</v>
      </c>
      <c r="K126" s="46">
        <f>(I126-H126)*100</f>
        <v>0.91737427436752172</v>
      </c>
      <c r="L126" s="63"/>
    </row>
    <row r="127" spans="2:12" x14ac:dyDescent="0.25">
      <c r="B127" s="284"/>
      <c r="C127" s="293"/>
      <c r="D127" s="19" t="s">
        <v>48</v>
      </c>
      <c r="E127" s="63">
        <v>0.24838953526589103</v>
      </c>
      <c r="F127" s="63">
        <v>0.51377160668744681</v>
      </c>
      <c r="G127" s="63">
        <v>0.51894025698768054</v>
      </c>
      <c r="H127" s="63">
        <v>0.56880907970029404</v>
      </c>
      <c r="I127" s="63">
        <v>0.57376280479007358</v>
      </c>
      <c r="J127" s="63">
        <f t="shared" si="18"/>
        <v>8.7089416582268875E-3</v>
      </c>
      <c r="K127" s="46">
        <f t="shared" ref="K127:K134" si="30">(I127-H127)*100</f>
        <v>0.49537250897795371</v>
      </c>
      <c r="L127" s="63"/>
    </row>
    <row r="128" spans="2:12" x14ac:dyDescent="0.25">
      <c r="B128" s="284"/>
      <c r="C128" s="293"/>
      <c r="D128" s="19" t="s">
        <v>49</v>
      </c>
      <c r="E128" s="63">
        <v>0.15964227388201138</v>
      </c>
      <c r="F128" s="63">
        <v>0.5465328844515398</v>
      </c>
      <c r="G128" s="63">
        <v>0.69208211455392676</v>
      </c>
      <c r="H128" s="63">
        <v>0.84663971865417198</v>
      </c>
      <c r="I128" s="63">
        <v>0.662226954645041</v>
      </c>
      <c r="J128" s="63">
        <f t="shared" si="18"/>
        <v>-0.21781728395907951</v>
      </c>
      <c r="K128" s="46">
        <f t="shared" si="30"/>
        <v>-18.441276400913097</v>
      </c>
      <c r="L128" s="63"/>
    </row>
    <row r="129" spans="2:12" x14ac:dyDescent="0.25">
      <c r="B129" s="284"/>
      <c r="C129" s="293"/>
      <c r="D129" s="19" t="s">
        <v>50</v>
      </c>
      <c r="E129" s="63">
        <v>0.33446980707448559</v>
      </c>
      <c r="F129" s="63">
        <v>0.60935386615172649</v>
      </c>
      <c r="G129" s="63">
        <v>0.71209590702710301</v>
      </c>
      <c r="H129" s="63">
        <v>0.76776192633133977</v>
      </c>
      <c r="I129" s="63">
        <v>0.76955479225528456</v>
      </c>
      <c r="J129" s="63">
        <f t="shared" si="18"/>
        <v>2.3351847264838632E-3</v>
      </c>
      <c r="K129" s="46">
        <f t="shared" si="30"/>
        <v>0.17928659239447864</v>
      </c>
      <c r="L129" s="63"/>
    </row>
    <row r="130" spans="2:12" x14ac:dyDescent="0.25">
      <c r="B130" s="284"/>
      <c r="C130" s="293"/>
      <c r="D130" s="19" t="s">
        <v>51</v>
      </c>
      <c r="E130" s="63">
        <v>0.32166768107121119</v>
      </c>
      <c r="F130" s="63">
        <v>0.58159782989149456</v>
      </c>
      <c r="G130" s="63">
        <v>0.63796636216170066</v>
      </c>
      <c r="H130" s="63">
        <v>0.6363350982567022</v>
      </c>
      <c r="I130" s="63">
        <v>0.62030754997336623</v>
      </c>
      <c r="J130" s="63">
        <f t="shared" si="18"/>
        <v>-2.5187276840841988E-2</v>
      </c>
      <c r="K130" s="46">
        <f t="shared" si="30"/>
        <v>-1.6027548283335968</v>
      </c>
      <c r="L130" s="63"/>
    </row>
    <row r="131" spans="2:12" x14ac:dyDescent="0.25">
      <c r="B131" s="284"/>
      <c r="C131" s="293"/>
      <c r="D131" s="19" t="s">
        <v>52</v>
      </c>
      <c r="E131" s="63">
        <v>0.58036895972083324</v>
      </c>
      <c r="F131" s="63">
        <v>0.78821510297482833</v>
      </c>
      <c r="G131" s="63">
        <v>0.79081355371510265</v>
      </c>
      <c r="H131" s="63">
        <v>0.82721106012071322</v>
      </c>
      <c r="I131" s="63">
        <v>0.84917919107029227</v>
      </c>
      <c r="J131" s="63">
        <f t="shared" si="18"/>
        <v>2.6556863186008695E-2</v>
      </c>
      <c r="K131" s="46">
        <f t="shared" si="30"/>
        <v>2.1968130949579057</v>
      </c>
      <c r="L131" s="63"/>
    </row>
    <row r="132" spans="2:12" x14ac:dyDescent="0.25">
      <c r="B132" s="284"/>
      <c r="C132" s="293"/>
      <c r="D132" s="19" t="s">
        <v>53</v>
      </c>
      <c r="E132" s="63">
        <v>0.32454743225450267</v>
      </c>
      <c r="F132" s="63">
        <v>0.54580441057363549</v>
      </c>
      <c r="G132" s="63">
        <v>0.56318440795765257</v>
      </c>
      <c r="H132" s="63">
        <v>0.58773237222914743</v>
      </c>
      <c r="I132" s="63">
        <v>0.61904040688664097</v>
      </c>
      <c r="J132" s="63">
        <f t="shared" si="18"/>
        <v>5.3269202339065735E-2</v>
      </c>
      <c r="K132" s="46">
        <f t="shared" si="30"/>
        <v>3.1308034657493544</v>
      </c>
      <c r="L132" s="63"/>
    </row>
    <row r="133" spans="2:12" x14ac:dyDescent="0.25">
      <c r="B133" s="284"/>
      <c r="C133" s="293"/>
      <c r="D133" s="19" t="s">
        <v>54</v>
      </c>
      <c r="E133" s="63">
        <v>0.27499896829315845</v>
      </c>
      <c r="F133" s="63">
        <v>0.71742325710048371</v>
      </c>
      <c r="G133" s="63">
        <v>0.79236088176089159</v>
      </c>
      <c r="H133" s="63">
        <v>0.85078106989560121</v>
      </c>
      <c r="I133" s="63">
        <v>0.83348773454221248</v>
      </c>
      <c r="J133" s="63">
        <f t="shared" si="18"/>
        <v>-2.0326422349184137E-2</v>
      </c>
      <c r="K133" s="46">
        <f t="shared" si="30"/>
        <v>-1.7293335353388728</v>
      </c>
      <c r="L133" s="22"/>
    </row>
    <row r="134" spans="2:12" x14ac:dyDescent="0.25">
      <c r="B134" s="284"/>
      <c r="C134" s="294"/>
      <c r="D134" s="23" t="s">
        <v>55</v>
      </c>
      <c r="E134" s="63">
        <v>0.17472317897920117</v>
      </c>
      <c r="F134" s="63">
        <v>0.48620287491195902</v>
      </c>
      <c r="G134" s="63">
        <v>0.72166812060746055</v>
      </c>
      <c r="H134" s="63">
        <v>0.67557003059312359</v>
      </c>
      <c r="I134" s="63">
        <v>0.64214683366015646</v>
      </c>
      <c r="J134" s="63">
        <f t="shared" si="18"/>
        <v>-4.9474066964786623E-2</v>
      </c>
      <c r="K134" s="46">
        <f t="shared" si="30"/>
        <v>-3.3423196932967136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61738.428571428572</v>
      </c>
      <c r="F135" s="68">
        <v>122631.42857142857</v>
      </c>
      <c r="G135" s="68">
        <v>125112.42857142857</v>
      </c>
      <c r="H135" s="68">
        <v>126990.85714285714</v>
      </c>
      <c r="I135" s="68">
        <v>125168.85714285714</v>
      </c>
      <c r="J135" s="69">
        <f t="shared" si="18"/>
        <v>-1.4347489583052098E-2</v>
      </c>
      <c r="K135" s="68">
        <f t="shared" ref="K135:K136" si="31">I135-H135</f>
        <v>-1822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22136.857142857141</v>
      </c>
      <c r="F136" s="27">
        <v>44006.428571428572</v>
      </c>
      <c r="G136" s="27">
        <v>45709.428571428572</v>
      </c>
      <c r="H136" s="27">
        <v>46354</v>
      </c>
      <c r="I136" s="27">
        <v>44549.285714285717</v>
      </c>
      <c r="J136" s="36">
        <f t="shared" si="18"/>
        <v>-3.8933302103686507E-2</v>
      </c>
      <c r="K136" s="27">
        <f t="shared" si="31"/>
        <v>-1804.7142857142826</v>
      </c>
      <c r="L136" s="38">
        <f t="shared" ref="L136:L145" si="32">I136/$I$135</f>
        <v>0.35591349742405121</v>
      </c>
    </row>
    <row r="137" spans="2:12" x14ac:dyDescent="0.25">
      <c r="B137" s="284"/>
      <c r="C137" s="289"/>
      <c r="D137" s="4" t="s">
        <v>47</v>
      </c>
      <c r="E137" s="29">
        <v>17129.571428571428</v>
      </c>
      <c r="F137" s="29">
        <v>37622.857142857145</v>
      </c>
      <c r="G137" s="29">
        <v>37383.714285714283</v>
      </c>
      <c r="H137" s="29">
        <v>37637.142857142855</v>
      </c>
      <c r="I137" s="29">
        <v>37371.857142857145</v>
      </c>
      <c r="J137" s="76">
        <f>I137/H137-1</f>
        <v>-7.0485083124571801E-3</v>
      </c>
      <c r="K137" s="29">
        <f>I137-H137</f>
        <v>-265.28571428571013</v>
      </c>
      <c r="L137" s="77">
        <f t="shared" si="32"/>
        <v>0.29857152965936301</v>
      </c>
    </row>
    <row r="138" spans="2:12" x14ac:dyDescent="0.25">
      <c r="B138" s="284"/>
      <c r="C138" s="289"/>
      <c r="D138" s="4" t="s">
        <v>48</v>
      </c>
      <c r="E138" s="29">
        <v>573.42857142857144</v>
      </c>
      <c r="F138" s="29">
        <v>832</v>
      </c>
      <c r="G138" s="29">
        <v>890.71428571428567</v>
      </c>
      <c r="H138" s="29">
        <v>890.71428571428567</v>
      </c>
      <c r="I138" s="29">
        <v>915.42857142857144</v>
      </c>
      <c r="J138" s="76">
        <f t="shared" ref="J138:J145" si="33">I138/H138-1</f>
        <v>2.7746591820368982E-2</v>
      </c>
      <c r="K138" s="29">
        <f t="shared" ref="K138:K145" si="34">I138-H138</f>
        <v>24.714285714285779</v>
      </c>
      <c r="L138" s="77">
        <f t="shared" si="32"/>
        <v>7.3135490115067417E-3</v>
      </c>
    </row>
    <row r="139" spans="2:12" x14ac:dyDescent="0.25">
      <c r="B139" s="284"/>
      <c r="C139" s="289"/>
      <c r="D139" s="4" t="s">
        <v>49</v>
      </c>
      <c r="E139" s="29">
        <v>3741.1428571428573</v>
      </c>
      <c r="F139" s="29">
        <v>4562</v>
      </c>
      <c r="G139" s="29">
        <v>4439.4285714285716</v>
      </c>
      <c r="H139" s="29">
        <v>4379.7142857142853</v>
      </c>
      <c r="I139" s="29">
        <v>4616</v>
      </c>
      <c r="J139" s="76">
        <f t="shared" si="33"/>
        <v>5.3950029356122586E-2</v>
      </c>
      <c r="K139" s="29">
        <f t="shared" si="34"/>
        <v>236.28571428571468</v>
      </c>
      <c r="L139" s="77">
        <f t="shared" si="32"/>
        <v>3.6878182843290551E-2</v>
      </c>
    </row>
    <row r="140" spans="2:12" x14ac:dyDescent="0.25">
      <c r="B140" s="284"/>
      <c r="C140" s="289"/>
      <c r="D140" s="4" t="s">
        <v>50</v>
      </c>
      <c r="E140" s="29">
        <v>7405.7142857142853</v>
      </c>
      <c r="F140" s="29">
        <v>18349.571428571428</v>
      </c>
      <c r="G140" s="29">
        <v>19048.857142857141</v>
      </c>
      <c r="H140" s="29">
        <v>19982.857142857141</v>
      </c>
      <c r="I140" s="29">
        <v>19970.714285714286</v>
      </c>
      <c r="J140" s="76">
        <f t="shared" si="33"/>
        <v>-6.0766371175280387E-4</v>
      </c>
      <c r="K140" s="29">
        <f t="shared" si="34"/>
        <v>-12.142857142855064</v>
      </c>
      <c r="L140" s="77">
        <f t="shared" si="32"/>
        <v>0.15955018477896146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646.71428571428567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5.3767367966929243E-3</v>
      </c>
    </row>
    <row r="142" spans="2:12" x14ac:dyDescent="0.25">
      <c r="B142" s="284"/>
      <c r="C142" s="289"/>
      <c r="D142" s="4" t="s">
        <v>52</v>
      </c>
      <c r="E142" s="29">
        <v>2206.5714285714284</v>
      </c>
      <c r="F142" s="29">
        <v>4286.7142857142853</v>
      </c>
      <c r="G142" s="29">
        <v>4791</v>
      </c>
      <c r="H142" s="29">
        <v>4797</v>
      </c>
      <c r="I142" s="29">
        <v>4789.2857142857147</v>
      </c>
      <c r="J142" s="76">
        <f t="shared" si="33"/>
        <v>-1.6081479496112827E-3</v>
      </c>
      <c r="K142" s="29">
        <f t="shared" si="34"/>
        <v>-7.7142857142853245</v>
      </c>
      <c r="L142" s="77">
        <f t="shared" si="32"/>
        <v>3.8262598409919406E-2</v>
      </c>
    </row>
    <row r="143" spans="2:12" x14ac:dyDescent="0.25">
      <c r="B143" s="284"/>
      <c r="C143" s="289"/>
      <c r="D143" s="4" t="s">
        <v>53</v>
      </c>
      <c r="E143" s="29">
        <v>2148.2857142857142</v>
      </c>
      <c r="F143" s="29">
        <v>2602.4285714285716</v>
      </c>
      <c r="G143" s="29">
        <v>2802</v>
      </c>
      <c r="H143" s="29">
        <v>2772</v>
      </c>
      <c r="I143" s="29">
        <v>2678.4285714285716</v>
      </c>
      <c r="J143" s="76">
        <f t="shared" si="33"/>
        <v>-3.3755926613069476E-2</v>
      </c>
      <c r="K143" s="29">
        <f t="shared" si="34"/>
        <v>-93.571428571428442</v>
      </c>
      <c r="L143" s="77">
        <f t="shared" si="32"/>
        <v>2.1398522224834567E-2</v>
      </c>
    </row>
    <row r="144" spans="2:12" x14ac:dyDescent="0.25">
      <c r="B144" s="284"/>
      <c r="C144" s="289"/>
      <c r="D144" s="4" t="s">
        <v>54</v>
      </c>
      <c r="E144" s="29">
        <v>3304.5714285714284</v>
      </c>
      <c r="F144" s="29">
        <v>6412</v>
      </c>
      <c r="G144" s="29">
        <v>6313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5.1905882567777013E-2</v>
      </c>
    </row>
    <row r="145" spans="2:12" x14ac:dyDescent="0.25">
      <c r="B145" s="285"/>
      <c r="C145" s="290"/>
      <c r="D145" s="32" t="s">
        <v>55</v>
      </c>
      <c r="E145" s="73">
        <v>2627.2857142857142</v>
      </c>
      <c r="F145" s="73">
        <v>3310.7142857142858</v>
      </c>
      <c r="G145" s="73">
        <v>3071.2857142857142</v>
      </c>
      <c r="H145" s="73">
        <v>3089.4285714285716</v>
      </c>
      <c r="I145" s="73">
        <v>3107.8571428571427</v>
      </c>
      <c r="J145" s="65">
        <f t="shared" si="33"/>
        <v>5.965042078978966E-3</v>
      </c>
      <c r="K145" s="73">
        <f t="shared" si="34"/>
        <v>18.428571428571104</v>
      </c>
      <c r="L145" s="56">
        <f t="shared" si="32"/>
        <v>2.4829316283603176E-2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2C086-DCE4-4958-87C2-13F999DA84B0}">
  <sheetPr>
    <tabColor theme="4" tint="0.79998168889431442"/>
  </sheetPr>
  <dimension ref="A1:O290"/>
  <sheetViews>
    <sheetView showGridLines="0" topLeftCell="I6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252</v>
      </c>
      <c r="E1" t="s">
        <v>252</v>
      </c>
      <c r="G1" t="s">
        <v>252</v>
      </c>
    </row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8.3584141926140472</v>
      </c>
      <c r="D9" s="190">
        <v>-8.0711709978267265E-2</v>
      </c>
      <c r="E9" s="189">
        <v>6.4821499143722834</v>
      </c>
      <c r="F9" s="190">
        <f t="shared" ref="F9:J21" si="0">IFERROR(E9-C9,"-")</f>
        <v>-1.8762642782417638</v>
      </c>
      <c r="G9" s="189">
        <v>7.8675924721608022</v>
      </c>
      <c r="H9" s="190">
        <f t="shared" si="0"/>
        <v>1.3854425577885188</v>
      </c>
      <c r="I9" s="189">
        <v>7.9193492929900717</v>
      </c>
      <c r="J9" s="190">
        <f t="shared" si="0"/>
        <v>5.1756820829269579E-2</v>
      </c>
      <c r="K9" s="189">
        <v>7.7202650323008113</v>
      </c>
      <c r="L9" s="190">
        <f t="shared" ref="L9:L21" si="1">IFERROR(K9-I9,"-")</f>
        <v>-0.19908426068926044</v>
      </c>
      <c r="M9" s="189">
        <v>7.6668218635955929</v>
      </c>
      <c r="N9" s="190">
        <f t="shared" ref="N9:N15" si="2">IFERROR(M9-K9,"-")</f>
        <v>-5.3443168705218369E-2</v>
      </c>
    </row>
    <row r="10" spans="1:15" x14ac:dyDescent="0.25">
      <c r="A10" s="1" t="s">
        <v>74</v>
      </c>
      <c r="B10" s="119" t="s">
        <v>75</v>
      </c>
      <c r="C10" s="189">
        <v>7.5206875631951462</v>
      </c>
      <c r="D10" s="190">
        <v>-0.30331625745020396</v>
      </c>
      <c r="E10" s="189">
        <v>5.3613997002119191</v>
      </c>
      <c r="F10" s="190">
        <f t="shared" si="0"/>
        <v>-2.1592878629832271</v>
      </c>
      <c r="G10" s="189">
        <v>6.9710077389092184</v>
      </c>
      <c r="H10" s="190">
        <f t="shared" si="0"/>
        <v>1.6096080386972993</v>
      </c>
      <c r="I10" s="189">
        <v>7.327375365571652</v>
      </c>
      <c r="J10" s="190">
        <f t="shared" si="0"/>
        <v>0.3563676266624336</v>
      </c>
      <c r="K10" s="189">
        <v>7.2083939787951126</v>
      </c>
      <c r="L10" s="190">
        <f t="shared" si="1"/>
        <v>-0.11898138677653947</v>
      </c>
      <c r="M10" s="189">
        <v>7.1697545472986679</v>
      </c>
      <c r="N10" s="190">
        <f t="shared" si="2"/>
        <v>-3.8639431496444665E-2</v>
      </c>
    </row>
    <row r="11" spans="1:15" x14ac:dyDescent="0.25">
      <c r="A11" s="1" t="s">
        <v>76</v>
      </c>
      <c r="B11" s="119" t="s">
        <v>77</v>
      </c>
      <c r="C11" s="189">
        <v>8.5986659736659732</v>
      </c>
      <c r="D11" s="190">
        <v>1.3871514515134828</v>
      </c>
      <c r="E11" s="189">
        <v>4.9198430493273539</v>
      </c>
      <c r="F11" s="190">
        <f t="shared" si="0"/>
        <v>-3.6788229243386192</v>
      </c>
      <c r="G11" s="189">
        <v>7.5340370483881314</v>
      </c>
      <c r="H11" s="190">
        <f t="shared" si="0"/>
        <v>2.6141939990607774</v>
      </c>
      <c r="I11" s="189">
        <v>7.125946545716455</v>
      </c>
      <c r="J11" s="190">
        <f t="shared" si="0"/>
        <v>-0.40809050267167635</v>
      </c>
      <c r="K11" s="189">
        <v>6.8141729239968853</v>
      </c>
      <c r="L11" s="190">
        <f t="shared" si="1"/>
        <v>-0.31177362171956968</v>
      </c>
      <c r="M11" s="189">
        <v>6.8829313403540562</v>
      </c>
      <c r="N11" s="190">
        <f t="shared" si="2"/>
        <v>6.8758416357170837E-2</v>
      </c>
    </row>
    <row r="12" spans="1:15" x14ac:dyDescent="0.25">
      <c r="A12" s="1" t="s">
        <v>78</v>
      </c>
      <c r="B12" s="119" t="s">
        <v>79</v>
      </c>
      <c r="C12" s="189" t="s">
        <v>252</v>
      </c>
      <c r="D12" s="190" t="s">
        <v>252</v>
      </c>
      <c r="E12" s="189">
        <v>4.7232504955023629</v>
      </c>
      <c r="F12" s="190" t="str">
        <f t="shared" si="0"/>
        <v>-</v>
      </c>
      <c r="G12" s="189">
        <v>6.7202182570716973</v>
      </c>
      <c r="H12" s="190">
        <f t="shared" si="0"/>
        <v>1.9969677615693344</v>
      </c>
      <c r="I12" s="189">
        <v>6.6100999254287842</v>
      </c>
      <c r="J12" s="190">
        <f t="shared" si="0"/>
        <v>-0.11011833164291307</v>
      </c>
      <c r="K12" s="189">
        <v>6.8861707753128698</v>
      </c>
      <c r="L12" s="190">
        <f t="shared" si="1"/>
        <v>0.27607084988408559</v>
      </c>
      <c r="M12" s="189">
        <v>6.6861570485474493</v>
      </c>
      <c r="N12" s="190">
        <f t="shared" si="2"/>
        <v>-0.20001372676542051</v>
      </c>
    </row>
    <row r="13" spans="1:15" x14ac:dyDescent="0.25">
      <c r="A13" s="1" t="s">
        <v>80</v>
      </c>
      <c r="B13" s="119" t="s">
        <v>81</v>
      </c>
      <c r="C13" s="189" t="s">
        <v>252</v>
      </c>
      <c r="D13" s="190" t="s">
        <v>252</v>
      </c>
      <c r="E13" s="189">
        <v>4.458180606464512</v>
      </c>
      <c r="F13" s="190" t="str">
        <f t="shared" si="0"/>
        <v>-</v>
      </c>
      <c r="G13" s="189">
        <v>6.827112159401012</v>
      </c>
      <c r="H13" s="190">
        <f t="shared" si="0"/>
        <v>2.3689315529365</v>
      </c>
      <c r="I13" s="189">
        <v>6.9096158323632126</v>
      </c>
      <c r="J13" s="190">
        <f t="shared" si="0"/>
        <v>8.2503672962200625E-2</v>
      </c>
      <c r="K13" s="189">
        <v>6.7384641095313844</v>
      </c>
      <c r="L13" s="190">
        <f t="shared" si="1"/>
        <v>-0.17115172283182822</v>
      </c>
      <c r="M13" s="189">
        <v>6.465479205284181</v>
      </c>
      <c r="N13" s="190">
        <f t="shared" si="2"/>
        <v>-0.27298490424720345</v>
      </c>
    </row>
    <row r="14" spans="1:15" x14ac:dyDescent="0.25">
      <c r="A14" s="1" t="s">
        <v>82</v>
      </c>
      <c r="B14" s="119" t="s">
        <v>83</v>
      </c>
      <c r="C14" s="189" t="s">
        <v>252</v>
      </c>
      <c r="D14" s="190" t="s">
        <v>252</v>
      </c>
      <c r="E14" s="189">
        <v>5.1354900166233959</v>
      </c>
      <c r="F14" s="190" t="str">
        <f t="shared" si="0"/>
        <v>-</v>
      </c>
      <c r="G14" s="189">
        <v>7.103049196835622</v>
      </c>
      <c r="H14" s="190">
        <f t="shared" si="0"/>
        <v>1.9675591802122261</v>
      </c>
      <c r="I14" s="189">
        <v>6.7967333968859229</v>
      </c>
      <c r="J14" s="190">
        <f t="shared" si="0"/>
        <v>-0.30631579994969904</v>
      </c>
      <c r="K14" s="189">
        <v>6.746200617578709</v>
      </c>
      <c r="L14" s="190">
        <f t="shared" si="1"/>
        <v>-5.0532779307213893E-2</v>
      </c>
      <c r="M14" s="189">
        <v>6.8746857726055355</v>
      </c>
      <c r="N14" s="190">
        <f t="shared" si="2"/>
        <v>0.12848515502682645</v>
      </c>
    </row>
    <row r="15" spans="1:15" x14ac:dyDescent="0.25">
      <c r="A15" s="1" t="s">
        <v>84</v>
      </c>
      <c r="B15" s="119" t="s">
        <v>85</v>
      </c>
      <c r="C15" s="189" t="s">
        <v>252</v>
      </c>
      <c r="D15" s="190" t="s">
        <v>252</v>
      </c>
      <c r="E15" s="189">
        <v>5.8762640210740988</v>
      </c>
      <c r="F15" s="190" t="str">
        <f t="shared" si="0"/>
        <v>-</v>
      </c>
      <c r="G15" s="189">
        <v>7.1580594869057226</v>
      </c>
      <c r="H15" s="190">
        <f t="shared" si="0"/>
        <v>1.2817954658316237</v>
      </c>
      <c r="I15" s="189">
        <v>7.3515560678412646</v>
      </c>
      <c r="J15" s="190">
        <f t="shared" si="0"/>
        <v>0.19349658093554201</v>
      </c>
      <c r="K15" s="189">
        <v>7.3441230252705418</v>
      </c>
      <c r="L15" s="190">
        <f t="shared" si="1"/>
        <v>-7.4330425707227477E-3</v>
      </c>
      <c r="M15" s="189">
        <v>7.4602077017351478</v>
      </c>
      <c r="N15" s="190">
        <f t="shared" si="2"/>
        <v>0.11608467646460596</v>
      </c>
    </row>
    <row r="16" spans="1:15" x14ac:dyDescent="0.25">
      <c r="A16" s="1" t="s">
        <v>86</v>
      </c>
      <c r="B16" s="119" t="s">
        <v>87</v>
      </c>
      <c r="C16" s="189">
        <v>5.4009281181930104</v>
      </c>
      <c r="D16" s="190">
        <v>-2.315952729307809</v>
      </c>
      <c r="E16" s="189">
        <v>6.7355987274081093</v>
      </c>
      <c r="F16" s="190">
        <f t="shared" si="0"/>
        <v>1.3346706092150988</v>
      </c>
      <c r="G16" s="189">
        <v>7.5394597811433499</v>
      </c>
      <c r="H16" s="190">
        <f t="shared" si="0"/>
        <v>0.80386105373524064</v>
      </c>
      <c r="I16" s="189">
        <v>7.6174015116125862</v>
      </c>
      <c r="J16" s="190">
        <f t="shared" si="0"/>
        <v>7.7941730469236248E-2</v>
      </c>
      <c r="K16" s="189">
        <v>7.4361541399893953</v>
      </c>
      <c r="L16" s="190">
        <f t="shared" si="1"/>
        <v>-0.18124737162319082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4.7376679810090927</v>
      </c>
      <c r="D17" s="190">
        <v>-3.0180388467112476</v>
      </c>
      <c r="E17" s="189">
        <v>7.2308130266454107</v>
      </c>
      <c r="F17" s="190">
        <f t="shared" si="0"/>
        <v>2.493145045636318</v>
      </c>
      <c r="G17" s="189">
        <v>7.2205562876170806</v>
      </c>
      <c r="H17" s="190">
        <f t="shared" si="0"/>
        <v>-1.0256739028330131E-2</v>
      </c>
      <c r="I17" s="189">
        <v>7.2048057386634614</v>
      </c>
      <c r="J17" s="190">
        <f t="shared" si="0"/>
        <v>-1.5750548953619159E-2</v>
      </c>
      <c r="K17" s="189">
        <v>7.4121032226799128</v>
      </c>
      <c r="L17" s="190">
        <f t="shared" si="1"/>
        <v>0.20729748401645143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4.6237507545777721</v>
      </c>
      <c r="D18" s="190">
        <v>-2.6818359643593395</v>
      </c>
      <c r="E18" s="189">
        <v>6.852862524082008</v>
      </c>
      <c r="F18" s="190">
        <f t="shared" si="0"/>
        <v>2.229111769504236</v>
      </c>
      <c r="G18" s="189">
        <v>7.0641728353204876</v>
      </c>
      <c r="H18" s="190">
        <f t="shared" si="0"/>
        <v>0.21131031123847954</v>
      </c>
      <c r="I18" s="189">
        <v>7.0118722097404369</v>
      </c>
      <c r="J18" s="190">
        <f t="shared" si="0"/>
        <v>-5.2300625580050664E-2</v>
      </c>
      <c r="K18" s="189">
        <v>7.0798877672037257</v>
      </c>
      <c r="L18" s="190">
        <f t="shared" si="1"/>
        <v>6.80155574632888E-2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7.0349666024117994</v>
      </c>
      <c r="D19" s="190">
        <v>-0.49654896791195746</v>
      </c>
      <c r="E19" s="189">
        <v>7.5835991820040896</v>
      </c>
      <c r="F19" s="190">
        <f t="shared" si="0"/>
        <v>0.54863257959229017</v>
      </c>
      <c r="G19" s="189">
        <v>7.3048140088825431</v>
      </c>
      <c r="H19" s="190">
        <f t="shared" si="0"/>
        <v>-0.27878517312154649</v>
      </c>
      <c r="I19" s="189">
        <v>7.4515604133442244</v>
      </c>
      <c r="J19" s="190">
        <f t="shared" si="0"/>
        <v>0.1467464044616813</v>
      </c>
      <c r="K19" s="189">
        <v>7.1652454335716929</v>
      </c>
      <c r="L19" s="190">
        <f t="shared" si="1"/>
        <v>-0.28631497977253151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7.0923387678545664</v>
      </c>
      <c r="D20" s="190">
        <v>-0.51817151933690653</v>
      </c>
      <c r="E20" s="189">
        <v>7.2716303604914039</v>
      </c>
      <c r="F20" s="190">
        <f t="shared" si="0"/>
        <v>0.17929159263683747</v>
      </c>
      <c r="G20" s="189">
        <v>7.2045591816853385</v>
      </c>
      <c r="H20" s="190">
        <f t="shared" si="0"/>
        <v>-6.707117880606539E-2</v>
      </c>
      <c r="I20" s="189">
        <v>7.1449588922544356</v>
      </c>
      <c r="J20" s="190">
        <f t="shared" si="0"/>
        <v>-5.9600289430902897E-2</v>
      </c>
      <c r="K20" s="189">
        <v>7.1532354158566109</v>
      </c>
      <c r="L20" s="190">
        <f t="shared" si="1"/>
        <v>8.2765236021753452E-3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7.1048165891222386</v>
      </c>
      <c r="D21" s="192">
        <v>-0.33027359845771631</v>
      </c>
      <c r="E21" s="191">
        <v>6.5418610854156141</v>
      </c>
      <c r="F21" s="192">
        <f t="shared" si="0"/>
        <v>-0.5629555037066245</v>
      </c>
      <c r="G21" s="191">
        <v>7.1895473603752658</v>
      </c>
      <c r="H21" s="192">
        <f t="shared" si="0"/>
        <v>0.6476862749596517</v>
      </c>
      <c r="I21" s="191">
        <v>7.1971014630901768</v>
      </c>
      <c r="J21" s="192">
        <f t="shared" si="0"/>
        <v>7.5541027149110818E-3</v>
      </c>
      <c r="K21" s="191">
        <v>7.1378757417873455</v>
      </c>
      <c r="L21" s="192">
        <f t="shared" si="1"/>
        <v>-5.9225721302831325E-2</v>
      </c>
      <c r="M21" s="191">
        <v>7.0216114398146203</v>
      </c>
      <c r="N21" s="192">
        <v>-3.6509997995405996E-2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293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5.3996354522670309</v>
      </c>
      <c r="D31" s="190">
        <v>-1.0487566639155421</v>
      </c>
      <c r="E31" s="189">
        <v>3.2507989907485282</v>
      </c>
      <c r="F31" s="190">
        <f t="shared" ref="F31:J43" si="3">IFERROR(E31-C31,"-")</f>
        <v>-2.1488364615185027</v>
      </c>
      <c r="G31" s="189">
        <v>4.966194354568783</v>
      </c>
      <c r="H31" s="190">
        <f t="shared" si="3"/>
        <v>1.7153953638202548</v>
      </c>
      <c r="I31" s="189">
        <v>5.6963794683776348</v>
      </c>
      <c r="J31" s="190">
        <f t="shared" si="3"/>
        <v>0.73018511380885176</v>
      </c>
      <c r="K31" s="189">
        <v>5.7876056338028166</v>
      </c>
      <c r="L31" s="190">
        <f t="shared" ref="L31:N43" si="4">IFERROR(K31-I31,"-")</f>
        <v>9.1226165425181804E-2</v>
      </c>
      <c r="M31" s="189">
        <v>4.8628096806530143</v>
      </c>
      <c r="N31" s="190">
        <f t="shared" si="4"/>
        <v>-0.92479595314980223</v>
      </c>
    </row>
    <row r="32" spans="1:15" x14ac:dyDescent="0.25">
      <c r="B32" s="119" t="s">
        <v>75</v>
      </c>
      <c r="C32" s="189">
        <v>4.0778135815729799</v>
      </c>
      <c r="D32" s="190">
        <v>-1.5527726053103628</v>
      </c>
      <c r="E32" s="189">
        <v>2.6325698525002998</v>
      </c>
      <c r="F32" s="190">
        <f t="shared" si="3"/>
        <v>-1.4452437290726801</v>
      </c>
      <c r="G32" s="189">
        <v>3.9576526896264697</v>
      </c>
      <c r="H32" s="190">
        <f t="shared" si="3"/>
        <v>1.3250828371261698</v>
      </c>
      <c r="I32" s="189">
        <v>5.0522075910147173</v>
      </c>
      <c r="J32" s="190">
        <f t="shared" si="3"/>
        <v>1.0945549013882476</v>
      </c>
      <c r="K32" s="189">
        <v>5.333158653216298</v>
      </c>
      <c r="L32" s="190">
        <f t="shared" si="4"/>
        <v>0.28095106220158073</v>
      </c>
      <c r="M32" s="189">
        <v>4.3661538461538463</v>
      </c>
      <c r="N32" s="190">
        <f t="shared" si="4"/>
        <v>-0.96700480706245173</v>
      </c>
    </row>
    <row r="33" spans="2:15" x14ac:dyDescent="0.25">
      <c r="B33" s="119" t="s">
        <v>77</v>
      </c>
      <c r="C33" s="189">
        <v>4.4766025641025644</v>
      </c>
      <c r="D33" s="190">
        <v>-0.81736017850935383</v>
      </c>
      <c r="E33" s="189">
        <v>2.6382978723404253</v>
      </c>
      <c r="F33" s="190">
        <f t="shared" si="3"/>
        <v>-1.8383046917621391</v>
      </c>
      <c r="G33" s="189">
        <v>4.8065188089694892</v>
      </c>
      <c r="H33" s="190">
        <f t="shared" si="3"/>
        <v>2.1682209366290639</v>
      </c>
      <c r="I33" s="189">
        <v>4.6109823911028727</v>
      </c>
      <c r="J33" s="190">
        <f t="shared" si="3"/>
        <v>-0.19553641786661657</v>
      </c>
      <c r="K33" s="189">
        <v>4.5300551470588237</v>
      </c>
      <c r="L33" s="190">
        <f t="shared" si="4"/>
        <v>-8.092724404404894E-2</v>
      </c>
      <c r="M33" s="189">
        <v>4.6010896775143575</v>
      </c>
      <c r="N33" s="190">
        <f t="shared" si="4"/>
        <v>7.1034530455533762E-2</v>
      </c>
    </row>
    <row r="34" spans="2:15" x14ac:dyDescent="0.25">
      <c r="B34" s="119" t="s">
        <v>79</v>
      </c>
      <c r="C34" s="189" t="s">
        <v>252</v>
      </c>
      <c r="D34" s="190" t="s">
        <v>252</v>
      </c>
      <c r="E34" s="189">
        <v>2.7222969941677881</v>
      </c>
      <c r="F34" s="190" t="str">
        <f>IFERROR(E34-C34,"-")</f>
        <v>-</v>
      </c>
      <c r="G34" s="189">
        <v>3.9488382484361035</v>
      </c>
      <c r="H34" s="190">
        <f>IFERROR(G34-E34,"-")</f>
        <v>1.2265412542683154</v>
      </c>
      <c r="I34" s="189">
        <v>4.0137828784800398</v>
      </c>
      <c r="J34" s="190">
        <f>IFERROR(I34-G34,"-")</f>
        <v>6.4944630043936247E-2</v>
      </c>
      <c r="K34" s="189">
        <v>4.3234122593494133</v>
      </c>
      <c r="L34" s="190">
        <f>IFERROR(K34-I34,"-")</f>
        <v>0.30962938086937353</v>
      </c>
      <c r="M34" s="189">
        <v>4.1750996626801591</v>
      </c>
      <c r="N34" s="190">
        <f t="shared" si="4"/>
        <v>-0.14831259666925423</v>
      </c>
    </row>
    <row r="35" spans="2:15" x14ac:dyDescent="0.25">
      <c r="B35" s="119" t="s">
        <v>81</v>
      </c>
      <c r="C35" s="189" t="s">
        <v>252</v>
      </c>
      <c r="D35" s="190" t="s">
        <v>252</v>
      </c>
      <c r="E35" s="189">
        <v>2.6605492297387809</v>
      </c>
      <c r="F35" s="190" t="str">
        <f t="shared" si="3"/>
        <v>-</v>
      </c>
      <c r="G35" s="189">
        <v>3.7467770772560458</v>
      </c>
      <c r="H35" s="190">
        <f t="shared" si="3"/>
        <v>1.0862278475172649</v>
      </c>
      <c r="I35" s="189">
        <v>3.7665472874386525</v>
      </c>
      <c r="J35" s="190">
        <f t="shared" si="3"/>
        <v>1.9770210182606718E-2</v>
      </c>
      <c r="K35" s="189">
        <v>3.8825780064648066</v>
      </c>
      <c r="L35" s="190">
        <f t="shared" si="4"/>
        <v>0.11603071902615403</v>
      </c>
      <c r="M35" s="189">
        <v>3.5009732675837011</v>
      </c>
      <c r="N35" s="190">
        <f t="shared" si="4"/>
        <v>-0.38160473888110547</v>
      </c>
    </row>
    <row r="36" spans="2:15" x14ac:dyDescent="0.25">
      <c r="B36" s="119" t="s">
        <v>83</v>
      </c>
      <c r="C36" s="189" t="s">
        <v>252</v>
      </c>
      <c r="D36" s="190" t="s">
        <v>252</v>
      </c>
      <c r="E36" s="189">
        <v>3.1300522211889263</v>
      </c>
      <c r="F36" s="190" t="str">
        <f t="shared" si="3"/>
        <v>-</v>
      </c>
      <c r="G36" s="189">
        <v>3.8604025068408507</v>
      </c>
      <c r="H36" s="190">
        <f t="shared" si="3"/>
        <v>0.73035028565192439</v>
      </c>
      <c r="I36" s="189">
        <v>3.5541641905085322</v>
      </c>
      <c r="J36" s="190">
        <f t="shared" si="3"/>
        <v>-0.30623831633231857</v>
      </c>
      <c r="K36" s="189">
        <v>3.716340206185567</v>
      </c>
      <c r="L36" s="190">
        <f t="shared" si="4"/>
        <v>0.16217601567703488</v>
      </c>
      <c r="M36" s="189">
        <v>4.0448776658380217</v>
      </c>
      <c r="N36" s="190">
        <f t="shared" si="4"/>
        <v>0.32853745965245462</v>
      </c>
    </row>
    <row r="37" spans="2:15" x14ac:dyDescent="0.25">
      <c r="B37" s="119" t="s">
        <v>85</v>
      </c>
      <c r="C37" s="189" t="s">
        <v>252</v>
      </c>
      <c r="D37" s="190" t="s">
        <v>252</v>
      </c>
      <c r="E37" s="189">
        <v>3.9157191278636505</v>
      </c>
      <c r="F37" s="190" t="str">
        <f t="shared" si="3"/>
        <v>-</v>
      </c>
      <c r="G37" s="189">
        <v>4.3538162147898936</v>
      </c>
      <c r="H37" s="190">
        <f t="shared" si="3"/>
        <v>0.43809708692624305</v>
      </c>
      <c r="I37" s="189">
        <v>4.6739476972125287</v>
      </c>
      <c r="J37" s="190">
        <f t="shared" si="3"/>
        <v>0.32013148242263512</v>
      </c>
      <c r="K37" s="189">
        <v>4.7819376528117363</v>
      </c>
      <c r="L37" s="190">
        <f t="shared" si="4"/>
        <v>0.10798995559920765</v>
      </c>
      <c r="M37" s="189">
        <v>4.8589247066864107</v>
      </c>
      <c r="N37" s="190">
        <f t="shared" si="4"/>
        <v>7.6987053874674416E-2</v>
      </c>
    </row>
    <row r="38" spans="2:15" x14ac:dyDescent="0.25">
      <c r="B38" s="119" t="s">
        <v>87</v>
      </c>
      <c r="C38" s="189">
        <v>3.6635724242808263</v>
      </c>
      <c r="D38" s="190">
        <v>-1.0078994844681115</v>
      </c>
      <c r="E38" s="189">
        <v>4.722777006892473</v>
      </c>
      <c r="F38" s="190">
        <f t="shared" si="3"/>
        <v>1.0592045826116467</v>
      </c>
      <c r="G38" s="189">
        <v>4.9381933438985737</v>
      </c>
      <c r="H38" s="190">
        <f t="shared" si="3"/>
        <v>0.21541633700610063</v>
      </c>
      <c r="I38" s="189">
        <v>4.8646268822375971</v>
      </c>
      <c r="J38" s="190">
        <f t="shared" si="3"/>
        <v>-7.3566461660976579E-2</v>
      </c>
      <c r="K38" s="189">
        <v>4.8464105008432936</v>
      </c>
      <c r="L38" s="190">
        <f t="shared" si="4"/>
        <v>-1.8216381394303482E-2</v>
      </c>
      <c r="M38" s="189"/>
      <c r="N38" s="190"/>
    </row>
    <row r="39" spans="2:15" x14ac:dyDescent="0.25">
      <c r="B39" s="119" t="s">
        <v>89</v>
      </c>
      <c r="C39" s="189">
        <v>3.0958340061359602</v>
      </c>
      <c r="D39" s="190">
        <v>-1.7125413501455569</v>
      </c>
      <c r="E39" s="189">
        <v>4.2850326846494857</v>
      </c>
      <c r="F39" s="190">
        <f t="shared" si="3"/>
        <v>1.1891986785135256</v>
      </c>
      <c r="G39" s="189">
        <v>4.6020143445750037</v>
      </c>
      <c r="H39" s="190">
        <f t="shared" si="3"/>
        <v>0.31698165992551797</v>
      </c>
      <c r="I39" s="189">
        <v>4.5418088259969798</v>
      </c>
      <c r="J39" s="190">
        <f t="shared" si="3"/>
        <v>-6.020551857802392E-2</v>
      </c>
      <c r="K39" s="189">
        <v>4.6623670798464731</v>
      </c>
      <c r="L39" s="190">
        <f t="shared" si="4"/>
        <v>0.12055825384949337</v>
      </c>
      <c r="M39" s="189"/>
      <c r="N39" s="190"/>
    </row>
    <row r="40" spans="2:15" x14ac:dyDescent="0.25">
      <c r="B40" s="119" t="s">
        <v>91</v>
      </c>
      <c r="C40" s="189">
        <v>2.8831619894415117</v>
      </c>
      <c r="D40" s="190">
        <v>-1.5524168965310747</v>
      </c>
      <c r="E40" s="189">
        <v>4.1557573981834164</v>
      </c>
      <c r="F40" s="190">
        <f t="shared" si="3"/>
        <v>1.2725954087419047</v>
      </c>
      <c r="G40" s="189">
        <v>4.7164167004458859</v>
      </c>
      <c r="H40" s="190">
        <f t="shared" si="3"/>
        <v>0.56065930226246952</v>
      </c>
      <c r="I40" s="189">
        <v>4.5896226415094343</v>
      </c>
      <c r="J40" s="190">
        <f t="shared" si="3"/>
        <v>-0.12679405893645157</v>
      </c>
      <c r="K40" s="189">
        <v>4.7061082662765177</v>
      </c>
      <c r="L40" s="190">
        <f t="shared" si="4"/>
        <v>0.11648562476708335</v>
      </c>
      <c r="M40" s="189"/>
      <c r="N40" s="190"/>
    </row>
    <row r="41" spans="2:15" x14ac:dyDescent="0.25">
      <c r="B41" s="119" t="s">
        <v>93</v>
      </c>
      <c r="C41" s="189">
        <v>3.9435465513316639</v>
      </c>
      <c r="D41" s="190">
        <v>-0.51083159667298572</v>
      </c>
      <c r="E41" s="189">
        <v>4.535933081998115</v>
      </c>
      <c r="F41" s="190">
        <f t="shared" si="3"/>
        <v>0.59238653066645108</v>
      </c>
      <c r="G41" s="189">
        <v>4.8944105589441058</v>
      </c>
      <c r="H41" s="190">
        <f t="shared" si="3"/>
        <v>0.35847747694599086</v>
      </c>
      <c r="I41" s="189">
        <v>5.3227344992050876</v>
      </c>
      <c r="J41" s="190">
        <f t="shared" si="3"/>
        <v>0.42832394026098175</v>
      </c>
      <c r="K41" s="189">
        <v>4.7238556010420547</v>
      </c>
      <c r="L41" s="190">
        <f t="shared" si="4"/>
        <v>-0.59887889816303286</v>
      </c>
      <c r="M41" s="189"/>
      <c r="N41" s="190"/>
    </row>
    <row r="42" spans="2:15" x14ac:dyDescent="0.25">
      <c r="B42" s="119" t="s">
        <v>95</v>
      </c>
      <c r="C42" s="189">
        <v>3.5629353636805443</v>
      </c>
      <c r="D42" s="190">
        <v>-0.92472791643556596</v>
      </c>
      <c r="E42" s="189">
        <v>4.2730122542034765</v>
      </c>
      <c r="F42" s="190">
        <f t="shared" si="3"/>
        <v>0.71007689052293221</v>
      </c>
      <c r="G42" s="189">
        <v>5.4105883264863186</v>
      </c>
      <c r="H42" s="190">
        <f t="shared" si="3"/>
        <v>1.1375760722828421</v>
      </c>
      <c r="I42" s="189">
        <v>4.9361162751394287</v>
      </c>
      <c r="J42" s="190">
        <f t="shared" si="3"/>
        <v>-0.47447205134688986</v>
      </c>
      <c r="K42" s="189">
        <v>4.7896975862387867</v>
      </c>
      <c r="L42" s="190">
        <f t="shared" si="4"/>
        <v>-0.14641868890064202</v>
      </c>
      <c r="M42" s="189"/>
      <c r="N42" s="190"/>
    </row>
    <row r="43" spans="2:15" ht="15.75" x14ac:dyDescent="0.25">
      <c r="B43" s="122" t="s">
        <v>32</v>
      </c>
      <c r="C43" s="191">
        <v>3.5573192538793359</v>
      </c>
      <c r="D43" s="192">
        <v>-0.98814303764438538</v>
      </c>
      <c r="E43" s="191">
        <v>3.7405244280728964</v>
      </c>
      <c r="F43" s="192">
        <f t="shared" si="3"/>
        <v>0.18320517419356053</v>
      </c>
      <c r="G43" s="191">
        <v>4.4598857186981196</v>
      </c>
      <c r="H43" s="192">
        <f t="shared" si="3"/>
        <v>0.71936129062522314</v>
      </c>
      <c r="I43" s="191">
        <v>4.5024130635991009</v>
      </c>
      <c r="J43" s="192">
        <f t="shared" si="3"/>
        <v>4.2527344900981312E-2</v>
      </c>
      <c r="K43" s="191">
        <v>4.5891397178328877</v>
      </c>
      <c r="L43" s="192">
        <f t="shared" si="4"/>
        <v>8.6726654233786782E-2</v>
      </c>
      <c r="M43" s="191">
        <v>4.2790357200461546</v>
      </c>
      <c r="N43" s="192">
        <v>-0.16699205960761265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294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6.489559164733179</v>
      </c>
      <c r="D53" s="190">
        <v>-0.61754466040343292</v>
      </c>
      <c r="E53" s="189">
        <v>5.7575210589651027</v>
      </c>
      <c r="F53" s="190">
        <f t="shared" ref="F53:J65" si="5">IFERROR(E53-C53,"-")</f>
        <v>-0.73203810576807626</v>
      </c>
      <c r="G53" s="189">
        <v>6.3740490278951816</v>
      </c>
      <c r="H53" s="190">
        <f t="shared" si="5"/>
        <v>0.61652796893007888</v>
      </c>
      <c r="I53" s="189">
        <v>6.566951566951567</v>
      </c>
      <c r="J53" s="190">
        <f t="shared" si="5"/>
        <v>0.19290253905638544</v>
      </c>
      <c r="K53" s="189">
        <v>6.2255353211927158</v>
      </c>
      <c r="L53" s="190">
        <f t="shared" ref="L53:N65" si="6">IFERROR(K53-I53,"-")</f>
        <v>-0.34141624575885121</v>
      </c>
      <c r="M53" s="189">
        <v>5.7360690137561203</v>
      </c>
      <c r="N53" s="190">
        <f t="shared" si="6"/>
        <v>-0.48946630743659547</v>
      </c>
    </row>
    <row r="54" spans="1:15" x14ac:dyDescent="0.25">
      <c r="A54" s="1">
        <v>2</v>
      </c>
      <c r="B54" s="119" t="s">
        <v>75</v>
      </c>
      <c r="C54" s="189">
        <v>4.5534747292418771</v>
      </c>
      <c r="D54" s="190">
        <v>-2.2804353053601991</v>
      </c>
      <c r="E54" s="189">
        <v>4.5533578656853724</v>
      </c>
      <c r="F54" s="190">
        <f t="shared" si="5"/>
        <v>-1.1686355650475377E-4</v>
      </c>
      <c r="G54" s="189">
        <v>4.9751328777524675</v>
      </c>
      <c r="H54" s="190">
        <f t="shared" si="5"/>
        <v>0.42177501206709511</v>
      </c>
      <c r="I54" s="189">
        <v>5.4543435340572559</v>
      </c>
      <c r="J54" s="190">
        <f t="shared" si="5"/>
        <v>0.47921065630478843</v>
      </c>
      <c r="K54" s="189">
        <v>5.2079124579124576</v>
      </c>
      <c r="L54" s="190">
        <f t="shared" si="6"/>
        <v>-0.24643107614479831</v>
      </c>
      <c r="M54" s="189">
        <v>5.0129468055164645</v>
      </c>
      <c r="N54" s="190">
        <f t="shared" si="6"/>
        <v>-0.19496565239599306</v>
      </c>
    </row>
    <row r="55" spans="1:15" x14ac:dyDescent="0.25">
      <c r="A55" s="1">
        <v>3</v>
      </c>
      <c r="B55" s="119" t="s">
        <v>77</v>
      </c>
      <c r="C55" s="189">
        <v>4.9200463499420621</v>
      </c>
      <c r="D55" s="190">
        <v>-0.21976578878626185</v>
      </c>
      <c r="E55" s="189">
        <v>3.9244038559107053</v>
      </c>
      <c r="F55" s="190">
        <f t="shared" si="5"/>
        <v>-0.99564249403135685</v>
      </c>
      <c r="G55" s="189">
        <v>5.8718330849478386</v>
      </c>
      <c r="H55" s="190">
        <f t="shared" si="5"/>
        <v>1.9474292290371333</v>
      </c>
      <c r="I55" s="189">
        <v>5.0450780196493934</v>
      </c>
      <c r="J55" s="190">
        <f t="shared" si="5"/>
        <v>-0.82675506529844522</v>
      </c>
      <c r="K55" s="189">
        <v>4.8511896178803173</v>
      </c>
      <c r="L55" s="190">
        <f t="shared" si="6"/>
        <v>-0.19388840176907607</v>
      </c>
      <c r="M55" s="189">
        <v>4.9315508021390375</v>
      </c>
      <c r="N55" s="190">
        <f t="shared" si="6"/>
        <v>8.0361184258720186E-2</v>
      </c>
    </row>
    <row r="56" spans="1:15" x14ac:dyDescent="0.25">
      <c r="A56" s="1">
        <v>4</v>
      </c>
      <c r="B56" s="119" t="s">
        <v>79</v>
      </c>
      <c r="C56" s="189" t="s">
        <v>252</v>
      </c>
      <c r="D56" s="190" t="s">
        <v>252</v>
      </c>
      <c r="E56" s="189">
        <v>3.3561384104913889</v>
      </c>
      <c r="F56" s="190" t="str">
        <f>IFERROR(E56-C56,"-")</f>
        <v>-</v>
      </c>
      <c r="G56" s="189">
        <v>4.8981984863020998</v>
      </c>
      <c r="H56" s="190">
        <f>IFERROR(G56-E56,"-")</f>
        <v>1.5420600758107108</v>
      </c>
      <c r="I56" s="189">
        <v>4.6936875122524997</v>
      </c>
      <c r="J56" s="190">
        <f>IFERROR(I56-G56,"-")</f>
        <v>-0.20451097404960006</v>
      </c>
      <c r="K56" s="189">
        <v>4.7204922617937726</v>
      </c>
      <c r="L56" s="190">
        <f>IFERROR(K56-I56,"-")</f>
        <v>2.6804749541272876E-2</v>
      </c>
      <c r="M56" s="189">
        <v>4.9099209593894795</v>
      </c>
      <c r="N56" s="190">
        <f t="shared" si="6"/>
        <v>0.18942869759570691</v>
      </c>
    </row>
    <row r="57" spans="1:15" x14ac:dyDescent="0.25">
      <c r="A57" s="1">
        <v>5</v>
      </c>
      <c r="B57" s="119" t="s">
        <v>81</v>
      </c>
      <c r="C57" s="189" t="s">
        <v>252</v>
      </c>
      <c r="D57" s="190" t="s">
        <v>252</v>
      </c>
      <c r="E57" s="189">
        <v>3.1633121855173925</v>
      </c>
      <c r="F57" s="190" t="str">
        <f t="shared" si="5"/>
        <v>-</v>
      </c>
      <c r="G57" s="189">
        <v>4.7135969141755059</v>
      </c>
      <c r="H57" s="190">
        <f t="shared" si="5"/>
        <v>1.5502847286581134</v>
      </c>
      <c r="I57" s="189">
        <v>4.5477278191873047</v>
      </c>
      <c r="J57" s="190">
        <f t="shared" si="5"/>
        <v>-0.16586909498820113</v>
      </c>
      <c r="K57" s="189">
        <v>4.3936494127881689</v>
      </c>
      <c r="L57" s="190">
        <f t="shared" si="6"/>
        <v>-0.15407840639913584</v>
      </c>
      <c r="M57" s="189">
        <v>4.5354577510774456</v>
      </c>
      <c r="N57" s="190">
        <f t="shared" si="6"/>
        <v>0.14180833828927675</v>
      </c>
    </row>
    <row r="58" spans="1:15" x14ac:dyDescent="0.25">
      <c r="A58" s="1">
        <v>6</v>
      </c>
      <c r="B58" s="119" t="s">
        <v>83</v>
      </c>
      <c r="C58" s="189" t="s">
        <v>252</v>
      </c>
      <c r="D58" s="190" t="s">
        <v>252</v>
      </c>
      <c r="E58" s="189">
        <v>3.8764035667107</v>
      </c>
      <c r="F58" s="190" t="str">
        <f t="shared" si="5"/>
        <v>-</v>
      </c>
      <c r="G58" s="189">
        <v>4.5667229729729728</v>
      </c>
      <c r="H58" s="190">
        <f t="shared" si="5"/>
        <v>0.69031940626227284</v>
      </c>
      <c r="I58" s="189">
        <v>4.2290403667011685</v>
      </c>
      <c r="J58" s="190">
        <f t="shared" si="5"/>
        <v>-0.33768260627180435</v>
      </c>
      <c r="K58" s="189">
        <v>4.3297200409696144</v>
      </c>
      <c r="L58" s="190">
        <f t="shared" si="6"/>
        <v>0.10067967426844593</v>
      </c>
      <c r="M58" s="189">
        <v>5.1005733397037742</v>
      </c>
      <c r="N58" s="190">
        <f t="shared" si="6"/>
        <v>0.77085329873415986</v>
      </c>
    </row>
    <row r="59" spans="1:15" x14ac:dyDescent="0.25">
      <c r="A59" s="1">
        <v>7</v>
      </c>
      <c r="B59" s="119" t="s">
        <v>85</v>
      </c>
      <c r="C59" s="189" t="s">
        <v>252</v>
      </c>
      <c r="D59" s="190" t="s">
        <v>252</v>
      </c>
      <c r="E59" s="189">
        <v>4.8507611003207014</v>
      </c>
      <c r="F59" s="190" t="str">
        <f t="shared" si="5"/>
        <v>-</v>
      </c>
      <c r="G59" s="189">
        <v>5.3125453226976074</v>
      </c>
      <c r="H59" s="190">
        <f t="shared" si="5"/>
        <v>0.46178422237690597</v>
      </c>
      <c r="I59" s="189">
        <v>5.6553571428571425</v>
      </c>
      <c r="J59" s="190">
        <f t="shared" si="5"/>
        <v>0.34281182015953515</v>
      </c>
      <c r="K59" s="189">
        <v>5.6020038003109347</v>
      </c>
      <c r="L59" s="190">
        <f t="shared" si="6"/>
        <v>-5.3353342546207827E-2</v>
      </c>
      <c r="M59" s="189">
        <v>6.1752027552494164</v>
      </c>
      <c r="N59" s="190">
        <f t="shared" si="6"/>
        <v>0.57319895493848172</v>
      </c>
    </row>
    <row r="60" spans="1:15" x14ac:dyDescent="0.25">
      <c r="A60" s="1">
        <v>8</v>
      </c>
      <c r="B60" s="119" t="s">
        <v>87</v>
      </c>
      <c r="C60" s="189">
        <v>4.4993650556510048</v>
      </c>
      <c r="D60" s="190">
        <v>-1.7307103789177063</v>
      </c>
      <c r="E60" s="189">
        <v>5.66058465764175</v>
      </c>
      <c r="F60" s="190">
        <f t="shared" si="5"/>
        <v>1.1612196019907453</v>
      </c>
      <c r="G60" s="189">
        <v>5.8033076186154391</v>
      </c>
      <c r="H60" s="190">
        <f t="shared" si="5"/>
        <v>0.14272296097368908</v>
      </c>
      <c r="I60" s="189">
        <v>5.9049734748010607</v>
      </c>
      <c r="J60" s="190">
        <f t="shared" si="5"/>
        <v>0.10166585618562163</v>
      </c>
      <c r="K60" s="189">
        <v>5.660773347765951</v>
      </c>
      <c r="L60" s="190">
        <f t="shared" si="6"/>
        <v>-0.24420012703510974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3.8355297838692675</v>
      </c>
      <c r="D61" s="190">
        <v>-2.087686029111822</v>
      </c>
      <c r="E61" s="189">
        <v>5.2874042209974457</v>
      </c>
      <c r="F61" s="190">
        <f t="shared" si="5"/>
        <v>1.4518744371281782</v>
      </c>
      <c r="G61" s="189">
        <v>5.4376607785971531</v>
      </c>
      <c r="H61" s="190">
        <f t="shared" si="5"/>
        <v>0.15025655759970746</v>
      </c>
      <c r="I61" s="189">
        <v>5.3570825911690259</v>
      </c>
      <c r="J61" s="190">
        <f t="shared" si="5"/>
        <v>-8.0578187428127279E-2</v>
      </c>
      <c r="K61" s="189">
        <v>5.4076610102212959</v>
      </c>
      <c r="L61" s="190">
        <f t="shared" si="6"/>
        <v>5.0578419052270007E-2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3.7902843601895735</v>
      </c>
      <c r="D62" s="190">
        <v>-1.4126548365795535</v>
      </c>
      <c r="E62" s="189">
        <v>5.3159762078680997</v>
      </c>
      <c r="F62" s="190">
        <f t="shared" si="5"/>
        <v>1.5256918476785262</v>
      </c>
      <c r="G62" s="189">
        <v>5.2120803724577307</v>
      </c>
      <c r="H62" s="190">
        <f t="shared" si="5"/>
        <v>-0.10389583541036895</v>
      </c>
      <c r="I62" s="189">
        <v>5.5661025912215756</v>
      </c>
      <c r="J62" s="190">
        <f t="shared" si="5"/>
        <v>0.35402221876384488</v>
      </c>
      <c r="K62" s="189">
        <v>5.3289869608826477</v>
      </c>
      <c r="L62" s="190">
        <f t="shared" si="6"/>
        <v>-0.23711563033892791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5.4083703233988585</v>
      </c>
      <c r="D63" s="190">
        <v>0.22584437184176487</v>
      </c>
      <c r="E63" s="189">
        <v>5.7964547677261615</v>
      </c>
      <c r="F63" s="190">
        <f t="shared" si="5"/>
        <v>0.38808444432730305</v>
      </c>
      <c r="G63" s="189">
        <v>5.5494057724957555</v>
      </c>
      <c r="H63" s="190">
        <f t="shared" si="5"/>
        <v>-0.24704899523040602</v>
      </c>
      <c r="I63" s="189">
        <v>5.9795880497309337</v>
      </c>
      <c r="J63" s="190">
        <f t="shared" si="5"/>
        <v>0.43018227723517821</v>
      </c>
      <c r="K63" s="189">
        <v>5.1001681928611475</v>
      </c>
      <c r="L63" s="190">
        <f t="shared" si="6"/>
        <v>-0.87941985686978619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4.9156308851224102</v>
      </c>
      <c r="D64" s="190">
        <v>0.11303121374842551</v>
      </c>
      <c r="E64" s="189">
        <v>4.9558617468472672</v>
      </c>
      <c r="F64" s="190">
        <f t="shared" si="5"/>
        <v>4.0230861724857014E-2</v>
      </c>
      <c r="G64" s="189">
        <v>5.3994532921321605</v>
      </c>
      <c r="H64" s="190">
        <f t="shared" si="5"/>
        <v>0.44359154528489331</v>
      </c>
      <c r="I64" s="189">
        <v>5.2259140474663246</v>
      </c>
      <c r="J64" s="190">
        <f t="shared" si="5"/>
        <v>-0.17353924466583592</v>
      </c>
      <c r="K64" s="189">
        <v>5.1982622432859396</v>
      </c>
      <c r="L64" s="190">
        <f t="shared" si="6"/>
        <v>-2.7651804180385042E-2</v>
      </c>
      <c r="M64" s="189"/>
      <c r="N64" s="190"/>
    </row>
    <row r="65" spans="1:15" ht="15.75" x14ac:dyDescent="0.25">
      <c r="B65" s="122" t="s">
        <v>32</v>
      </c>
      <c r="C65" s="191">
        <v>4.4893277599402275</v>
      </c>
      <c r="D65" s="192">
        <v>-1.0076427640772394</v>
      </c>
      <c r="E65" s="191">
        <v>4.831373327378885</v>
      </c>
      <c r="F65" s="192">
        <f t="shared" si="5"/>
        <v>0.34204556743865755</v>
      </c>
      <c r="G65" s="191">
        <v>5.2954226434213476</v>
      </c>
      <c r="H65" s="192">
        <f t="shared" si="5"/>
        <v>0.46404931604246258</v>
      </c>
      <c r="I65" s="191">
        <v>5.2830842864949403</v>
      </c>
      <c r="J65" s="192">
        <f t="shared" si="5"/>
        <v>-1.2338356926407279E-2</v>
      </c>
      <c r="K65" s="191">
        <v>5.1735314177267737</v>
      </c>
      <c r="L65" s="192">
        <f t="shared" si="6"/>
        <v>-0.10955286876816661</v>
      </c>
      <c r="M65" s="191">
        <v>5.2246853068953998</v>
      </c>
      <c r="N65" s="192">
        <v>0.25912064437270921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4.1196432994798116</v>
      </c>
      <c r="D75" s="190">
        <v>-1.3680838283493246</v>
      </c>
      <c r="E75" s="189">
        <v>2.2780761148727526</v>
      </c>
      <c r="F75" s="190">
        <f t="shared" ref="F75:J77" si="7">IFERROR(E75-C75,"-")</f>
        <v>-1.8415671846070589</v>
      </c>
      <c r="G75" s="189">
        <v>3.3916331836445286</v>
      </c>
      <c r="H75" s="190">
        <f t="shared" si="7"/>
        <v>1.113557068771776</v>
      </c>
      <c r="I75" s="189">
        <v>4.5747246984792866</v>
      </c>
      <c r="J75" s="190">
        <f t="shared" si="7"/>
        <v>1.1830915148347581</v>
      </c>
      <c r="K75" s="189">
        <v>4.747028055159296</v>
      </c>
      <c r="L75" s="190">
        <f t="shared" ref="L75:L77" si="8">IFERROR(K75-I75,"-")</f>
        <v>0.1723033566800094</v>
      </c>
      <c r="M75" s="189">
        <v>3.4725315515961395</v>
      </c>
      <c r="N75" s="190">
        <f t="shared" ref="N75:N81" si="9">IFERROR(M75-K75,"-")</f>
        <v>-1.2744965035631566</v>
      </c>
    </row>
    <row r="76" spans="1:15" x14ac:dyDescent="0.25">
      <c r="A76" s="1">
        <v>2</v>
      </c>
      <c r="B76" s="119" t="s">
        <v>75</v>
      </c>
      <c r="C76" s="189">
        <v>3.5437040790473779</v>
      </c>
      <c r="D76" s="190">
        <v>-0.6448126673641057</v>
      </c>
      <c r="E76" s="189">
        <v>1.9552311435523115</v>
      </c>
      <c r="F76" s="190">
        <f t="shared" si="7"/>
        <v>-1.5884729354950664</v>
      </c>
      <c r="G76" s="189">
        <v>2.7234630439788163</v>
      </c>
      <c r="H76" s="190">
        <f t="shared" si="7"/>
        <v>0.7682319004265048</v>
      </c>
      <c r="I76" s="189">
        <v>4.37411568872243</v>
      </c>
      <c r="J76" s="190">
        <f t="shared" si="7"/>
        <v>1.6506526447436136</v>
      </c>
      <c r="K76" s="189">
        <v>5.5397431447414096</v>
      </c>
      <c r="L76" s="190">
        <f t="shared" si="8"/>
        <v>1.1656274560189797</v>
      </c>
      <c r="M76" s="189">
        <v>3.2008113590263694</v>
      </c>
      <c r="N76" s="190">
        <f t="shared" si="9"/>
        <v>-2.3389317857150402</v>
      </c>
    </row>
    <row r="77" spans="1:15" x14ac:dyDescent="0.25">
      <c r="A77" s="1">
        <v>3</v>
      </c>
      <c r="B77" s="119" t="s">
        <v>77</v>
      </c>
      <c r="C77" s="189">
        <v>3.9275466284074607</v>
      </c>
      <c r="D77" s="190">
        <v>-1.5473314720801374</v>
      </c>
      <c r="E77" s="189">
        <v>2.0992983202211355</v>
      </c>
      <c r="F77" s="190">
        <f t="shared" si="7"/>
        <v>-1.8282483081863252</v>
      </c>
      <c r="G77" s="189">
        <v>3.3620092378752888</v>
      </c>
      <c r="H77" s="190">
        <f t="shared" si="7"/>
        <v>1.2627109176541533</v>
      </c>
      <c r="I77" s="189">
        <v>3.9561174077303112</v>
      </c>
      <c r="J77" s="190">
        <f t="shared" si="7"/>
        <v>0.59410816985502235</v>
      </c>
      <c r="K77" s="189">
        <v>3.9655259822560205</v>
      </c>
      <c r="L77" s="190">
        <f t="shared" si="8"/>
        <v>9.4085745257093123E-3</v>
      </c>
      <c r="M77" s="189">
        <v>3.8709829867674856</v>
      </c>
      <c r="N77" s="190">
        <f t="shared" si="9"/>
        <v>-9.4542995488534842E-2</v>
      </c>
    </row>
    <row r="78" spans="1:15" x14ac:dyDescent="0.25">
      <c r="A78" s="1">
        <v>4</v>
      </c>
      <c r="B78" s="119" t="s">
        <v>79</v>
      </c>
      <c r="C78" s="189" t="s">
        <v>252</v>
      </c>
      <c r="D78" s="190" t="s">
        <v>252</v>
      </c>
      <c r="E78" s="189">
        <v>2.3735547248543858</v>
      </c>
      <c r="F78" s="190" t="str">
        <f>IFERROR(E78-C78,"-")</f>
        <v>-</v>
      </c>
      <c r="G78" s="189">
        <v>2.9039070749736009</v>
      </c>
      <c r="H78" s="190">
        <f>IFERROR(G78-E78,"-")</f>
        <v>0.53035235011921511</v>
      </c>
      <c r="I78" s="189">
        <v>3.1477088275689851</v>
      </c>
      <c r="J78" s="190">
        <f>IFERROR(I78-G78,"-")</f>
        <v>0.24380175259538417</v>
      </c>
      <c r="K78" s="189">
        <v>3.7439455782312927</v>
      </c>
      <c r="L78" s="190">
        <f>IFERROR(K78-I78,"-")</f>
        <v>0.59623675066230764</v>
      </c>
      <c r="M78" s="189">
        <v>3.2301086575534526</v>
      </c>
      <c r="N78" s="190">
        <f t="shared" si="9"/>
        <v>-0.51383692067784015</v>
      </c>
    </row>
    <row r="79" spans="1:15" x14ac:dyDescent="0.25">
      <c r="A79" s="1">
        <v>5</v>
      </c>
      <c r="B79" s="119" t="s">
        <v>81</v>
      </c>
      <c r="C79" s="189" t="s">
        <v>252</v>
      </c>
      <c r="D79" s="190" t="s">
        <v>252</v>
      </c>
      <c r="E79" s="189">
        <v>2.313740285218441</v>
      </c>
      <c r="F79" s="190" t="str">
        <f t="shared" ref="F79:J87" si="10">IFERROR(E79-C79,"-")</f>
        <v>-</v>
      </c>
      <c r="G79" s="189">
        <v>2.6267898852442366</v>
      </c>
      <c r="H79" s="190">
        <f t="shared" si="10"/>
        <v>0.31304960002579563</v>
      </c>
      <c r="I79" s="189">
        <v>2.8053254437869821</v>
      </c>
      <c r="J79" s="190">
        <f t="shared" si="10"/>
        <v>0.1785355585427455</v>
      </c>
      <c r="K79" s="189">
        <v>3.0944155626362568</v>
      </c>
      <c r="L79" s="190">
        <f t="shared" ref="L79:L87" si="11">IFERROR(K79-I79,"-")</f>
        <v>0.28909011884927471</v>
      </c>
      <c r="M79" s="189">
        <v>2.4795615731785943</v>
      </c>
      <c r="N79" s="190">
        <f t="shared" si="9"/>
        <v>-0.61485398945766256</v>
      </c>
    </row>
    <row r="80" spans="1:15" x14ac:dyDescent="0.25">
      <c r="A80" s="1">
        <v>6</v>
      </c>
      <c r="B80" s="119" t="s">
        <v>83</v>
      </c>
      <c r="C80" s="189" t="s">
        <v>252</v>
      </c>
      <c r="D80" s="190" t="s">
        <v>252</v>
      </c>
      <c r="E80" s="189">
        <v>2.559573393916446</v>
      </c>
      <c r="F80" s="190" t="str">
        <f t="shared" si="10"/>
        <v>-</v>
      </c>
      <c r="G80" s="189">
        <v>2.9055428690056053</v>
      </c>
      <c r="H80" s="190">
        <f t="shared" si="10"/>
        <v>0.34596947508915932</v>
      </c>
      <c r="I80" s="189">
        <v>2.644238437001595</v>
      </c>
      <c r="J80" s="190">
        <f t="shared" si="10"/>
        <v>-0.26130443200401032</v>
      </c>
      <c r="K80" s="189">
        <v>2.7811035918792295</v>
      </c>
      <c r="L80" s="190">
        <f t="shared" si="11"/>
        <v>0.13686515487763451</v>
      </c>
      <c r="M80" s="189">
        <v>2.7665606016777553</v>
      </c>
      <c r="N80" s="190">
        <f t="shared" si="9"/>
        <v>-1.4542990201474204E-2</v>
      </c>
    </row>
    <row r="81" spans="1:15" x14ac:dyDescent="0.25">
      <c r="A81" s="1">
        <v>7</v>
      </c>
      <c r="B81" s="119" t="s">
        <v>85</v>
      </c>
      <c r="C81" s="189" t="s">
        <v>252</v>
      </c>
      <c r="D81" s="190" t="s">
        <v>252</v>
      </c>
      <c r="E81" s="189">
        <v>2.8519527235354571</v>
      </c>
      <c r="F81" s="190" t="str">
        <f t="shared" si="10"/>
        <v>-</v>
      </c>
      <c r="G81" s="189">
        <v>2.9667500605278025</v>
      </c>
      <c r="H81" s="190">
        <f t="shared" si="10"/>
        <v>0.1147973369923454</v>
      </c>
      <c r="I81" s="189">
        <v>3.3240200593593285</v>
      </c>
      <c r="J81" s="190">
        <f t="shared" si="10"/>
        <v>0.35726999883152599</v>
      </c>
      <c r="K81" s="189">
        <v>3.6030543829153214</v>
      </c>
      <c r="L81" s="190">
        <f t="shared" si="11"/>
        <v>0.27903432355599289</v>
      </c>
      <c r="M81" s="189">
        <v>3.4743484866191423</v>
      </c>
      <c r="N81" s="190">
        <f t="shared" si="9"/>
        <v>-0.12870589629617912</v>
      </c>
    </row>
    <row r="82" spans="1:15" x14ac:dyDescent="0.25">
      <c r="A82" s="1">
        <v>8</v>
      </c>
      <c r="B82" s="119" t="s">
        <v>87</v>
      </c>
      <c r="C82" s="189">
        <v>3.0480277273477472</v>
      </c>
      <c r="D82" s="190">
        <v>-0.37892875643733426</v>
      </c>
      <c r="E82" s="189">
        <v>3.4292054557263478</v>
      </c>
      <c r="F82" s="190">
        <f t="shared" si="10"/>
        <v>0.38117772837860064</v>
      </c>
      <c r="G82" s="189">
        <v>3.6775165319617926</v>
      </c>
      <c r="H82" s="190">
        <f t="shared" si="10"/>
        <v>0.24831107623544479</v>
      </c>
      <c r="I82" s="189">
        <v>3.551677964683237</v>
      </c>
      <c r="J82" s="190">
        <f t="shared" si="10"/>
        <v>-0.12583856727855558</v>
      </c>
      <c r="K82" s="189">
        <v>3.5742602160638799</v>
      </c>
      <c r="L82" s="190">
        <f t="shared" si="11"/>
        <v>2.2582251380642848E-2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2.6368810100085041</v>
      </c>
      <c r="D83" s="190">
        <v>-1.2163187945835818</v>
      </c>
      <c r="E83" s="189">
        <v>3.0147359454855196</v>
      </c>
      <c r="F83" s="190">
        <f t="shared" si="10"/>
        <v>0.37785493547701554</v>
      </c>
      <c r="G83" s="189">
        <v>3.3833937726647494</v>
      </c>
      <c r="H83" s="190">
        <f t="shared" si="10"/>
        <v>0.36865782717922979</v>
      </c>
      <c r="I83" s="189">
        <v>3.3359678313921242</v>
      </c>
      <c r="J83" s="190">
        <f t="shared" si="10"/>
        <v>-4.7425941272625227E-2</v>
      </c>
      <c r="K83" s="189">
        <v>3.3710453920220083</v>
      </c>
      <c r="L83" s="190">
        <f t="shared" si="11"/>
        <v>3.5077560629884097E-2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2.3909129875696529</v>
      </c>
      <c r="D84" s="190">
        <v>-1.2136308102677908</v>
      </c>
      <c r="E84" s="189">
        <v>2.6697407110398288</v>
      </c>
      <c r="F84" s="190">
        <f t="shared" si="10"/>
        <v>0.27882772347017593</v>
      </c>
      <c r="G84" s="189">
        <v>3.746944644140906</v>
      </c>
      <c r="H84" s="190">
        <f t="shared" si="10"/>
        <v>1.0772039331010772</v>
      </c>
      <c r="I84" s="189">
        <v>3.1570985259891389</v>
      </c>
      <c r="J84" s="190">
        <f t="shared" si="10"/>
        <v>-0.58984611815176713</v>
      </c>
      <c r="K84" s="189">
        <v>3.6075309577963104</v>
      </c>
      <c r="L84" s="190">
        <f t="shared" si="11"/>
        <v>0.45043243180717152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3.1232244318181817</v>
      </c>
      <c r="D85" s="190">
        <v>-0.40494458226632535</v>
      </c>
      <c r="E85" s="189">
        <v>2.8078212290502793</v>
      </c>
      <c r="F85" s="190">
        <f t="shared" si="10"/>
        <v>-0.31540320276790235</v>
      </c>
      <c r="G85" s="189">
        <v>3.9559717830211629</v>
      </c>
      <c r="H85" s="190">
        <f t="shared" si="10"/>
        <v>1.1481505539708836</v>
      </c>
      <c r="I85" s="189">
        <v>4.0530846484935434</v>
      </c>
      <c r="J85" s="190">
        <f t="shared" si="10"/>
        <v>9.7112865472380516E-2</v>
      </c>
      <c r="K85" s="189">
        <v>3.980811808118081</v>
      </c>
      <c r="L85" s="190">
        <f t="shared" si="11"/>
        <v>-7.2272840375462444E-2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2.5420693575895394</v>
      </c>
      <c r="D86" s="190">
        <v>-0.41724508464993315</v>
      </c>
      <c r="E86" s="189">
        <v>3.2043128654970761</v>
      </c>
      <c r="F86" s="190">
        <f t="shared" si="10"/>
        <v>0.66224350790753661</v>
      </c>
      <c r="G86" s="189">
        <v>5.4314686873189215</v>
      </c>
      <c r="H86" s="190">
        <f t="shared" si="10"/>
        <v>2.2271558218218455</v>
      </c>
      <c r="I86" s="189">
        <v>4.376825947016588</v>
      </c>
      <c r="J86" s="190">
        <f t="shared" si="10"/>
        <v>-1.0546427403023335</v>
      </c>
      <c r="K86" s="189">
        <v>3.8249922287845819</v>
      </c>
      <c r="L86" s="190">
        <f t="shared" si="11"/>
        <v>-0.55183371823200611</v>
      </c>
      <c r="M86" s="189"/>
      <c r="N86" s="190"/>
    </row>
    <row r="87" spans="1:15" ht="15.75" x14ac:dyDescent="0.25">
      <c r="B87" s="122" t="s">
        <v>32</v>
      </c>
      <c r="C87" s="191">
        <v>2.8833021788655882</v>
      </c>
      <c r="D87" s="192">
        <v>-0.73713526088252568</v>
      </c>
      <c r="E87" s="191">
        <v>2.6991773640913901</v>
      </c>
      <c r="F87" s="192">
        <f t="shared" si="10"/>
        <v>-0.18412481477419806</v>
      </c>
      <c r="G87" s="191">
        <v>3.3010908755802837</v>
      </c>
      <c r="H87" s="192">
        <f t="shared" si="10"/>
        <v>0.6019135114888936</v>
      </c>
      <c r="I87" s="191">
        <v>3.4031098256693291</v>
      </c>
      <c r="J87" s="192">
        <f t="shared" si="10"/>
        <v>0.10201895008904538</v>
      </c>
      <c r="K87" s="191">
        <v>3.6143281121187139</v>
      </c>
      <c r="L87" s="192">
        <f t="shared" si="11"/>
        <v>0.21121828644938478</v>
      </c>
      <c r="M87" s="191">
        <v>3.0905527244217952</v>
      </c>
      <c r="N87" s="192">
        <v>-0.52953181136016081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8.5592474598289545</v>
      </c>
      <c r="D97" s="190">
        <v>-3.9744615225387747E-3</v>
      </c>
      <c r="E97" s="189">
        <v>8.5618707372523541</v>
      </c>
      <c r="F97" s="190">
        <f t="shared" ref="F97:J99" si="12">IFERROR(E97-C97,"-")</f>
        <v>2.6232774233996281E-3</v>
      </c>
      <c r="G97" s="189">
        <v>8.1534082166487156</v>
      </c>
      <c r="H97" s="190">
        <f t="shared" si="12"/>
        <v>-0.40846252060363852</v>
      </c>
      <c r="I97" s="189">
        <v>8.0675993703867839</v>
      </c>
      <c r="J97" s="190">
        <f t="shared" si="12"/>
        <v>-8.5808846261931748E-2</v>
      </c>
      <c r="K97" s="189">
        <v>7.8156718233964888</v>
      </c>
      <c r="L97" s="190">
        <f t="shared" ref="L97:L99" si="13">IFERROR(K97-I97,"-")</f>
        <v>-0.25192754699029507</v>
      </c>
      <c r="M97" s="189">
        <v>7.8076192941582532</v>
      </c>
      <c r="N97" s="190">
        <f t="shared" ref="N97:N103" si="14">IFERROR(M97-K97,"-")</f>
        <v>-8.0525292382356284E-3</v>
      </c>
    </row>
    <row r="98" spans="2:14" x14ac:dyDescent="0.25">
      <c r="B98" s="119" t="s">
        <v>75</v>
      </c>
      <c r="C98" s="189">
        <v>7.7267862628687372</v>
      </c>
      <c r="D98" s="190">
        <v>-0.22019126074245321</v>
      </c>
      <c r="E98" s="189">
        <v>7.4285973837209305</v>
      </c>
      <c r="F98" s="190">
        <f t="shared" si="12"/>
        <v>-0.29818887914780667</v>
      </c>
      <c r="G98" s="189">
        <v>7.2097933809343209</v>
      </c>
      <c r="H98" s="190">
        <f t="shared" si="12"/>
        <v>-0.21880400278660961</v>
      </c>
      <c r="I98" s="189">
        <v>7.4318477680953228</v>
      </c>
      <c r="J98" s="190">
        <f t="shared" si="12"/>
        <v>0.2220543871610019</v>
      </c>
      <c r="K98" s="189">
        <v>7.3057963716537149</v>
      </c>
      <c r="L98" s="190">
        <f t="shared" si="13"/>
        <v>-0.1260513964416079</v>
      </c>
      <c r="M98" s="189">
        <v>7.2785586344958384</v>
      </c>
      <c r="N98" s="190">
        <f t="shared" si="14"/>
        <v>-2.7237737157876474E-2</v>
      </c>
    </row>
    <row r="99" spans="2:14" x14ac:dyDescent="0.25">
      <c r="B99" s="119" t="s">
        <v>77</v>
      </c>
      <c r="C99" s="189">
        <v>8.8342124542124534</v>
      </c>
      <c r="D99" s="190">
        <v>1.4869067754866094</v>
      </c>
      <c r="E99" s="189">
        <v>7.5388716890264877</v>
      </c>
      <c r="F99" s="190">
        <f t="shared" si="12"/>
        <v>-1.2953407651859656</v>
      </c>
      <c r="G99" s="189">
        <v>7.7024867188327706</v>
      </c>
      <c r="H99" s="190">
        <f t="shared" si="12"/>
        <v>0.16361502980628284</v>
      </c>
      <c r="I99" s="189">
        <v>7.2751699534647134</v>
      </c>
      <c r="J99" s="190">
        <f t="shared" si="12"/>
        <v>-0.42731676536805718</v>
      </c>
      <c r="K99" s="189">
        <v>6.9647433761292241</v>
      </c>
      <c r="L99" s="190">
        <f t="shared" si="13"/>
        <v>-0.31042657733548928</v>
      </c>
      <c r="M99" s="189">
        <v>6.9847667365460318</v>
      </c>
      <c r="N99" s="190">
        <f t="shared" si="14"/>
        <v>2.0023360416807634E-2</v>
      </c>
    </row>
    <row r="100" spans="2:14" x14ac:dyDescent="0.25">
      <c r="B100" s="119" t="s">
        <v>79</v>
      </c>
      <c r="C100" s="189" t="s">
        <v>252</v>
      </c>
      <c r="D100" s="190" t="s">
        <v>252</v>
      </c>
      <c r="E100" s="189">
        <v>7.1078660696384413</v>
      </c>
      <c r="F100" s="190" t="str">
        <f>IFERROR(E100-C100,"-")</f>
        <v>-</v>
      </c>
      <c r="G100" s="189">
        <v>7.0547524979436629</v>
      </c>
      <c r="H100" s="190">
        <f>IFERROR(G100-E100,"-")</f>
        <v>-5.3113571694778372E-2</v>
      </c>
      <c r="I100" s="189">
        <v>6.9265463745030589</v>
      </c>
      <c r="J100" s="190">
        <f>IFERROR(I100-G100,"-")</f>
        <v>-0.128206123440604</v>
      </c>
      <c r="K100" s="189">
        <v>7.0407772304324032</v>
      </c>
      <c r="L100" s="190">
        <f>IFERROR(K100-I100,"-")</f>
        <v>0.11423085592934434</v>
      </c>
      <c r="M100" s="189">
        <v>6.9013382210922565</v>
      </c>
      <c r="N100" s="190">
        <f t="shared" si="14"/>
        <v>-0.13943900934014675</v>
      </c>
    </row>
    <row r="101" spans="2:14" x14ac:dyDescent="0.25">
      <c r="B101" s="119" t="s">
        <v>81</v>
      </c>
      <c r="C101" s="189" t="s">
        <v>252</v>
      </c>
      <c r="D101" s="190" t="s">
        <v>252</v>
      </c>
      <c r="E101" s="189">
        <v>6.5101687140017326</v>
      </c>
      <c r="F101" s="190" t="str">
        <f t="shared" ref="F101:J109" si="15">IFERROR(E101-C101,"-")</f>
        <v>-</v>
      </c>
      <c r="G101" s="189">
        <v>7.3525828303582896</v>
      </c>
      <c r="H101" s="190">
        <f t="shared" si="15"/>
        <v>0.84241411635655705</v>
      </c>
      <c r="I101" s="189">
        <v>7.2600205549845835</v>
      </c>
      <c r="J101" s="190">
        <f t="shared" si="15"/>
        <v>-9.2562275373706093E-2</v>
      </c>
      <c r="K101" s="189">
        <v>7.0341730304230818</v>
      </c>
      <c r="L101" s="190">
        <f t="shared" ref="L101:L109" si="16">IFERROR(K101-I101,"-")</f>
        <v>-0.2258475245615017</v>
      </c>
      <c r="M101" s="189">
        <v>6.7970391872278668</v>
      </c>
      <c r="N101" s="190">
        <f t="shared" si="14"/>
        <v>-0.23713384319521502</v>
      </c>
    </row>
    <row r="102" spans="2:14" x14ac:dyDescent="0.25">
      <c r="B102" s="119" t="s">
        <v>83</v>
      </c>
      <c r="C102" s="189" t="s">
        <v>252</v>
      </c>
      <c r="D102" s="190" t="s">
        <v>252</v>
      </c>
      <c r="E102" s="189">
        <v>7.3272741487822994</v>
      </c>
      <c r="F102" s="190" t="str">
        <f t="shared" si="15"/>
        <v>-</v>
      </c>
      <c r="G102" s="189">
        <v>7.7036482984689085</v>
      </c>
      <c r="H102" s="190">
        <f t="shared" si="15"/>
        <v>0.37637414968660909</v>
      </c>
      <c r="I102" s="189">
        <v>7.3676826716096624</v>
      </c>
      <c r="J102" s="190">
        <f t="shared" si="15"/>
        <v>-0.33596562685924614</v>
      </c>
      <c r="K102" s="189">
        <v>7.1731740093705731</v>
      </c>
      <c r="L102" s="190">
        <f t="shared" si="16"/>
        <v>-0.19450866223908925</v>
      </c>
      <c r="M102" s="189">
        <v>7.2056278546673092</v>
      </c>
      <c r="N102" s="190">
        <f t="shared" si="14"/>
        <v>3.2453845296736006E-2</v>
      </c>
    </row>
    <row r="103" spans="2:14" x14ac:dyDescent="0.25">
      <c r="B103" s="119" t="s">
        <v>85</v>
      </c>
      <c r="C103" s="189" t="s">
        <v>252</v>
      </c>
      <c r="D103" s="190" t="s">
        <v>252</v>
      </c>
      <c r="E103" s="189">
        <v>7.4283947092967928</v>
      </c>
      <c r="F103" s="190" t="str">
        <f t="shared" si="15"/>
        <v>-</v>
      </c>
      <c r="G103" s="189">
        <v>7.7900538933283778</v>
      </c>
      <c r="H103" s="190">
        <f t="shared" si="15"/>
        <v>0.36165918403158503</v>
      </c>
      <c r="I103" s="189">
        <v>7.7930875248650189</v>
      </c>
      <c r="J103" s="190">
        <f t="shared" si="15"/>
        <v>3.033631536641046E-3</v>
      </c>
      <c r="K103" s="189">
        <v>7.6859264896747144</v>
      </c>
      <c r="L103" s="190">
        <f t="shared" si="16"/>
        <v>-0.10716103519030451</v>
      </c>
      <c r="M103" s="189">
        <v>7.7924450069832405</v>
      </c>
      <c r="N103" s="190">
        <f t="shared" si="14"/>
        <v>0.10651851730852613</v>
      </c>
    </row>
    <row r="104" spans="2:14" x14ac:dyDescent="0.25">
      <c r="B104" s="119" t="s">
        <v>87</v>
      </c>
      <c r="C104" s="189">
        <v>7.9838443785031323</v>
      </c>
      <c r="D104" s="190">
        <v>-0.74822205678879605</v>
      </c>
      <c r="E104" s="189">
        <v>7.9277582420543498</v>
      </c>
      <c r="F104" s="190">
        <f t="shared" si="15"/>
        <v>-5.6086136448782575E-2</v>
      </c>
      <c r="G104" s="189">
        <v>8.2023683428458209</v>
      </c>
      <c r="H104" s="190">
        <f t="shared" si="15"/>
        <v>0.27461010079147119</v>
      </c>
      <c r="I104" s="189">
        <v>8.149072850048233</v>
      </c>
      <c r="J104" s="190">
        <f t="shared" si="15"/>
        <v>-5.329549279758794E-2</v>
      </c>
      <c r="K104" s="189">
        <v>7.9129991561181434</v>
      </c>
      <c r="L104" s="190">
        <f t="shared" si="16"/>
        <v>-0.23607369393008959</v>
      </c>
      <c r="M104" s="189"/>
      <c r="N104" s="190"/>
    </row>
    <row r="105" spans="2:14" x14ac:dyDescent="0.25">
      <c r="B105" s="119" t="s">
        <v>89</v>
      </c>
      <c r="C105" s="189">
        <v>7.9890478855224236</v>
      </c>
      <c r="D105" s="190">
        <v>-0.35645627818270409</v>
      </c>
      <c r="E105" s="189">
        <v>8.2263032272808072</v>
      </c>
      <c r="F105" s="190">
        <f t="shared" si="15"/>
        <v>0.23725534175838359</v>
      </c>
      <c r="G105" s="189">
        <v>7.6469238669493773</v>
      </c>
      <c r="H105" s="190">
        <f t="shared" si="15"/>
        <v>-0.57937936033142989</v>
      </c>
      <c r="I105" s="189">
        <v>7.5569947036719238</v>
      </c>
      <c r="J105" s="190">
        <f t="shared" si="15"/>
        <v>-8.9929163277453483E-2</v>
      </c>
      <c r="K105" s="189">
        <v>7.7414813195758185</v>
      </c>
      <c r="L105" s="190">
        <f t="shared" si="16"/>
        <v>0.1844866159038947</v>
      </c>
      <c r="M105" s="189"/>
      <c r="N105" s="190"/>
    </row>
    <row r="106" spans="2:14" x14ac:dyDescent="0.25">
      <c r="B106" s="119" t="s">
        <v>91</v>
      </c>
      <c r="C106" s="189">
        <v>6.2485410452600183</v>
      </c>
      <c r="D106" s="190">
        <v>-1.4047514920323207</v>
      </c>
      <c r="E106" s="189">
        <v>7.2299927074883445</v>
      </c>
      <c r="F106" s="190">
        <f t="shared" si="15"/>
        <v>0.98145166222832625</v>
      </c>
      <c r="G106" s="189">
        <v>7.2612598510936586</v>
      </c>
      <c r="H106" s="190">
        <f t="shared" si="15"/>
        <v>3.1267143605314018E-2</v>
      </c>
      <c r="I106" s="189">
        <v>7.2050071772884268</v>
      </c>
      <c r="J106" s="190">
        <f t="shared" si="15"/>
        <v>-5.6252673805231801E-2</v>
      </c>
      <c r="K106" s="189">
        <v>7.2402126989420639</v>
      </c>
      <c r="L106" s="190">
        <f t="shared" si="16"/>
        <v>3.5205521653637106E-2</v>
      </c>
      <c r="M106" s="189"/>
      <c r="N106" s="190"/>
    </row>
    <row r="107" spans="2:14" x14ac:dyDescent="0.25">
      <c r="B107" s="119" t="s">
        <v>93</v>
      </c>
      <c r="C107" s="189">
        <v>7.793066875069778</v>
      </c>
      <c r="D107" s="190">
        <v>8.8277100471856329E-3</v>
      </c>
      <c r="E107" s="189">
        <v>7.8109913679436014</v>
      </c>
      <c r="F107" s="190">
        <f t="shared" si="15"/>
        <v>1.7924492873823361E-2</v>
      </c>
      <c r="G107" s="189">
        <v>7.4824879494096317</v>
      </c>
      <c r="H107" s="190">
        <f t="shared" si="15"/>
        <v>-0.32850341853396969</v>
      </c>
      <c r="I107" s="189">
        <v>7.5707263977217494</v>
      </c>
      <c r="J107" s="190">
        <f t="shared" si="15"/>
        <v>8.823844831211769E-2</v>
      </c>
      <c r="K107" s="189">
        <v>7.2974638046289764</v>
      </c>
      <c r="L107" s="190">
        <f t="shared" si="16"/>
        <v>-0.27326259309277301</v>
      </c>
      <c r="M107" s="189"/>
      <c r="N107" s="190"/>
    </row>
    <row r="108" spans="2:14" x14ac:dyDescent="0.25">
      <c r="B108" s="119" t="s">
        <v>95</v>
      </c>
      <c r="C108" s="189">
        <v>8.1032898705396494</v>
      </c>
      <c r="D108" s="190">
        <v>0.19206798736276909</v>
      </c>
      <c r="E108" s="189">
        <v>7.6921547469176508</v>
      </c>
      <c r="F108" s="190">
        <f t="shared" si="15"/>
        <v>-0.41113512362199867</v>
      </c>
      <c r="G108" s="189">
        <v>7.3686150530927028</v>
      </c>
      <c r="H108" s="190">
        <f t="shared" si="15"/>
        <v>-0.32353969382494796</v>
      </c>
      <c r="I108" s="189">
        <v>7.3192962330594389</v>
      </c>
      <c r="J108" s="190">
        <f t="shared" si="15"/>
        <v>-4.9318820033263933E-2</v>
      </c>
      <c r="K108" s="189">
        <v>7.3251727316150994</v>
      </c>
      <c r="L108" s="190">
        <f t="shared" si="16"/>
        <v>5.8764985556605254E-3</v>
      </c>
      <c r="M108" s="189"/>
      <c r="N108" s="190"/>
    </row>
    <row r="109" spans="2:14" ht="15.75" x14ac:dyDescent="0.25">
      <c r="B109" s="122" t="s">
        <v>32</v>
      </c>
      <c r="C109" s="191">
        <v>8.0718368101277527</v>
      </c>
      <c r="D109" s="192">
        <v>0.21826397128868535</v>
      </c>
      <c r="E109" s="191">
        <v>7.6367448035474954</v>
      </c>
      <c r="F109" s="192">
        <f t="shared" si="15"/>
        <v>-0.43509200658025726</v>
      </c>
      <c r="G109" s="191">
        <v>7.5544930092828881</v>
      </c>
      <c r="H109" s="192">
        <f t="shared" si="15"/>
        <v>-8.225179426460727E-2</v>
      </c>
      <c r="I109" s="191">
        <v>7.4836684594743437</v>
      </c>
      <c r="J109" s="192">
        <f t="shared" si="15"/>
        <v>-7.0824549808544468E-2</v>
      </c>
      <c r="K109" s="191">
        <v>7.3699610428123901</v>
      </c>
      <c r="L109" s="192">
        <f t="shared" si="16"/>
        <v>-0.11370741666195361</v>
      </c>
      <c r="M109" s="191">
        <v>7.2444887860003471</v>
      </c>
      <c r="N109" s="192">
        <v>-3.7444339656678594E-2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8.1094278136971099</v>
      </c>
      <c r="D119" s="190">
        <v>7.3513667632081336E-2</v>
      </c>
      <c r="E119" s="189">
        <v>12.054758800521512</v>
      </c>
      <c r="F119" s="190">
        <f t="shared" ref="F119:J121" si="17">IFERROR(E119-C119,"-")</f>
        <v>3.945330986824402</v>
      </c>
      <c r="G119" s="189">
        <v>8.2030497363545667</v>
      </c>
      <c r="H119" s="190">
        <f t="shared" si="17"/>
        <v>-3.8517090641669451</v>
      </c>
      <c r="I119" s="189">
        <v>8.0062304758288612</v>
      </c>
      <c r="J119" s="190">
        <f t="shared" si="17"/>
        <v>-0.19681926052570553</v>
      </c>
      <c r="K119" s="189">
        <v>7.60976597659766</v>
      </c>
      <c r="L119" s="190">
        <f t="shared" ref="L119:L121" si="18">IFERROR(K119-I119,"-")</f>
        <v>-0.3964644992312012</v>
      </c>
      <c r="M119" s="189">
        <v>7.5667628853707889</v>
      </c>
      <c r="N119" s="190">
        <f t="shared" ref="N119:N125" si="19">IFERROR(M119-K119,"-")</f>
        <v>-4.3003091226871071E-2</v>
      </c>
    </row>
    <row r="120" spans="1:15" x14ac:dyDescent="0.25">
      <c r="B120" s="119" t="s">
        <v>75</v>
      </c>
      <c r="C120" s="189">
        <v>7.3333075375328898</v>
      </c>
      <c r="D120" s="190">
        <v>4.318973988192365E-2</v>
      </c>
      <c r="E120" s="189">
        <v>8.64642082429501</v>
      </c>
      <c r="F120" s="190">
        <f t="shared" si="17"/>
        <v>1.3131132867621202</v>
      </c>
      <c r="G120" s="189">
        <v>6.9861841631241441</v>
      </c>
      <c r="H120" s="190">
        <f t="shared" si="17"/>
        <v>-1.6602366611708659</v>
      </c>
      <c r="I120" s="189">
        <v>7.1194102195259239</v>
      </c>
      <c r="J120" s="190">
        <f t="shared" si="17"/>
        <v>0.13322605640177976</v>
      </c>
      <c r="K120" s="189">
        <v>6.9493537721671172</v>
      </c>
      <c r="L120" s="190">
        <f t="shared" si="18"/>
        <v>-0.17005644735880665</v>
      </c>
      <c r="M120" s="189">
        <v>6.8764886066492341</v>
      </c>
      <c r="N120" s="190">
        <f t="shared" si="19"/>
        <v>-7.2865165517883135E-2</v>
      </c>
    </row>
    <row r="121" spans="1:15" x14ac:dyDescent="0.25">
      <c r="B121" s="119" t="s">
        <v>77</v>
      </c>
      <c r="C121" s="189">
        <v>9.0768788343558278</v>
      </c>
      <c r="D121" s="190">
        <v>2.2462632216799685</v>
      </c>
      <c r="E121" s="189">
        <v>7.5804020100502516</v>
      </c>
      <c r="F121" s="190">
        <f t="shared" si="17"/>
        <v>-1.4964768243055762</v>
      </c>
      <c r="G121" s="189">
        <v>7.3017321517104614</v>
      </c>
      <c r="H121" s="190">
        <f t="shared" si="17"/>
        <v>-0.27866985833979019</v>
      </c>
      <c r="I121" s="189">
        <v>6.7985230374056833</v>
      </c>
      <c r="J121" s="190">
        <f t="shared" si="17"/>
        <v>-0.5032091143047781</v>
      </c>
      <c r="K121" s="189">
        <v>6.6206231286721868</v>
      </c>
      <c r="L121" s="190">
        <f t="shared" si="18"/>
        <v>-0.17789990873349648</v>
      </c>
      <c r="M121" s="189">
        <v>6.6293650167100866</v>
      </c>
      <c r="N121" s="190">
        <f t="shared" si="19"/>
        <v>8.7418880378997699E-3</v>
      </c>
    </row>
    <row r="122" spans="1:15" x14ac:dyDescent="0.25">
      <c r="B122" s="119" t="s">
        <v>79</v>
      </c>
      <c r="C122" s="189" t="s">
        <v>252</v>
      </c>
      <c r="D122" s="190" t="s">
        <v>252</v>
      </c>
      <c r="E122" s="189">
        <v>6.3611556982343496</v>
      </c>
      <c r="F122" s="190" t="str">
        <f>IFERROR(E122-C122,"-")</f>
        <v>-</v>
      </c>
      <c r="G122" s="189">
        <v>7.0961008326938924</v>
      </c>
      <c r="H122" s="190">
        <f>IFERROR(G122-E122,"-")</f>
        <v>0.73494513445954279</v>
      </c>
      <c r="I122" s="189">
        <v>7.0240699001029583</v>
      </c>
      <c r="J122" s="190">
        <f>IFERROR(I122-G122,"-")</f>
        <v>-7.2030932590934071E-2</v>
      </c>
      <c r="K122" s="189">
        <v>6.9147633956066512</v>
      </c>
      <c r="L122" s="190">
        <f>IFERROR(K122-I122,"-")</f>
        <v>-0.10930650449630708</v>
      </c>
      <c r="M122" s="189">
        <v>6.7629466254962507</v>
      </c>
      <c r="N122" s="190">
        <f t="shared" si="19"/>
        <v>-0.15181677011040051</v>
      </c>
    </row>
    <row r="123" spans="1:15" x14ac:dyDescent="0.25">
      <c r="B123" s="119" t="s">
        <v>81</v>
      </c>
      <c r="C123" s="189" t="s">
        <v>252</v>
      </c>
      <c r="D123" s="190" t="s">
        <v>252</v>
      </c>
      <c r="E123" s="189">
        <v>5.8285302593659942</v>
      </c>
      <c r="F123" s="190" t="str">
        <f t="shared" ref="F123:J131" si="20">IFERROR(E123-C123,"-")</f>
        <v>-</v>
      </c>
      <c r="G123" s="189">
        <v>7.1311349023943214</v>
      </c>
      <c r="H123" s="190">
        <f t="shared" si="20"/>
        <v>1.3026046430283271</v>
      </c>
      <c r="I123" s="189">
        <v>7.0512052100360654</v>
      </c>
      <c r="J123" s="190">
        <f t="shared" si="20"/>
        <v>-7.9929692358255977E-2</v>
      </c>
      <c r="K123" s="189">
        <v>6.8214660908135869</v>
      </c>
      <c r="L123" s="190">
        <f t="shared" ref="L123:L131" si="21">IFERROR(K123-I123,"-")</f>
        <v>-0.22973911922247847</v>
      </c>
      <c r="M123" s="189">
        <v>6.6115860033208289</v>
      </c>
      <c r="N123" s="190">
        <f t="shared" si="19"/>
        <v>-0.20988008749275799</v>
      </c>
    </row>
    <row r="124" spans="1:15" x14ac:dyDescent="0.25">
      <c r="B124" s="119" t="s">
        <v>83</v>
      </c>
      <c r="C124" s="189" t="s">
        <v>252</v>
      </c>
      <c r="D124" s="190" t="s">
        <v>252</v>
      </c>
      <c r="E124" s="189">
        <v>7.1674979218620116</v>
      </c>
      <c r="F124" s="190" t="str">
        <f t="shared" si="20"/>
        <v>-</v>
      </c>
      <c r="G124" s="189">
        <v>7.7562293471465571</v>
      </c>
      <c r="H124" s="190">
        <f t="shared" si="20"/>
        <v>0.58873142528454547</v>
      </c>
      <c r="I124" s="189">
        <v>7.2739933668445875</v>
      </c>
      <c r="J124" s="190">
        <f t="shared" si="20"/>
        <v>-0.48223598030196957</v>
      </c>
      <c r="K124" s="189">
        <v>7.0249498911746988</v>
      </c>
      <c r="L124" s="190">
        <f t="shared" si="21"/>
        <v>-0.24904347566988871</v>
      </c>
      <c r="M124" s="189">
        <v>7.0392555520800748</v>
      </c>
      <c r="N124" s="190">
        <f t="shared" si="19"/>
        <v>1.4305660905375994E-2</v>
      </c>
    </row>
    <row r="125" spans="1:15" x14ac:dyDescent="0.25">
      <c r="B125" s="119" t="s">
        <v>85</v>
      </c>
      <c r="C125" s="189" t="s">
        <v>252</v>
      </c>
      <c r="D125" s="190" t="s">
        <v>252</v>
      </c>
      <c r="E125" s="189">
        <v>6.4390243902439028</v>
      </c>
      <c r="F125" s="190" t="str">
        <f t="shared" si="20"/>
        <v>-</v>
      </c>
      <c r="G125" s="189">
        <v>7.6928992706323465</v>
      </c>
      <c r="H125" s="190">
        <f t="shared" si="20"/>
        <v>1.2538748803884436</v>
      </c>
      <c r="I125" s="189">
        <v>7.7014004712360684</v>
      </c>
      <c r="J125" s="190">
        <f t="shared" si="20"/>
        <v>8.5012006037219479E-3</v>
      </c>
      <c r="K125" s="189">
        <v>7.667114060285245</v>
      </c>
      <c r="L125" s="190">
        <f t="shared" si="21"/>
        <v>-3.4286410950823409E-2</v>
      </c>
      <c r="M125" s="189">
        <v>7.6122391952309982</v>
      </c>
      <c r="N125" s="190">
        <f t="shared" si="19"/>
        <v>-5.4874865054246769E-2</v>
      </c>
    </row>
    <row r="126" spans="1:15" x14ac:dyDescent="0.25">
      <c r="B126" s="119" t="s">
        <v>87</v>
      </c>
      <c r="C126" s="189">
        <v>9.3448466427189825</v>
      </c>
      <c r="D126" s="190">
        <v>0.8167238077180965</v>
      </c>
      <c r="E126" s="189">
        <v>7.6581415858253825</v>
      </c>
      <c r="F126" s="190">
        <f t="shared" si="20"/>
        <v>-1.6867050568936</v>
      </c>
      <c r="G126" s="189">
        <v>8.2025186541288733</v>
      </c>
      <c r="H126" s="190">
        <f t="shared" si="20"/>
        <v>0.54437706830349075</v>
      </c>
      <c r="I126" s="189">
        <v>7.9181916454327848</v>
      </c>
      <c r="J126" s="190">
        <f t="shared" si="20"/>
        <v>-0.28432700869608851</v>
      </c>
      <c r="K126" s="189">
        <v>7.9517282982445554</v>
      </c>
      <c r="L126" s="190">
        <f t="shared" si="21"/>
        <v>3.3536652811770651E-2</v>
      </c>
      <c r="M126" s="189"/>
      <c r="N126" s="190"/>
    </row>
    <row r="127" spans="1:15" x14ac:dyDescent="0.25">
      <c r="B127" s="119" t="s">
        <v>89</v>
      </c>
      <c r="C127" s="189">
        <v>8.2342462111140655</v>
      </c>
      <c r="D127" s="190">
        <v>-6.1146423827922902E-2</v>
      </c>
      <c r="E127" s="189">
        <v>8.373772169167804</v>
      </c>
      <c r="F127" s="190">
        <f t="shared" si="20"/>
        <v>0.13952595805373846</v>
      </c>
      <c r="G127" s="189">
        <v>7.5888613861386141</v>
      </c>
      <c r="H127" s="190">
        <f t="shared" si="20"/>
        <v>-0.78491078302918993</v>
      </c>
      <c r="I127" s="189">
        <v>7.4400005001000196</v>
      </c>
      <c r="J127" s="190">
        <f t="shared" si="20"/>
        <v>-0.14886088603859449</v>
      </c>
      <c r="K127" s="189">
        <v>7.6924121541334243</v>
      </c>
      <c r="L127" s="190">
        <f t="shared" si="21"/>
        <v>0.25241165403340471</v>
      </c>
      <c r="M127" s="189"/>
      <c r="N127" s="190"/>
    </row>
    <row r="128" spans="1:15" x14ac:dyDescent="0.25">
      <c r="A128" s="125"/>
      <c r="B128" s="119" t="s">
        <v>91</v>
      </c>
      <c r="C128" s="189">
        <v>5.7621429724060027</v>
      </c>
      <c r="D128" s="190">
        <v>-1.8200034144319721</v>
      </c>
      <c r="E128" s="189">
        <v>7.2825462164617756</v>
      </c>
      <c r="F128" s="190">
        <f t="shared" si="20"/>
        <v>1.5204032440557729</v>
      </c>
      <c r="G128" s="189">
        <v>7.422018229673137</v>
      </c>
      <c r="H128" s="190">
        <f t="shared" si="20"/>
        <v>0.13947201321136138</v>
      </c>
      <c r="I128" s="189">
        <v>7.1552670816273398</v>
      </c>
      <c r="J128" s="190">
        <f t="shared" si="20"/>
        <v>-0.26675114804579714</v>
      </c>
      <c r="K128" s="189">
        <v>7.150697512206464</v>
      </c>
      <c r="L128" s="190">
        <f t="shared" si="21"/>
        <v>-4.5695694208758297E-3</v>
      </c>
      <c r="M128" s="189"/>
      <c r="N128" s="190"/>
    </row>
    <row r="129" spans="2:15" x14ac:dyDescent="0.25">
      <c r="B129" s="119" t="s">
        <v>93</v>
      </c>
      <c r="C129" s="189">
        <v>8.0004764173415914</v>
      </c>
      <c r="D129" s="190">
        <v>0.58319157758645979</v>
      </c>
      <c r="E129" s="189">
        <v>7.3904339068056153</v>
      </c>
      <c r="F129" s="190">
        <f t="shared" si="20"/>
        <v>-0.61004251053597613</v>
      </c>
      <c r="G129" s="189">
        <v>7.0712416123352213</v>
      </c>
      <c r="H129" s="190">
        <f t="shared" si="20"/>
        <v>-0.31919229447039399</v>
      </c>
      <c r="I129" s="189">
        <v>7.1426627194028596</v>
      </c>
      <c r="J129" s="190">
        <f t="shared" si="20"/>
        <v>7.1421107067638268E-2</v>
      </c>
      <c r="K129" s="189">
        <v>6.8911191965441585</v>
      </c>
      <c r="L129" s="190">
        <f t="shared" si="21"/>
        <v>-0.25154352285870107</v>
      </c>
      <c r="M129" s="189"/>
      <c r="N129" s="190"/>
    </row>
    <row r="130" spans="2:15" x14ac:dyDescent="0.25">
      <c r="B130" s="119" t="s">
        <v>95</v>
      </c>
      <c r="C130" s="189">
        <v>8.4893005745987722</v>
      </c>
      <c r="D130" s="190">
        <v>0.84686749471126088</v>
      </c>
      <c r="E130" s="189">
        <v>7.7567766969067655</v>
      </c>
      <c r="F130" s="190">
        <f t="shared" si="20"/>
        <v>-0.73252387769200666</v>
      </c>
      <c r="G130" s="189">
        <v>7.1701048310241182</v>
      </c>
      <c r="H130" s="190">
        <f t="shared" si="20"/>
        <v>-0.5866718658826473</v>
      </c>
      <c r="I130" s="189">
        <v>7.1397235869671114</v>
      </c>
      <c r="J130" s="190">
        <f t="shared" si="20"/>
        <v>-3.0381244057006818E-2</v>
      </c>
      <c r="K130" s="189">
        <v>6.9987129987129988</v>
      </c>
      <c r="L130" s="190">
        <f t="shared" si="21"/>
        <v>-0.14101058825411261</v>
      </c>
      <c r="M130" s="189"/>
      <c r="N130" s="190"/>
    </row>
    <row r="131" spans="2:15" ht="15.75" x14ac:dyDescent="0.25">
      <c r="B131" s="122" t="s">
        <v>32</v>
      </c>
      <c r="C131" s="191">
        <v>7.899505994080446</v>
      </c>
      <c r="D131" s="192">
        <v>0.44159978046207016</v>
      </c>
      <c r="E131" s="191">
        <v>7.5633470151940667</v>
      </c>
      <c r="F131" s="192">
        <f t="shared" si="20"/>
        <v>-0.33615897888637924</v>
      </c>
      <c r="G131" s="191">
        <v>7.4516197361923346</v>
      </c>
      <c r="H131" s="192">
        <f t="shared" si="20"/>
        <v>-0.11172727900173207</v>
      </c>
      <c r="I131" s="191">
        <v>7.3061869308427632</v>
      </c>
      <c r="J131" s="192">
        <f t="shared" si="20"/>
        <v>-0.14543280534957148</v>
      </c>
      <c r="K131" s="191">
        <v>7.1903104070579209</v>
      </c>
      <c r="L131" s="192">
        <f t="shared" si="21"/>
        <v>-0.11587652378484226</v>
      </c>
      <c r="M131" s="191">
        <v>7.0005548487080631</v>
      </c>
      <c r="N131" s="192">
        <v>-7.4338255464919456E-2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9.9186997103315093</v>
      </c>
      <c r="D141" s="190">
        <v>0.11946657185643161</v>
      </c>
      <c r="E141" s="189">
        <v>8.7446651949963208</v>
      </c>
      <c r="F141" s="190">
        <f t="shared" ref="F141:J143" si="22">IFERROR(E141-C141,"-")</f>
        <v>-1.1740345153351885</v>
      </c>
      <c r="G141" s="189">
        <v>9.1495250740475953</v>
      </c>
      <c r="H141" s="190">
        <f t="shared" si="22"/>
        <v>0.40485987905127452</v>
      </c>
      <c r="I141" s="189">
        <v>8.8933895716675142</v>
      </c>
      <c r="J141" s="190">
        <f t="shared" si="22"/>
        <v>-0.25613550238008109</v>
      </c>
      <c r="K141" s="189">
        <v>8.500168520390968</v>
      </c>
      <c r="L141" s="190">
        <f t="shared" ref="L141:L143" si="23">IFERROR(K141-I141,"-")</f>
        <v>-0.39322105127654616</v>
      </c>
      <c r="M141" s="189">
        <v>8.7057742596649934</v>
      </c>
      <c r="N141" s="190">
        <f t="shared" ref="N141:N147" si="24">IFERROR(M141-K141,"-")</f>
        <v>0.20560573927402537</v>
      </c>
    </row>
    <row r="142" spans="2:15" x14ac:dyDescent="0.25">
      <c r="B142" s="119" t="s">
        <v>75</v>
      </c>
      <c r="C142" s="189">
        <v>9.1612776541432126</v>
      </c>
      <c r="D142" s="190">
        <v>-0.179405470645424</v>
      </c>
      <c r="E142" s="189">
        <v>7.4429400386847195</v>
      </c>
      <c r="F142" s="190">
        <f t="shared" si="22"/>
        <v>-1.7183376154584931</v>
      </c>
      <c r="G142" s="189">
        <v>8.0757748704890684</v>
      </c>
      <c r="H142" s="190">
        <f t="shared" si="22"/>
        <v>0.63283483180434885</v>
      </c>
      <c r="I142" s="189">
        <v>8.2758501758984622</v>
      </c>
      <c r="J142" s="190">
        <f t="shared" si="22"/>
        <v>0.20007530540939378</v>
      </c>
      <c r="K142" s="189">
        <v>8.0699797821691774</v>
      </c>
      <c r="L142" s="190">
        <f t="shared" si="23"/>
        <v>-0.20587039372928473</v>
      </c>
      <c r="M142" s="189">
        <v>8.5564005069708493</v>
      </c>
      <c r="N142" s="190">
        <f t="shared" si="24"/>
        <v>0.48642072480167187</v>
      </c>
    </row>
    <row r="143" spans="2:15" x14ac:dyDescent="0.25">
      <c r="B143" s="119" t="s">
        <v>77</v>
      </c>
      <c r="C143" s="189">
        <v>7.9034090909090908</v>
      </c>
      <c r="D143" s="190">
        <v>-0.55768040325433343</v>
      </c>
      <c r="E143" s="189">
        <v>6.9755899104963381</v>
      </c>
      <c r="F143" s="190">
        <f t="shared" si="22"/>
        <v>-0.92781918041275269</v>
      </c>
      <c r="G143" s="189">
        <v>8.5303169801394194</v>
      </c>
      <c r="H143" s="190">
        <f t="shared" si="22"/>
        <v>1.5547270696430813</v>
      </c>
      <c r="I143" s="189">
        <v>7.9383984792681481</v>
      </c>
      <c r="J143" s="190">
        <f t="shared" si="22"/>
        <v>-0.59191850087127129</v>
      </c>
      <c r="K143" s="189">
        <v>7.5169631774927597</v>
      </c>
      <c r="L143" s="190">
        <f t="shared" si="23"/>
        <v>-0.42143530177538846</v>
      </c>
      <c r="M143" s="189">
        <v>7.6149170263205885</v>
      </c>
      <c r="N143" s="190">
        <f t="shared" si="24"/>
        <v>9.7953848827828871E-2</v>
      </c>
    </row>
    <row r="144" spans="2:15" x14ac:dyDescent="0.25">
      <c r="B144" s="119" t="s">
        <v>79</v>
      </c>
      <c r="C144" s="189" t="s">
        <v>252</v>
      </c>
      <c r="D144" s="190" t="s">
        <v>252</v>
      </c>
      <c r="E144" s="189">
        <v>9.1342925659472414</v>
      </c>
      <c r="F144" s="190" t="str">
        <f>IFERROR(E144-C144,"-")</f>
        <v>-</v>
      </c>
      <c r="G144" s="189">
        <v>7.6792181316704644</v>
      </c>
      <c r="H144" s="190">
        <f>IFERROR(G144-E144,"-")</f>
        <v>-1.455074434276777</v>
      </c>
      <c r="I144" s="189">
        <v>7.1516565286718246</v>
      </c>
      <c r="J144" s="190">
        <f>IFERROR(I144-G144,"-")</f>
        <v>-0.52756160299863986</v>
      </c>
      <c r="K144" s="189">
        <v>7.532258064516129</v>
      </c>
      <c r="L144" s="190">
        <f>IFERROR(K144-I144,"-")</f>
        <v>0.38060153584430445</v>
      </c>
      <c r="M144" s="189">
        <v>7.1865224946900943</v>
      </c>
      <c r="N144" s="190">
        <f t="shared" si="24"/>
        <v>-0.34573556982603471</v>
      </c>
    </row>
    <row r="145" spans="1:15" x14ac:dyDescent="0.25">
      <c r="B145" s="119" t="s">
        <v>81</v>
      </c>
      <c r="C145" s="189" t="s">
        <v>252</v>
      </c>
      <c r="D145" s="190" t="s">
        <v>252</v>
      </c>
      <c r="E145" s="189">
        <v>6.7332902809170161</v>
      </c>
      <c r="F145" s="190" t="str">
        <f t="shared" ref="F145:J153" si="25">IFERROR(E145-C145,"-")</f>
        <v>-</v>
      </c>
      <c r="G145" s="189">
        <v>8.5769349845201237</v>
      </c>
      <c r="H145" s="190">
        <f t="shared" si="25"/>
        <v>1.8436447036031076</v>
      </c>
      <c r="I145" s="189">
        <v>8.2689469202384327</v>
      </c>
      <c r="J145" s="190">
        <f t="shared" si="25"/>
        <v>-0.30798806428169101</v>
      </c>
      <c r="K145" s="189">
        <v>8.1437805228382647</v>
      </c>
      <c r="L145" s="190">
        <f t="shared" ref="L145:L153" si="26">IFERROR(K145-I145,"-")</f>
        <v>-0.12516639740016799</v>
      </c>
      <c r="M145" s="189">
        <v>7.8212103456934798</v>
      </c>
      <c r="N145" s="190">
        <f t="shared" si="24"/>
        <v>-0.32257017714478486</v>
      </c>
    </row>
    <row r="146" spans="1:15" x14ac:dyDescent="0.25">
      <c r="B146" s="119" t="s">
        <v>83</v>
      </c>
      <c r="C146" s="189" t="s">
        <v>252</v>
      </c>
      <c r="D146" s="190" t="s">
        <v>252</v>
      </c>
      <c r="E146" s="189">
        <v>7.7101420284056807</v>
      </c>
      <c r="F146" s="190" t="str">
        <f t="shared" si="25"/>
        <v>-</v>
      </c>
      <c r="G146" s="189">
        <v>8.1869452410214389</v>
      </c>
      <c r="H146" s="190">
        <f t="shared" si="25"/>
        <v>0.4768032126157582</v>
      </c>
      <c r="I146" s="189">
        <v>8.4836212457888323</v>
      </c>
      <c r="J146" s="190">
        <f t="shared" si="25"/>
        <v>0.29667600476739331</v>
      </c>
      <c r="K146" s="189">
        <v>7.7936310679611651</v>
      </c>
      <c r="L146" s="190">
        <f t="shared" si="26"/>
        <v>-0.68999017782766714</v>
      </c>
      <c r="M146" s="189">
        <v>7.7771314863003216</v>
      </c>
      <c r="N146" s="190">
        <f t="shared" si="24"/>
        <v>-1.6499581660843532E-2</v>
      </c>
    </row>
    <row r="147" spans="1:15" x14ac:dyDescent="0.25">
      <c r="B147" s="119" t="s">
        <v>85</v>
      </c>
      <c r="C147" s="189" t="s">
        <v>252</v>
      </c>
      <c r="D147" s="190" t="s">
        <v>252</v>
      </c>
      <c r="E147" s="189">
        <v>7.9656791907514455</v>
      </c>
      <c r="F147" s="190" t="str">
        <f t="shared" si="25"/>
        <v>-</v>
      </c>
      <c r="G147" s="189">
        <v>8.7215548243936034</v>
      </c>
      <c r="H147" s="190">
        <f t="shared" si="25"/>
        <v>0.75587563364215793</v>
      </c>
      <c r="I147" s="189">
        <v>8.5319226559649763</v>
      </c>
      <c r="J147" s="190">
        <f t="shared" si="25"/>
        <v>-0.18963216842862707</v>
      </c>
      <c r="K147" s="189">
        <v>7.9531952531878822</v>
      </c>
      <c r="L147" s="190">
        <f t="shared" si="26"/>
        <v>-0.57872740277709411</v>
      </c>
      <c r="M147" s="189">
        <v>7.8925225965488908</v>
      </c>
      <c r="N147" s="190">
        <f t="shared" si="24"/>
        <v>-6.0672656638991462E-2</v>
      </c>
    </row>
    <row r="148" spans="1:15" x14ac:dyDescent="0.25">
      <c r="B148" s="119" t="s">
        <v>87</v>
      </c>
      <c r="C148" s="189">
        <v>8.5646190666134814</v>
      </c>
      <c r="D148" s="190">
        <v>-0.64998841731948787</v>
      </c>
      <c r="E148" s="189">
        <v>8.2646411272567146</v>
      </c>
      <c r="F148" s="190">
        <f t="shared" si="25"/>
        <v>-0.29997793935676675</v>
      </c>
      <c r="G148" s="189">
        <v>8.5599384529304796</v>
      </c>
      <c r="H148" s="190">
        <f t="shared" si="25"/>
        <v>0.29529732567376499</v>
      </c>
      <c r="I148" s="189">
        <v>8.2914852615801866</v>
      </c>
      <c r="J148" s="190">
        <f t="shared" si="25"/>
        <v>-0.268453191350293</v>
      </c>
      <c r="K148" s="189">
        <v>7.9603726362625142</v>
      </c>
      <c r="L148" s="190">
        <f t="shared" si="26"/>
        <v>-0.33111262531767238</v>
      </c>
      <c r="M148" s="189"/>
      <c r="N148" s="190"/>
    </row>
    <row r="149" spans="1:15" x14ac:dyDescent="0.25">
      <c r="B149" s="119" t="s">
        <v>89</v>
      </c>
      <c r="C149" s="189">
        <v>16.48526863084922</v>
      </c>
      <c r="D149" s="190">
        <v>7.1574536655133354</v>
      </c>
      <c r="E149" s="189">
        <v>8.7193759750390019</v>
      </c>
      <c r="F149" s="190">
        <f t="shared" si="25"/>
        <v>-7.7658926558102177</v>
      </c>
      <c r="G149" s="189">
        <v>8.7860075927791126</v>
      </c>
      <c r="H149" s="190">
        <f t="shared" si="25"/>
        <v>6.6631617740110727E-2</v>
      </c>
      <c r="I149" s="189">
        <v>8.3840673575129525</v>
      </c>
      <c r="J149" s="190">
        <f t="shared" si="25"/>
        <v>-0.40194023526616007</v>
      </c>
      <c r="K149" s="189">
        <v>8.7306782635233073</v>
      </c>
      <c r="L149" s="190">
        <f t="shared" si="26"/>
        <v>0.34661090601035482</v>
      </c>
      <c r="M149" s="189"/>
      <c r="N149" s="190"/>
    </row>
    <row r="150" spans="1:15" x14ac:dyDescent="0.25">
      <c r="A150" s="125"/>
      <c r="B150" s="119" t="s">
        <v>91</v>
      </c>
      <c r="C150" s="189">
        <v>4.7581018518518521</v>
      </c>
      <c r="D150" s="190">
        <v>-4.2110937809467215</v>
      </c>
      <c r="E150" s="189">
        <v>7.7491429504271645</v>
      </c>
      <c r="F150" s="190">
        <f t="shared" si="25"/>
        <v>2.9910410985753124</v>
      </c>
      <c r="G150" s="189">
        <v>7.9050098879367168</v>
      </c>
      <c r="H150" s="190">
        <f t="shared" si="25"/>
        <v>0.15586693750955227</v>
      </c>
      <c r="I150" s="189">
        <v>7.8560346382825186</v>
      </c>
      <c r="J150" s="190">
        <f t="shared" si="25"/>
        <v>-4.8975249654198194E-2</v>
      </c>
      <c r="K150" s="189">
        <v>7.8874788986553348</v>
      </c>
      <c r="L150" s="190">
        <f t="shared" si="26"/>
        <v>3.1444260372816224E-2</v>
      </c>
      <c r="M150" s="189"/>
      <c r="N150" s="190"/>
    </row>
    <row r="151" spans="1:15" x14ac:dyDescent="0.25">
      <c r="B151" s="119" t="s">
        <v>93</v>
      </c>
      <c r="C151" s="189">
        <v>7.6417066968070078</v>
      </c>
      <c r="D151" s="190">
        <v>-1.172056428404689</v>
      </c>
      <c r="E151" s="189">
        <v>8.4391088279635937</v>
      </c>
      <c r="F151" s="190">
        <f t="shared" si="25"/>
        <v>0.79740213115658598</v>
      </c>
      <c r="G151" s="189">
        <v>8.2085274677646556</v>
      </c>
      <c r="H151" s="190">
        <f t="shared" si="25"/>
        <v>-0.23058136019893816</v>
      </c>
      <c r="I151" s="189">
        <v>8.2793894843162565</v>
      </c>
      <c r="J151" s="190">
        <f t="shared" si="25"/>
        <v>7.0862016551600959E-2</v>
      </c>
      <c r="K151" s="189">
        <v>8.2227976420031954</v>
      </c>
      <c r="L151" s="190">
        <f t="shared" si="26"/>
        <v>-5.6591842313061136E-2</v>
      </c>
      <c r="M151" s="189"/>
      <c r="N151" s="190"/>
    </row>
    <row r="152" spans="1:15" x14ac:dyDescent="0.25">
      <c r="B152" s="119" t="s">
        <v>95</v>
      </c>
      <c r="C152" s="189">
        <v>9.4152144772117961</v>
      </c>
      <c r="D152" s="190">
        <v>-0.70220038864757406</v>
      </c>
      <c r="E152" s="189">
        <v>8.6227938549481955</v>
      </c>
      <c r="F152" s="190">
        <f t="shared" si="25"/>
        <v>-0.79242062226360055</v>
      </c>
      <c r="G152" s="189">
        <v>8.7539784654973936</v>
      </c>
      <c r="H152" s="190">
        <f t="shared" si="25"/>
        <v>0.13118461054919806</v>
      </c>
      <c r="I152" s="189">
        <v>8.3164210013399931</v>
      </c>
      <c r="J152" s="190">
        <f t="shared" si="25"/>
        <v>-0.43755746415740049</v>
      </c>
      <c r="K152" s="189">
        <v>8.906091039520021</v>
      </c>
      <c r="L152" s="190">
        <f t="shared" si="26"/>
        <v>0.58967003818002794</v>
      </c>
      <c r="M152" s="189"/>
      <c r="N152" s="190"/>
    </row>
    <row r="153" spans="1:15" ht="15.75" x14ac:dyDescent="0.25">
      <c r="B153" s="122" t="s">
        <v>32</v>
      </c>
      <c r="C153" s="191">
        <v>8.9352478955566053</v>
      </c>
      <c r="D153" s="192">
        <v>-8.8068656359659769E-2</v>
      </c>
      <c r="E153" s="191">
        <v>8.1951860588263603</v>
      </c>
      <c r="F153" s="192">
        <f t="shared" si="25"/>
        <v>-0.74006183673024495</v>
      </c>
      <c r="G153" s="191">
        <v>8.3907111087484267</v>
      </c>
      <c r="H153" s="192">
        <f t="shared" si="25"/>
        <v>0.19552504992206643</v>
      </c>
      <c r="I153" s="191">
        <v>8.1967261611280939</v>
      </c>
      <c r="J153" s="192">
        <f t="shared" si="25"/>
        <v>-0.1939849476203328</v>
      </c>
      <c r="K153" s="191">
        <v>8.0853251064247296</v>
      </c>
      <c r="L153" s="192">
        <f t="shared" si="26"/>
        <v>-0.11140105470336437</v>
      </c>
      <c r="M153" s="191">
        <v>7.9185283202216414</v>
      </c>
      <c r="N153" s="192">
        <v>7.391464522169322E-3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9.7897689028494508</v>
      </c>
      <c r="D163" s="190">
        <v>-4.3442330361783021E-2</v>
      </c>
      <c r="E163" s="189">
        <v>9.2889710412815774</v>
      </c>
      <c r="F163" s="190">
        <f t="shared" ref="F163:J165" si="27">IFERROR(E163-C163,"-")</f>
        <v>-0.50079786156787343</v>
      </c>
      <c r="G163" s="189">
        <v>8.4905610907184066</v>
      </c>
      <c r="H163" s="190">
        <f t="shared" si="27"/>
        <v>-0.79840995056317077</v>
      </c>
      <c r="I163" s="189">
        <v>9.4714077770846323</v>
      </c>
      <c r="J163" s="190">
        <f t="shared" si="27"/>
        <v>0.98084668636622574</v>
      </c>
      <c r="K163" s="189">
        <v>10.558616758502755</v>
      </c>
      <c r="L163" s="190">
        <f t="shared" ref="L163:L165" si="28">IFERROR(K163-I163,"-")</f>
        <v>1.0872089814181223</v>
      </c>
      <c r="M163" s="189">
        <v>8.731490384615384</v>
      </c>
      <c r="N163" s="190">
        <f t="shared" ref="N163:N169" si="29">IFERROR(M163-K163,"-")</f>
        <v>-1.8271263738873706</v>
      </c>
    </row>
    <row r="164" spans="2:14" x14ac:dyDescent="0.25">
      <c r="B164" s="119" t="s">
        <v>75</v>
      </c>
      <c r="C164" s="189">
        <v>7.7709839673058783</v>
      </c>
      <c r="D164" s="190">
        <v>-1.1488626290507851</v>
      </c>
      <c r="E164" s="189">
        <v>7.4467548834278512</v>
      </c>
      <c r="F164" s="190">
        <f t="shared" si="27"/>
        <v>-0.32422908387802707</v>
      </c>
      <c r="G164" s="189">
        <v>7.6815722469764482</v>
      </c>
      <c r="H164" s="190">
        <f t="shared" si="27"/>
        <v>0.23481736354859706</v>
      </c>
      <c r="I164" s="189">
        <v>8.2667772583320769</v>
      </c>
      <c r="J164" s="190">
        <f t="shared" si="27"/>
        <v>0.58520501135562863</v>
      </c>
      <c r="K164" s="189">
        <v>8.7094584169109712</v>
      </c>
      <c r="L164" s="190">
        <f t="shared" si="28"/>
        <v>0.44268115857889434</v>
      </c>
      <c r="M164" s="189">
        <v>7.9267681289167413</v>
      </c>
      <c r="N164" s="190">
        <f t="shared" si="29"/>
        <v>-0.78269028799422991</v>
      </c>
    </row>
    <row r="165" spans="2:14" x14ac:dyDescent="0.25">
      <c r="B165" s="119" t="s">
        <v>77</v>
      </c>
      <c r="C165" s="189">
        <v>9.1765571358509082</v>
      </c>
      <c r="D165" s="190">
        <v>0.93343256917653861</v>
      </c>
      <c r="E165" s="189">
        <v>8.0158730158730158</v>
      </c>
      <c r="F165" s="190">
        <f t="shared" si="27"/>
        <v>-1.1606841199778923</v>
      </c>
      <c r="G165" s="189">
        <v>7.9774148013712445</v>
      </c>
      <c r="H165" s="190">
        <f t="shared" si="27"/>
        <v>-3.8458214501771337E-2</v>
      </c>
      <c r="I165" s="189">
        <v>8.4301207284632707</v>
      </c>
      <c r="J165" s="190">
        <f t="shared" si="27"/>
        <v>0.45270592709202617</v>
      </c>
      <c r="K165" s="189">
        <v>8.9442278352263092</v>
      </c>
      <c r="L165" s="190">
        <f t="shared" si="28"/>
        <v>0.5141071067630385</v>
      </c>
      <c r="M165" s="189">
        <v>7.5020892896415221</v>
      </c>
      <c r="N165" s="190">
        <f t="shared" si="29"/>
        <v>-1.442138545584787</v>
      </c>
    </row>
    <row r="166" spans="2:14" x14ac:dyDescent="0.25">
      <c r="B166" s="119" t="s">
        <v>79</v>
      </c>
      <c r="C166" s="189" t="s">
        <v>252</v>
      </c>
      <c r="D166" s="190" t="s">
        <v>252</v>
      </c>
      <c r="E166" s="189">
        <v>6.38161411010155</v>
      </c>
      <c r="F166" s="190" t="str">
        <f>IFERROR(E166-C166,"-")</f>
        <v>-</v>
      </c>
      <c r="G166" s="189">
        <v>6.3636101914495464</v>
      </c>
      <c r="H166" s="190">
        <f>IFERROR(G166-E166,"-")</f>
        <v>-1.800391865200357E-2</v>
      </c>
      <c r="I166" s="189">
        <v>6.6114079615281858</v>
      </c>
      <c r="J166" s="190">
        <f>IFERROR(I166-G166,"-")</f>
        <v>0.24779777007863935</v>
      </c>
      <c r="K166" s="189">
        <v>6.7105347422350308</v>
      </c>
      <c r="L166" s="190">
        <f>IFERROR(K166-I166,"-")</f>
        <v>9.9126780706844997E-2</v>
      </c>
      <c r="M166" s="189">
        <v>6.8612430311790211</v>
      </c>
      <c r="N166" s="190">
        <f t="shared" si="29"/>
        <v>0.15070828894399035</v>
      </c>
    </row>
    <row r="167" spans="2:14" x14ac:dyDescent="0.25">
      <c r="B167" s="119" t="s">
        <v>81</v>
      </c>
      <c r="C167" s="189" t="s">
        <v>252</v>
      </c>
      <c r="D167" s="190" t="s">
        <v>252</v>
      </c>
      <c r="E167" s="189">
        <v>5.7004048582995948</v>
      </c>
      <c r="F167" s="190" t="str">
        <f t="shared" ref="F167:J175" si="30">IFERROR(E167-C167,"-")</f>
        <v>-</v>
      </c>
      <c r="G167" s="189">
        <v>7.0117280557082644</v>
      </c>
      <c r="H167" s="190">
        <f t="shared" si="30"/>
        <v>1.3113231974086696</v>
      </c>
      <c r="I167" s="189">
        <v>7.0906549520766777</v>
      </c>
      <c r="J167" s="190">
        <f t="shared" si="30"/>
        <v>7.8926896368413324E-2</v>
      </c>
      <c r="K167" s="189">
        <v>7.2181259600614442</v>
      </c>
      <c r="L167" s="190">
        <f t="shared" ref="L167:L175" si="31">IFERROR(K167-I167,"-")</f>
        <v>0.12747100798476652</v>
      </c>
      <c r="M167" s="189">
        <v>6.3727606798346352</v>
      </c>
      <c r="N167" s="190">
        <f t="shared" si="29"/>
        <v>-0.84536528022680901</v>
      </c>
    </row>
    <row r="168" spans="2:14" x14ac:dyDescent="0.25">
      <c r="B168" s="119" t="s">
        <v>83</v>
      </c>
      <c r="C168" s="189" t="s">
        <v>252</v>
      </c>
      <c r="D168" s="190" t="s">
        <v>252</v>
      </c>
      <c r="E168" s="189">
        <v>6.6358066712049011</v>
      </c>
      <c r="F168" s="190" t="str">
        <f t="shared" si="30"/>
        <v>-</v>
      </c>
      <c r="G168" s="189">
        <v>7.1589290100712359</v>
      </c>
      <c r="H168" s="190">
        <f t="shared" si="30"/>
        <v>0.52312233886633486</v>
      </c>
      <c r="I168" s="189">
        <v>6.7627544609198287</v>
      </c>
      <c r="J168" s="190">
        <f t="shared" si="30"/>
        <v>-0.39617454915140726</v>
      </c>
      <c r="K168" s="189">
        <v>6.9729327781082686</v>
      </c>
      <c r="L168" s="190">
        <f t="shared" si="31"/>
        <v>0.21017831718843993</v>
      </c>
      <c r="M168" s="189">
        <v>7.0377002827521205</v>
      </c>
      <c r="N168" s="190">
        <f t="shared" si="29"/>
        <v>6.4767504643851836E-2</v>
      </c>
    </row>
    <row r="169" spans="2:14" x14ac:dyDescent="0.25">
      <c r="B169" s="119" t="s">
        <v>85</v>
      </c>
      <c r="C169" s="189" t="s">
        <v>252</v>
      </c>
      <c r="D169" s="190" t="s">
        <v>252</v>
      </c>
      <c r="E169" s="189">
        <v>6.950538579907672</v>
      </c>
      <c r="F169" s="190" t="str">
        <f t="shared" si="30"/>
        <v>-</v>
      </c>
      <c r="G169" s="189">
        <v>7.2223531722647811</v>
      </c>
      <c r="H169" s="190">
        <f t="shared" si="30"/>
        <v>0.27181459235710914</v>
      </c>
      <c r="I169" s="189">
        <v>8.1781140861466817</v>
      </c>
      <c r="J169" s="190">
        <f t="shared" si="30"/>
        <v>0.95576091388190054</v>
      </c>
      <c r="K169" s="189">
        <v>7.5435435435435432</v>
      </c>
      <c r="L169" s="190">
        <f t="shared" si="31"/>
        <v>-0.6345705426031385</v>
      </c>
      <c r="M169" s="189">
        <v>7.8792676892627416</v>
      </c>
      <c r="N169" s="190">
        <f t="shared" si="29"/>
        <v>0.3357241457191984</v>
      </c>
    </row>
    <row r="170" spans="2:14" x14ac:dyDescent="0.25">
      <c r="B170" s="119" t="s">
        <v>87</v>
      </c>
      <c r="C170" s="189">
        <v>8.398076923076923</v>
      </c>
      <c r="D170" s="190">
        <v>-1.0380932896890336</v>
      </c>
      <c r="E170" s="189">
        <v>9.0039615166949627</v>
      </c>
      <c r="F170" s="190">
        <f t="shared" si="30"/>
        <v>0.6058845936180397</v>
      </c>
      <c r="G170" s="189">
        <v>8.4010880316518293</v>
      </c>
      <c r="H170" s="190">
        <f t="shared" si="30"/>
        <v>-0.60287348504313343</v>
      </c>
      <c r="I170" s="189">
        <v>10.082657517155333</v>
      </c>
      <c r="J170" s="190">
        <f t="shared" si="30"/>
        <v>1.6815694855035037</v>
      </c>
      <c r="K170" s="189">
        <v>7.8926524231370507</v>
      </c>
      <c r="L170" s="190">
        <f t="shared" si="31"/>
        <v>-2.1900050940182823</v>
      </c>
      <c r="M170" s="189"/>
      <c r="N170" s="190"/>
    </row>
    <row r="171" spans="2:14" x14ac:dyDescent="0.25">
      <c r="B171" s="119" t="s">
        <v>89</v>
      </c>
      <c r="C171" s="189">
        <v>8.4134742404227207</v>
      </c>
      <c r="D171" s="190">
        <v>-3.4455114023076661E-2</v>
      </c>
      <c r="E171" s="189">
        <v>8.4665534804753815</v>
      </c>
      <c r="F171" s="190">
        <f t="shared" si="30"/>
        <v>5.3079240052660737E-2</v>
      </c>
      <c r="G171" s="189">
        <v>7.2705110173464602</v>
      </c>
      <c r="H171" s="190">
        <f t="shared" si="30"/>
        <v>-1.1960424631289213</v>
      </c>
      <c r="I171" s="189">
        <v>7.9343756428718368</v>
      </c>
      <c r="J171" s="190">
        <f t="shared" si="30"/>
        <v>0.66386462552537662</v>
      </c>
      <c r="K171" s="189">
        <v>7.5521653543307083</v>
      </c>
      <c r="L171" s="190">
        <f t="shared" si="31"/>
        <v>-0.38221028854112848</v>
      </c>
      <c r="M171" s="189"/>
      <c r="N171" s="190"/>
    </row>
    <row r="172" spans="2:14" x14ac:dyDescent="0.25">
      <c r="B172" s="119" t="s">
        <v>91</v>
      </c>
      <c r="C172" s="189">
        <v>7.1910274963820546</v>
      </c>
      <c r="D172" s="190">
        <v>-0.13577250361794579</v>
      </c>
      <c r="E172" s="189">
        <v>7.0161228406909792</v>
      </c>
      <c r="F172" s="190">
        <f t="shared" si="30"/>
        <v>-0.17490465569107538</v>
      </c>
      <c r="G172" s="189">
        <v>6.5124237464662995</v>
      </c>
      <c r="H172" s="190">
        <f t="shared" si="30"/>
        <v>-0.50369909422467973</v>
      </c>
      <c r="I172" s="189">
        <v>7.7937348018881423</v>
      </c>
      <c r="J172" s="190">
        <f t="shared" si="30"/>
        <v>1.2813110554218428</v>
      </c>
      <c r="K172" s="189">
        <v>7.2006835010442378</v>
      </c>
      <c r="L172" s="190">
        <f t="shared" si="31"/>
        <v>-0.59305130084390445</v>
      </c>
      <c r="M172" s="189"/>
      <c r="N172" s="190"/>
    </row>
    <row r="173" spans="2:14" x14ac:dyDescent="0.25">
      <c r="B173" s="119" t="s">
        <v>93</v>
      </c>
      <c r="C173" s="189">
        <v>10.832713754646839</v>
      </c>
      <c r="D173" s="190">
        <v>3.0241482231710908</v>
      </c>
      <c r="E173" s="189">
        <v>9.0211907164480323</v>
      </c>
      <c r="F173" s="190">
        <f t="shared" si="30"/>
        <v>-1.811523038198807</v>
      </c>
      <c r="G173" s="189">
        <v>8.0762171807290333</v>
      </c>
      <c r="H173" s="190">
        <f t="shared" si="30"/>
        <v>-0.944973535718999</v>
      </c>
      <c r="I173" s="189">
        <v>10.768174656763447</v>
      </c>
      <c r="J173" s="190">
        <f t="shared" si="30"/>
        <v>2.691957476034414</v>
      </c>
      <c r="K173" s="189">
        <v>7.9238095238095241</v>
      </c>
      <c r="L173" s="190">
        <f t="shared" si="31"/>
        <v>-2.8443651329539232</v>
      </c>
      <c r="M173" s="189"/>
      <c r="N173" s="190"/>
    </row>
    <row r="174" spans="2:14" x14ac:dyDescent="0.25">
      <c r="B174" s="119" t="s">
        <v>95</v>
      </c>
      <c r="C174" s="189">
        <v>7.709090909090909</v>
      </c>
      <c r="D174" s="190">
        <v>-0.35993796230016706</v>
      </c>
      <c r="E174" s="189">
        <v>7.1618352850835096</v>
      </c>
      <c r="F174" s="190">
        <f t="shared" si="30"/>
        <v>-0.54725562400739935</v>
      </c>
      <c r="G174" s="189">
        <v>7.313071543840775</v>
      </c>
      <c r="H174" s="190">
        <f t="shared" si="30"/>
        <v>0.15123625875726532</v>
      </c>
      <c r="I174" s="189">
        <v>7.3263428204579499</v>
      </c>
      <c r="J174" s="190">
        <f t="shared" si="30"/>
        <v>1.3271276617174976E-2</v>
      </c>
      <c r="K174" s="189">
        <v>7.5944272445820431</v>
      </c>
      <c r="L174" s="190">
        <f t="shared" si="31"/>
        <v>0.26808442412409317</v>
      </c>
      <c r="M174" s="189"/>
      <c r="N174" s="190"/>
    </row>
    <row r="175" spans="2:14" ht="15.75" x14ac:dyDescent="0.25">
      <c r="B175" s="122" t="s">
        <v>32</v>
      </c>
      <c r="C175" s="191">
        <v>8.4506925477955512</v>
      </c>
      <c r="D175" s="192">
        <v>0.29905000723136155</v>
      </c>
      <c r="E175" s="191">
        <v>7.5726670907249041</v>
      </c>
      <c r="F175" s="192">
        <f t="shared" si="30"/>
        <v>-0.87802545707064716</v>
      </c>
      <c r="G175" s="191">
        <v>7.3890876282132458</v>
      </c>
      <c r="H175" s="192">
        <f t="shared" si="30"/>
        <v>-0.18357946251165824</v>
      </c>
      <c r="I175" s="191">
        <v>8.1949520923255879</v>
      </c>
      <c r="J175" s="192">
        <f t="shared" si="30"/>
        <v>0.80586446411234203</v>
      </c>
      <c r="K175" s="191">
        <v>7.9727482838317982</v>
      </c>
      <c r="L175" s="192">
        <f t="shared" si="31"/>
        <v>-0.22220380849378962</v>
      </c>
      <c r="M175" s="191">
        <v>7.4861952204206554</v>
      </c>
      <c r="N175" s="192">
        <v>-0.69611100311754637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8.8133498145859086</v>
      </c>
      <c r="D185" s="190">
        <v>-0.45333856053620103</v>
      </c>
      <c r="E185" s="189">
        <v>12.473309608540925</v>
      </c>
      <c r="F185" s="190">
        <f t="shared" ref="F185:J187" si="32">IFERROR(E185-C185,"-")</f>
        <v>3.6599597939550161</v>
      </c>
      <c r="G185" s="189">
        <v>8.7088772845952995</v>
      </c>
      <c r="H185" s="190">
        <f t="shared" si="32"/>
        <v>-3.7644323239456252</v>
      </c>
      <c r="I185" s="189">
        <v>9.0303465900015976</v>
      </c>
      <c r="J185" s="190">
        <f t="shared" si="32"/>
        <v>0.32146930540629803</v>
      </c>
      <c r="K185" s="189">
        <v>8.5031357792411413</v>
      </c>
      <c r="L185" s="190">
        <f t="shared" ref="L185:L187" si="33">IFERROR(K185-I185,"-")</f>
        <v>-0.52721081076045628</v>
      </c>
      <c r="M185" s="189">
        <v>8.2951160928742986</v>
      </c>
      <c r="N185" s="190">
        <f t="shared" ref="N185:N191" si="34">IFERROR(M185-K185,"-")</f>
        <v>-0.20801968636684265</v>
      </c>
    </row>
    <row r="186" spans="1:15" x14ac:dyDescent="0.25">
      <c r="B186" s="119" t="s">
        <v>75</v>
      </c>
      <c r="C186" s="189">
        <v>8.3433203068461435</v>
      </c>
      <c r="D186" s="190">
        <v>-0.37620787139763046</v>
      </c>
      <c r="E186" s="189">
        <v>14.453815261044177</v>
      </c>
      <c r="F186" s="190">
        <f t="shared" si="32"/>
        <v>6.1104949541980336</v>
      </c>
      <c r="G186" s="189">
        <v>6.9769477317554243</v>
      </c>
      <c r="H186" s="190">
        <f t="shared" si="32"/>
        <v>-7.4768675292887528</v>
      </c>
      <c r="I186" s="189">
        <v>7.7075522955718556</v>
      </c>
      <c r="J186" s="190">
        <f t="shared" si="32"/>
        <v>0.73060456381643135</v>
      </c>
      <c r="K186" s="189">
        <v>7.8615651670765221</v>
      </c>
      <c r="L186" s="190">
        <f t="shared" si="33"/>
        <v>0.15401287150466647</v>
      </c>
      <c r="M186" s="189">
        <v>7.6123822341857332</v>
      </c>
      <c r="N186" s="190">
        <f t="shared" si="34"/>
        <v>-0.24918293289078886</v>
      </c>
    </row>
    <row r="187" spans="1:15" x14ac:dyDescent="0.25">
      <c r="B187" s="119" t="s">
        <v>77</v>
      </c>
      <c r="C187" s="189">
        <v>9.8412825651302605</v>
      </c>
      <c r="D187" s="190">
        <v>2.1089659729661792</v>
      </c>
      <c r="E187" s="189">
        <v>12.250825082508252</v>
      </c>
      <c r="F187" s="190">
        <f t="shared" si="32"/>
        <v>2.4095425173779912</v>
      </c>
      <c r="G187" s="189">
        <v>8.5546218487394956</v>
      </c>
      <c r="H187" s="190">
        <f t="shared" si="32"/>
        <v>-3.696203233768756</v>
      </c>
      <c r="I187" s="189">
        <v>7.6579337617399901</v>
      </c>
      <c r="J187" s="190">
        <f t="shared" si="32"/>
        <v>-0.89668808699950553</v>
      </c>
      <c r="K187" s="189">
        <v>7.2860209283606121</v>
      </c>
      <c r="L187" s="190">
        <f t="shared" si="33"/>
        <v>-0.37191283337937797</v>
      </c>
      <c r="M187" s="189">
        <v>8.0018540590650247</v>
      </c>
      <c r="N187" s="190">
        <f t="shared" si="34"/>
        <v>0.71583313070441257</v>
      </c>
    </row>
    <row r="188" spans="1:15" x14ac:dyDescent="0.25">
      <c r="B188" s="119" t="s">
        <v>79</v>
      </c>
      <c r="C188" s="189" t="s">
        <v>252</v>
      </c>
      <c r="D188" s="190" t="s">
        <v>252</v>
      </c>
      <c r="E188" s="189">
        <v>8.6115288220551385</v>
      </c>
      <c r="F188" s="190" t="str">
        <f>IFERROR(E188-C188,"-")</f>
        <v>-</v>
      </c>
      <c r="G188" s="189">
        <v>7.242046234836347</v>
      </c>
      <c r="H188" s="190">
        <f>IFERROR(G188-E188,"-")</f>
        <v>-1.3694825872187915</v>
      </c>
      <c r="I188" s="189">
        <v>6.7489429946056276</v>
      </c>
      <c r="J188" s="190">
        <f>IFERROR(I188-G188,"-")</f>
        <v>-0.49310324023071939</v>
      </c>
      <c r="K188" s="189">
        <v>7.6862615587846763</v>
      </c>
      <c r="L188" s="190">
        <f>IFERROR(K188-I188,"-")</f>
        <v>0.93731856417904869</v>
      </c>
      <c r="M188" s="189">
        <v>6.9021496370742605</v>
      </c>
      <c r="N188" s="190">
        <f t="shared" si="34"/>
        <v>-0.78411192171041577</v>
      </c>
    </row>
    <row r="189" spans="1:15" x14ac:dyDescent="0.25">
      <c r="B189" s="119" t="s">
        <v>81</v>
      </c>
      <c r="C189" s="189" t="s">
        <v>252</v>
      </c>
      <c r="D189" s="190" t="s">
        <v>252</v>
      </c>
      <c r="E189" s="189">
        <v>6.3733634311512413</v>
      </c>
      <c r="F189" s="190" t="str">
        <f t="shared" ref="F189:J197" si="35">IFERROR(E189-C189,"-")</f>
        <v>-</v>
      </c>
      <c r="G189" s="189">
        <v>7.2300592128178334</v>
      </c>
      <c r="H189" s="190">
        <f t="shared" si="35"/>
        <v>0.8566957816665921</v>
      </c>
      <c r="I189" s="189">
        <v>7.35172631247044</v>
      </c>
      <c r="J189" s="190">
        <f t="shared" si="35"/>
        <v>0.12166709965260658</v>
      </c>
      <c r="K189" s="189">
        <v>7.3568722011712024</v>
      </c>
      <c r="L189" s="190">
        <f t="shared" ref="L189:L197" si="36">IFERROR(K189-I189,"-")</f>
        <v>5.1458887007624909E-3</v>
      </c>
      <c r="M189" s="189">
        <v>7.5337099125364428</v>
      </c>
      <c r="N189" s="190">
        <f t="shared" si="34"/>
        <v>0.1768377113652404</v>
      </c>
    </row>
    <row r="190" spans="1:15" x14ac:dyDescent="0.25">
      <c r="B190" s="119" t="s">
        <v>122</v>
      </c>
      <c r="C190" s="189" t="s">
        <v>252</v>
      </c>
      <c r="D190" s="190" t="s">
        <v>252</v>
      </c>
      <c r="E190" s="189">
        <v>7.7167957117331749</v>
      </c>
      <c r="F190" s="190" t="str">
        <f t="shared" si="35"/>
        <v>-</v>
      </c>
      <c r="G190" s="189">
        <v>7.8921325051759839</v>
      </c>
      <c r="H190" s="190">
        <f t="shared" si="35"/>
        <v>0.17533679344280895</v>
      </c>
      <c r="I190" s="189">
        <v>7.3744283157685429</v>
      </c>
      <c r="J190" s="190">
        <f t="shared" si="35"/>
        <v>-0.51770418940744101</v>
      </c>
      <c r="K190" s="189">
        <v>7.5051059001512863</v>
      </c>
      <c r="L190" s="190">
        <f t="shared" si="36"/>
        <v>0.13067758438274346</v>
      </c>
      <c r="M190" s="189">
        <v>7.7257777777777781</v>
      </c>
      <c r="N190" s="190">
        <f t="shared" si="34"/>
        <v>0.22067187762649176</v>
      </c>
    </row>
    <row r="191" spans="1:15" x14ac:dyDescent="0.25">
      <c r="B191" s="119" t="s">
        <v>85</v>
      </c>
      <c r="C191" s="189" t="s">
        <v>252</v>
      </c>
      <c r="D191" s="190" t="s">
        <v>252</v>
      </c>
      <c r="E191" s="189">
        <v>8.4972983404091078</v>
      </c>
      <c r="F191" s="190" t="str">
        <f t="shared" si="35"/>
        <v>-</v>
      </c>
      <c r="G191" s="189">
        <v>7.8187372708757641</v>
      </c>
      <c r="H191" s="190">
        <f t="shared" si="35"/>
        <v>-0.67856106953334372</v>
      </c>
      <c r="I191" s="189">
        <v>7.6733506622106695</v>
      </c>
      <c r="J191" s="190">
        <f t="shared" si="35"/>
        <v>-0.14538660866509456</v>
      </c>
      <c r="K191" s="189">
        <v>7.6679137049507418</v>
      </c>
      <c r="L191" s="190">
        <f t="shared" si="36"/>
        <v>-5.436957259927766E-3</v>
      </c>
      <c r="M191" s="189">
        <v>8.1379359430604978</v>
      </c>
      <c r="N191" s="190">
        <f t="shared" si="34"/>
        <v>0.47002223810975607</v>
      </c>
    </row>
    <row r="192" spans="1:15" x14ac:dyDescent="0.25">
      <c r="B192" s="119" t="s">
        <v>87</v>
      </c>
      <c r="C192" s="189">
        <v>7.5310063126624582</v>
      </c>
      <c r="D192" s="190">
        <v>-0.90355459385312198</v>
      </c>
      <c r="E192" s="189">
        <v>7.9433344251555846</v>
      </c>
      <c r="F192" s="190">
        <f t="shared" si="35"/>
        <v>0.4123281124931264</v>
      </c>
      <c r="G192" s="189">
        <v>7.9286612758310868</v>
      </c>
      <c r="H192" s="190">
        <f t="shared" si="35"/>
        <v>-1.4673149324497814E-2</v>
      </c>
      <c r="I192" s="189">
        <v>8.1656338971696538</v>
      </c>
      <c r="J192" s="190">
        <f t="shared" si="35"/>
        <v>0.236972621338567</v>
      </c>
      <c r="K192" s="189">
        <v>7.7958266452648477</v>
      </c>
      <c r="L192" s="190">
        <f t="shared" si="36"/>
        <v>-0.36980725190480612</v>
      </c>
      <c r="M192" s="189"/>
      <c r="N192" s="190"/>
    </row>
    <row r="193" spans="2:15" x14ac:dyDescent="0.25">
      <c r="B193" s="119" t="s">
        <v>89</v>
      </c>
      <c r="C193" s="189">
        <v>7.7185580774365823</v>
      </c>
      <c r="D193" s="190">
        <v>-0.8308084581684847</v>
      </c>
      <c r="E193" s="189">
        <v>8.4934531059683316</v>
      </c>
      <c r="F193" s="190">
        <f t="shared" si="35"/>
        <v>0.7748950285317493</v>
      </c>
      <c r="G193" s="189">
        <v>7.9258992805755399</v>
      </c>
      <c r="H193" s="190">
        <f t="shared" si="35"/>
        <v>-0.56755382539279164</v>
      </c>
      <c r="I193" s="189">
        <v>7.8255897069335241</v>
      </c>
      <c r="J193" s="190">
        <f t="shared" si="35"/>
        <v>-0.10030957364201587</v>
      </c>
      <c r="K193" s="189">
        <v>7.7792072322670371</v>
      </c>
      <c r="L193" s="190">
        <f t="shared" si="36"/>
        <v>-4.6382474666486928E-2</v>
      </c>
      <c r="M193" s="189"/>
      <c r="N193" s="190"/>
    </row>
    <row r="194" spans="2:15" x14ac:dyDescent="0.25">
      <c r="B194" s="119" t="s">
        <v>91</v>
      </c>
      <c r="C194" s="189">
        <v>7.8821989528795813</v>
      </c>
      <c r="D194" s="190">
        <v>0.96170184698921712</v>
      </c>
      <c r="E194" s="189">
        <v>6.4446714334354782</v>
      </c>
      <c r="F194" s="190">
        <f t="shared" si="35"/>
        <v>-1.4375275194441031</v>
      </c>
      <c r="G194" s="189">
        <v>6.3134996801023675</v>
      </c>
      <c r="H194" s="190">
        <f t="shared" si="35"/>
        <v>-0.13117175333311071</v>
      </c>
      <c r="I194" s="189">
        <v>6.8738239463848432</v>
      </c>
      <c r="J194" s="190">
        <f t="shared" si="35"/>
        <v>0.56032426628247567</v>
      </c>
      <c r="K194" s="189">
        <v>7.5672961028525512</v>
      </c>
      <c r="L194" s="190">
        <f t="shared" si="36"/>
        <v>0.69347215646770799</v>
      </c>
      <c r="M194" s="189"/>
      <c r="N194" s="190"/>
    </row>
    <row r="195" spans="2:15" x14ac:dyDescent="0.25">
      <c r="B195" s="119" t="s">
        <v>93</v>
      </c>
      <c r="C195" s="189">
        <v>8.5499040307101719</v>
      </c>
      <c r="D195" s="190">
        <v>0.75780319037403743</v>
      </c>
      <c r="E195" s="189">
        <v>9.2018958378731757</v>
      </c>
      <c r="F195" s="190">
        <f t="shared" si="35"/>
        <v>0.65199180716300376</v>
      </c>
      <c r="G195" s="189">
        <v>8.8920780711825493</v>
      </c>
      <c r="H195" s="190">
        <f t="shared" si="35"/>
        <v>-0.30981776669062633</v>
      </c>
      <c r="I195" s="189">
        <v>8.6272536687631032</v>
      </c>
      <c r="J195" s="190">
        <f t="shared" si="35"/>
        <v>-0.26482440241944616</v>
      </c>
      <c r="K195" s="189">
        <v>7.8614325068870521</v>
      </c>
      <c r="L195" s="190">
        <f t="shared" si="36"/>
        <v>-0.76582116187605109</v>
      </c>
      <c r="M195" s="189"/>
      <c r="N195" s="190"/>
    </row>
    <row r="196" spans="2:15" x14ac:dyDescent="0.25">
      <c r="B196" s="119" t="s">
        <v>95</v>
      </c>
      <c r="C196" s="189">
        <v>8.4763610315186249</v>
      </c>
      <c r="D196" s="190">
        <v>3.8493042674497602E-2</v>
      </c>
      <c r="E196" s="189">
        <v>7.4289384561485461</v>
      </c>
      <c r="F196" s="190">
        <f t="shared" si="35"/>
        <v>-1.0474225753700788</v>
      </c>
      <c r="G196" s="189">
        <v>7.6410361281526926</v>
      </c>
      <c r="H196" s="190">
        <f t="shared" si="35"/>
        <v>0.21209767200414653</v>
      </c>
      <c r="I196" s="189">
        <v>7.7963321709931552</v>
      </c>
      <c r="J196" s="190">
        <f t="shared" si="35"/>
        <v>0.15529604284046261</v>
      </c>
      <c r="K196" s="189">
        <v>7.9899736147757254</v>
      </c>
      <c r="L196" s="190">
        <f t="shared" si="36"/>
        <v>0.1936414437825702</v>
      </c>
      <c r="M196" s="189"/>
      <c r="N196" s="190"/>
    </row>
    <row r="197" spans="2:15" ht="15.75" x14ac:dyDescent="0.25">
      <c r="B197" s="122" t="s">
        <v>32</v>
      </c>
      <c r="C197" s="191">
        <v>8.3338509316770182</v>
      </c>
      <c r="D197" s="192">
        <v>0.27552044442747281</v>
      </c>
      <c r="E197" s="191">
        <v>7.9855857244715089</v>
      </c>
      <c r="F197" s="192">
        <f t="shared" si="35"/>
        <v>-0.34826520720550924</v>
      </c>
      <c r="G197" s="191">
        <v>7.7256410566110665</v>
      </c>
      <c r="H197" s="192">
        <f t="shared" si="35"/>
        <v>-0.25994466786044246</v>
      </c>
      <c r="I197" s="191">
        <v>7.7249021514222322</v>
      </c>
      <c r="J197" s="192">
        <f t="shared" si="35"/>
        <v>-7.3890518883423795E-4</v>
      </c>
      <c r="K197" s="191">
        <v>7.7391729994982681</v>
      </c>
      <c r="L197" s="192">
        <f t="shared" si="36"/>
        <v>1.4270848076035847E-2</v>
      </c>
      <c r="M197" s="191">
        <v>7.7442006269592474</v>
      </c>
      <c r="N197" s="192">
        <v>4.9062733731617847E-2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8.4330054644808747</v>
      </c>
      <c r="D207" s="190">
        <v>-0.51379785421116964</v>
      </c>
      <c r="E207" s="189">
        <v>11.666666666666666</v>
      </c>
      <c r="F207" s="190">
        <f t="shared" ref="F207:J209" si="37">IFERROR(E207-C207,"-")</f>
        <v>3.2336612021857913</v>
      </c>
      <c r="G207" s="189">
        <v>7.6091895557816205</v>
      </c>
      <c r="H207" s="190">
        <f t="shared" si="37"/>
        <v>-4.0574771108850456</v>
      </c>
      <c r="I207" s="189">
        <v>7.798589196213106</v>
      </c>
      <c r="J207" s="190">
        <f t="shared" si="37"/>
        <v>0.18939964043148549</v>
      </c>
      <c r="K207" s="189">
        <v>7.9869806624545276</v>
      </c>
      <c r="L207" s="190">
        <f t="shared" ref="L207:L209" si="38">IFERROR(K207-I207,"-")</f>
        <v>0.18839146624142167</v>
      </c>
      <c r="M207" s="189">
        <v>8.3929670329670323</v>
      </c>
      <c r="N207" s="190">
        <f t="shared" ref="N207:N213" si="39">IFERROR(M207-K207,"-")</f>
        <v>0.40598637051250464</v>
      </c>
    </row>
    <row r="208" spans="2:15" x14ac:dyDescent="0.25">
      <c r="B208" s="119" t="s">
        <v>75</v>
      </c>
      <c r="C208" s="189">
        <v>7.5485582876348838</v>
      </c>
      <c r="D208" s="190">
        <v>-0.55008405432523499</v>
      </c>
      <c r="E208" s="189">
        <v>6.6411764705882357</v>
      </c>
      <c r="F208" s="190">
        <f t="shared" si="37"/>
        <v>-0.90738181704664811</v>
      </c>
      <c r="G208" s="189">
        <v>6.6759882869692531</v>
      </c>
      <c r="H208" s="190">
        <f t="shared" si="37"/>
        <v>3.481181638101738E-2</v>
      </c>
      <c r="I208" s="189">
        <v>7.4807584006007133</v>
      </c>
      <c r="J208" s="190">
        <f t="shared" si="37"/>
        <v>0.80477011363146023</v>
      </c>
      <c r="K208" s="189">
        <v>7.8487669443083456</v>
      </c>
      <c r="L208" s="190">
        <f t="shared" si="38"/>
        <v>0.36800854370763236</v>
      </c>
      <c r="M208" s="189">
        <v>7.871962777873514</v>
      </c>
      <c r="N208" s="190">
        <f t="shared" si="39"/>
        <v>2.31958335651683E-2</v>
      </c>
    </row>
    <row r="209" spans="2:15" x14ac:dyDescent="0.25">
      <c r="B209" s="119" t="s">
        <v>77</v>
      </c>
      <c r="C209" s="189">
        <v>8.5709890109890114</v>
      </c>
      <c r="D209" s="190">
        <v>0.93794617768658206</v>
      </c>
      <c r="E209" s="189">
        <v>8.4431137724550904</v>
      </c>
      <c r="F209" s="190">
        <f t="shared" si="37"/>
        <v>-0.12787523853392102</v>
      </c>
      <c r="G209" s="189">
        <v>8.0673616680032083</v>
      </c>
      <c r="H209" s="190">
        <f t="shared" si="37"/>
        <v>-0.37575210445188212</v>
      </c>
      <c r="I209" s="189">
        <v>8.337007206443408</v>
      </c>
      <c r="J209" s="190">
        <f t="shared" si="37"/>
        <v>0.26964553844019967</v>
      </c>
      <c r="K209" s="189">
        <v>7.9085292945396573</v>
      </c>
      <c r="L209" s="190">
        <f t="shared" si="38"/>
        <v>-0.42847791190375073</v>
      </c>
      <c r="M209" s="189">
        <v>7.8719555873925504</v>
      </c>
      <c r="N209" s="190">
        <f t="shared" si="39"/>
        <v>-3.6573707147106838E-2</v>
      </c>
    </row>
    <row r="210" spans="2:15" x14ac:dyDescent="0.25">
      <c r="B210" s="119" t="s">
        <v>79</v>
      </c>
      <c r="C210" s="189" t="s">
        <v>252</v>
      </c>
      <c r="D210" s="190" t="s">
        <v>252</v>
      </c>
      <c r="E210" s="189">
        <v>6.942982456140351</v>
      </c>
      <c r="F210" s="190" t="str">
        <f>IFERROR(E210-C210,"-")</f>
        <v>-</v>
      </c>
      <c r="G210" s="189">
        <v>6.0505244163753247</v>
      </c>
      <c r="H210" s="190">
        <f>IFERROR(G210-E210,"-")</f>
        <v>-0.89245803976502636</v>
      </c>
      <c r="I210" s="189">
        <v>6.1622316493122513</v>
      </c>
      <c r="J210" s="190">
        <f>IFERROR(I210-G210,"-")</f>
        <v>0.11170723293692664</v>
      </c>
      <c r="K210" s="189">
        <v>6.5747333425682228</v>
      </c>
      <c r="L210" s="190">
        <f>IFERROR(K210-I210,"-")</f>
        <v>0.41250169325597152</v>
      </c>
      <c r="M210" s="189">
        <v>6.9246402610888591</v>
      </c>
      <c r="N210" s="190">
        <f t="shared" si="39"/>
        <v>0.34990691852063627</v>
      </c>
    </row>
    <row r="211" spans="2:15" x14ac:dyDescent="0.25">
      <c r="B211" s="119" t="s">
        <v>81</v>
      </c>
      <c r="C211" s="189" t="s">
        <v>252</v>
      </c>
      <c r="D211" s="190" t="s">
        <v>252</v>
      </c>
      <c r="E211" s="189">
        <v>5.9918918918918918</v>
      </c>
      <c r="F211" s="190" t="str">
        <f t="shared" ref="F211:J219" si="40">IFERROR(E211-C211,"-")</f>
        <v>-</v>
      </c>
      <c r="G211" s="189">
        <v>9.0643571532106098</v>
      </c>
      <c r="H211" s="190">
        <f t="shared" si="40"/>
        <v>3.072465261318718</v>
      </c>
      <c r="I211" s="189">
        <v>8.7324577186038148</v>
      </c>
      <c r="J211" s="190">
        <f t="shared" si="40"/>
        <v>-0.33189943460679494</v>
      </c>
      <c r="K211" s="189">
        <v>7.8931557757819757</v>
      </c>
      <c r="L211" s="190">
        <f t="shared" ref="L211:L219" si="41">IFERROR(K211-I211,"-")</f>
        <v>-0.83930194282183912</v>
      </c>
      <c r="M211" s="189">
        <v>8.4181498141991007</v>
      </c>
      <c r="N211" s="190">
        <f t="shared" si="39"/>
        <v>0.524994038417125</v>
      </c>
    </row>
    <row r="212" spans="2:15" x14ac:dyDescent="0.25">
      <c r="B212" s="119" t="s">
        <v>83</v>
      </c>
      <c r="C212" s="189" t="s">
        <v>252</v>
      </c>
      <c r="D212" s="190" t="s">
        <v>252</v>
      </c>
      <c r="E212" s="189">
        <v>7.3175675675675675</v>
      </c>
      <c r="F212" s="190" t="str">
        <f t="shared" si="40"/>
        <v>-</v>
      </c>
      <c r="G212" s="189">
        <v>8.0135706732463863</v>
      </c>
      <c r="H212" s="190">
        <f t="shared" si="40"/>
        <v>0.69600310567881873</v>
      </c>
      <c r="I212" s="189">
        <v>7.7536370597243494</v>
      </c>
      <c r="J212" s="190">
        <f t="shared" si="40"/>
        <v>-0.25993361352203692</v>
      </c>
      <c r="K212" s="189">
        <v>8.044391597304795</v>
      </c>
      <c r="L212" s="190">
        <f t="shared" si="41"/>
        <v>0.29075453758044567</v>
      </c>
      <c r="M212" s="189">
        <v>9.1588509698011293</v>
      </c>
      <c r="N212" s="190">
        <f t="shared" si="39"/>
        <v>1.1144593724963343</v>
      </c>
    </row>
    <row r="213" spans="2:15" x14ac:dyDescent="0.25">
      <c r="B213" s="119" t="s">
        <v>85</v>
      </c>
      <c r="C213" s="189" t="s">
        <v>252</v>
      </c>
      <c r="D213" s="190" t="s">
        <v>252</v>
      </c>
      <c r="E213" s="189">
        <v>8.0938786714246493</v>
      </c>
      <c r="F213" s="190" t="str">
        <f t="shared" si="40"/>
        <v>-</v>
      </c>
      <c r="G213" s="189">
        <v>7.5247405624906003</v>
      </c>
      <c r="H213" s="190">
        <f t="shared" si="40"/>
        <v>-0.56913810893404904</v>
      </c>
      <c r="I213" s="189">
        <v>7.5807761732851988</v>
      </c>
      <c r="J213" s="190">
        <f t="shared" si="40"/>
        <v>5.6035610794598512E-2</v>
      </c>
      <c r="K213" s="189">
        <v>7.3956372968349013</v>
      </c>
      <c r="L213" s="190">
        <f t="shared" si="41"/>
        <v>-0.18513887645029747</v>
      </c>
      <c r="M213" s="189">
        <v>8.0685740942310691</v>
      </c>
      <c r="N213" s="190">
        <f t="shared" si="39"/>
        <v>0.67293679739616774</v>
      </c>
    </row>
    <row r="214" spans="2:15" x14ac:dyDescent="0.25">
      <c r="B214" s="119" t="s">
        <v>87</v>
      </c>
      <c r="C214" s="189">
        <v>7.8768551945447252</v>
      </c>
      <c r="D214" s="190">
        <v>-2.1215820341408103</v>
      </c>
      <c r="E214" s="189">
        <v>7.8920375789311565</v>
      </c>
      <c r="F214" s="190">
        <f t="shared" si="40"/>
        <v>1.518238438643138E-2</v>
      </c>
      <c r="G214" s="189">
        <v>8.8722478934493072</v>
      </c>
      <c r="H214" s="190">
        <f t="shared" si="40"/>
        <v>0.98021031451815066</v>
      </c>
      <c r="I214" s="189">
        <v>9.0076436478650503</v>
      </c>
      <c r="J214" s="190">
        <f t="shared" si="40"/>
        <v>0.13539575441574314</v>
      </c>
      <c r="K214" s="189">
        <v>8.6820465966194611</v>
      </c>
      <c r="L214" s="190">
        <f t="shared" si="41"/>
        <v>-0.32559705124558924</v>
      </c>
      <c r="M214" s="189"/>
      <c r="N214" s="190"/>
    </row>
    <row r="215" spans="2:15" x14ac:dyDescent="0.25">
      <c r="B215" s="119" t="s">
        <v>89</v>
      </c>
      <c r="C215" s="189">
        <v>6.108247422680412</v>
      </c>
      <c r="D215" s="190">
        <v>-2.7809881467423647</v>
      </c>
      <c r="E215" s="189">
        <v>8.3872750236817168</v>
      </c>
      <c r="F215" s="190">
        <f t="shared" si="40"/>
        <v>2.2790276010013049</v>
      </c>
      <c r="G215" s="189">
        <v>8.1407823073114383</v>
      </c>
      <c r="H215" s="190">
        <f t="shared" si="40"/>
        <v>-0.24649271637027859</v>
      </c>
      <c r="I215" s="189">
        <v>8.1342552074216705</v>
      </c>
      <c r="J215" s="190">
        <f t="shared" si="40"/>
        <v>-6.5270998897677401E-3</v>
      </c>
      <c r="K215" s="189">
        <v>8.573217903849697</v>
      </c>
      <c r="L215" s="190">
        <f t="shared" si="41"/>
        <v>0.43896269642802643</v>
      </c>
      <c r="M215" s="189"/>
      <c r="N215" s="190"/>
    </row>
    <row r="216" spans="2:15" x14ac:dyDescent="0.25">
      <c r="B216" s="119" t="s">
        <v>91</v>
      </c>
      <c r="C216" s="189">
        <v>5.8590604026845634</v>
      </c>
      <c r="D216" s="190">
        <v>-1.5825301899194901</v>
      </c>
      <c r="E216" s="189">
        <v>7.706890830660325</v>
      </c>
      <c r="F216" s="190">
        <f t="shared" si="40"/>
        <v>1.8478304279757616</v>
      </c>
      <c r="G216" s="189">
        <v>8.0149519401922387</v>
      </c>
      <c r="H216" s="190">
        <f t="shared" si="40"/>
        <v>0.30806110953191368</v>
      </c>
      <c r="I216" s="189">
        <v>7.7264816204051012</v>
      </c>
      <c r="J216" s="190">
        <f t="shared" si="40"/>
        <v>-0.28847031978713744</v>
      </c>
      <c r="K216" s="189">
        <v>7.8618848318660701</v>
      </c>
      <c r="L216" s="190">
        <f t="shared" si="41"/>
        <v>0.1354032114609689</v>
      </c>
      <c r="M216" s="189"/>
      <c r="N216" s="190"/>
    </row>
    <row r="217" spans="2:15" x14ac:dyDescent="0.25">
      <c r="B217" s="119" t="s">
        <v>93</v>
      </c>
      <c r="C217" s="189">
        <v>6.8014888337468982</v>
      </c>
      <c r="D217" s="190">
        <v>-0.63179252067502212</v>
      </c>
      <c r="E217" s="189">
        <v>7.5867244313786166</v>
      </c>
      <c r="F217" s="190">
        <f t="shared" si="40"/>
        <v>0.78523559763171846</v>
      </c>
      <c r="G217" s="189">
        <v>7.0539167806212149</v>
      </c>
      <c r="H217" s="190">
        <f t="shared" si="40"/>
        <v>-0.53280765075740177</v>
      </c>
      <c r="I217" s="189">
        <v>7.5194165188251532</v>
      </c>
      <c r="J217" s="190">
        <f t="shared" si="40"/>
        <v>0.46549973820393831</v>
      </c>
      <c r="K217" s="189">
        <v>7.8219711004075583</v>
      </c>
      <c r="L217" s="190">
        <f t="shared" si="41"/>
        <v>0.30255458158240511</v>
      </c>
      <c r="M217" s="189"/>
      <c r="N217" s="190"/>
    </row>
    <row r="218" spans="2:15" x14ac:dyDescent="0.25">
      <c r="B218" s="119" t="s">
        <v>95</v>
      </c>
      <c r="C218" s="189">
        <v>8.7415458937198061</v>
      </c>
      <c r="D218" s="190">
        <v>0.71626740186033722</v>
      </c>
      <c r="E218" s="189">
        <v>7.2337546733131566</v>
      </c>
      <c r="F218" s="190">
        <f t="shared" si="40"/>
        <v>-1.5077912204066495</v>
      </c>
      <c r="G218" s="189">
        <v>7.6023429179978699</v>
      </c>
      <c r="H218" s="190">
        <f t="shared" si="40"/>
        <v>0.3685882446847133</v>
      </c>
      <c r="I218" s="189">
        <v>7.7343208926510192</v>
      </c>
      <c r="J218" s="190">
        <f t="shared" si="40"/>
        <v>0.13197797465314931</v>
      </c>
      <c r="K218" s="189">
        <v>8.1171240819482033</v>
      </c>
      <c r="L218" s="190">
        <f t="shared" si="41"/>
        <v>0.38280318929718415</v>
      </c>
      <c r="M218" s="189"/>
      <c r="N218" s="190"/>
    </row>
    <row r="219" spans="2:15" ht="15.75" x14ac:dyDescent="0.25">
      <c r="B219" s="122" t="s">
        <v>32</v>
      </c>
      <c r="C219" s="191">
        <v>7.9013936058086429</v>
      </c>
      <c r="D219" s="192">
        <v>-0.2734452299014567</v>
      </c>
      <c r="E219" s="191">
        <v>7.7442599277978337</v>
      </c>
      <c r="F219" s="192">
        <f t="shared" si="40"/>
        <v>-0.15713367801080924</v>
      </c>
      <c r="G219" s="191">
        <v>7.692902596803731</v>
      </c>
      <c r="H219" s="192">
        <f t="shared" si="40"/>
        <v>-5.1357330994102668E-2</v>
      </c>
      <c r="I219" s="191">
        <v>7.8054544428454529</v>
      </c>
      <c r="J219" s="192">
        <f t="shared" si="40"/>
        <v>0.11255184604172186</v>
      </c>
      <c r="K219" s="191">
        <v>7.8579848599122881</v>
      </c>
      <c r="L219" s="192">
        <f t="shared" si="41"/>
        <v>5.2530417066835255E-2</v>
      </c>
      <c r="M219" s="191">
        <v>8.0099229664447051</v>
      </c>
      <c r="N219" s="192">
        <v>0.40057877034485045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8.8133498145859086</v>
      </c>
      <c r="D229" s="190">
        <v>-0.45333856053620103</v>
      </c>
      <c r="E229" s="189">
        <v>12.473309608540925</v>
      </c>
      <c r="F229" s="190">
        <f t="shared" ref="F229:J231" si="42">IFERROR(E229-C229,"-")</f>
        <v>3.6599597939550161</v>
      </c>
      <c r="G229" s="189">
        <v>8.7088772845952995</v>
      </c>
      <c r="H229" s="190">
        <f t="shared" si="42"/>
        <v>-3.7644323239456252</v>
      </c>
      <c r="I229" s="189">
        <v>9.0303465900015976</v>
      </c>
      <c r="J229" s="190">
        <f t="shared" si="42"/>
        <v>0.32146930540629803</v>
      </c>
      <c r="K229" s="189">
        <v>8.5031357792411413</v>
      </c>
      <c r="L229" s="190">
        <f t="shared" ref="L229:L231" si="43">IFERROR(K229-I229,"-")</f>
        <v>-0.52721081076045628</v>
      </c>
      <c r="M229" s="189">
        <v>8.2951160928742986</v>
      </c>
      <c r="N229" s="190">
        <f t="shared" ref="N229:N235" si="44">IFERROR(M229-K229,"-")</f>
        <v>-0.20801968636684265</v>
      </c>
    </row>
    <row r="230" spans="2:15" x14ac:dyDescent="0.25">
      <c r="B230" s="119" t="s">
        <v>75</v>
      </c>
      <c r="C230" s="189">
        <v>8.3433203068461435</v>
      </c>
      <c r="D230" s="190">
        <v>-0.37620787139763046</v>
      </c>
      <c r="E230" s="189">
        <v>14.453815261044177</v>
      </c>
      <c r="F230" s="190">
        <f t="shared" si="42"/>
        <v>6.1104949541980336</v>
      </c>
      <c r="G230" s="189">
        <v>6.9769477317554243</v>
      </c>
      <c r="H230" s="190">
        <f t="shared" si="42"/>
        <v>-7.4768675292887528</v>
      </c>
      <c r="I230" s="189">
        <v>7.7075522955718556</v>
      </c>
      <c r="J230" s="190">
        <f t="shared" si="42"/>
        <v>0.73060456381643135</v>
      </c>
      <c r="K230" s="189">
        <v>7.8615651670765221</v>
      </c>
      <c r="L230" s="190">
        <f t="shared" si="43"/>
        <v>0.15401287150466647</v>
      </c>
      <c r="M230" s="189">
        <v>7.6123822341857332</v>
      </c>
      <c r="N230" s="190">
        <f t="shared" si="44"/>
        <v>-0.24918293289078886</v>
      </c>
    </row>
    <row r="231" spans="2:15" x14ac:dyDescent="0.25">
      <c r="B231" s="119" t="s">
        <v>77</v>
      </c>
      <c r="C231" s="189">
        <v>9.8412825651302605</v>
      </c>
      <c r="D231" s="190">
        <v>2.1089659729661792</v>
      </c>
      <c r="E231" s="189">
        <v>12.250825082508252</v>
      </c>
      <c r="F231" s="190">
        <f t="shared" si="42"/>
        <v>2.4095425173779912</v>
      </c>
      <c r="G231" s="189">
        <v>8.5546218487394956</v>
      </c>
      <c r="H231" s="190">
        <f t="shared" si="42"/>
        <v>-3.696203233768756</v>
      </c>
      <c r="I231" s="189">
        <v>7.6579337617399901</v>
      </c>
      <c r="J231" s="190">
        <f t="shared" si="42"/>
        <v>-0.89668808699950553</v>
      </c>
      <c r="K231" s="189">
        <v>7.2860209283606121</v>
      </c>
      <c r="L231" s="190">
        <f t="shared" si="43"/>
        <v>-0.37191283337937797</v>
      </c>
      <c r="M231" s="189">
        <v>8.0018540590650247</v>
      </c>
      <c r="N231" s="190">
        <f t="shared" si="44"/>
        <v>0.71583313070441257</v>
      </c>
    </row>
    <row r="232" spans="2:15" x14ac:dyDescent="0.25">
      <c r="B232" s="119" t="s">
        <v>79</v>
      </c>
      <c r="C232" s="189" t="s">
        <v>252</v>
      </c>
      <c r="D232" s="190" t="s">
        <v>252</v>
      </c>
      <c r="E232" s="189">
        <v>8.6115288220551385</v>
      </c>
      <c r="F232" s="190" t="str">
        <f>IFERROR(E232-C232,"-")</f>
        <v>-</v>
      </c>
      <c r="G232" s="189">
        <v>7.242046234836347</v>
      </c>
      <c r="H232" s="190">
        <f>IFERROR(G232-E232,"-")</f>
        <v>-1.3694825872187915</v>
      </c>
      <c r="I232" s="189">
        <v>6.7489429946056276</v>
      </c>
      <c r="J232" s="190">
        <f>IFERROR(I232-G232,"-")</f>
        <v>-0.49310324023071939</v>
      </c>
      <c r="K232" s="189">
        <v>7.6862615587846763</v>
      </c>
      <c r="L232" s="190">
        <f>IFERROR(K232-I232,"-")</f>
        <v>0.93731856417904869</v>
      </c>
      <c r="M232" s="189">
        <v>6.9021496370742605</v>
      </c>
      <c r="N232" s="190">
        <f t="shared" si="44"/>
        <v>-0.78411192171041577</v>
      </c>
    </row>
    <row r="233" spans="2:15" x14ac:dyDescent="0.25">
      <c r="B233" s="119" t="s">
        <v>81</v>
      </c>
      <c r="C233" s="189" t="s">
        <v>252</v>
      </c>
      <c r="D233" s="190" t="s">
        <v>252</v>
      </c>
      <c r="E233" s="189">
        <v>6.3733634311512413</v>
      </c>
      <c r="F233" s="190" t="str">
        <f t="shared" ref="F233:J241" si="45">IFERROR(E233-C233,"-")</f>
        <v>-</v>
      </c>
      <c r="G233" s="189">
        <v>7.2300592128178334</v>
      </c>
      <c r="H233" s="190">
        <f t="shared" si="45"/>
        <v>0.8566957816665921</v>
      </c>
      <c r="I233" s="189">
        <v>7.35172631247044</v>
      </c>
      <c r="J233" s="190">
        <f t="shared" si="45"/>
        <v>0.12166709965260658</v>
      </c>
      <c r="K233" s="189">
        <v>7.3568722011712024</v>
      </c>
      <c r="L233" s="190">
        <f t="shared" ref="L233:L241" si="46">IFERROR(K233-I233,"-")</f>
        <v>5.1458887007624909E-3</v>
      </c>
      <c r="M233" s="189">
        <v>7.5337099125364428</v>
      </c>
      <c r="N233" s="190">
        <f t="shared" si="44"/>
        <v>0.1768377113652404</v>
      </c>
    </row>
    <row r="234" spans="2:15" x14ac:dyDescent="0.25">
      <c r="B234" s="119" t="s">
        <v>83</v>
      </c>
      <c r="C234" s="189" t="s">
        <v>252</v>
      </c>
      <c r="D234" s="190" t="s">
        <v>252</v>
      </c>
      <c r="E234" s="189">
        <v>7.7167957117331749</v>
      </c>
      <c r="F234" s="190" t="str">
        <f t="shared" si="45"/>
        <v>-</v>
      </c>
      <c r="G234" s="189">
        <v>7.8921325051759839</v>
      </c>
      <c r="H234" s="190">
        <f t="shared" si="45"/>
        <v>0.17533679344280895</v>
      </c>
      <c r="I234" s="189">
        <v>7.3744283157685429</v>
      </c>
      <c r="J234" s="190">
        <f t="shared" si="45"/>
        <v>-0.51770418940744101</v>
      </c>
      <c r="K234" s="189">
        <v>7.5051059001512863</v>
      </c>
      <c r="L234" s="190">
        <f t="shared" si="46"/>
        <v>0.13067758438274346</v>
      </c>
      <c r="M234" s="189">
        <v>7.7257777777777781</v>
      </c>
      <c r="N234" s="190">
        <f t="shared" si="44"/>
        <v>0.22067187762649176</v>
      </c>
    </row>
    <row r="235" spans="2:15" x14ac:dyDescent="0.25">
      <c r="B235" s="119" t="s">
        <v>85</v>
      </c>
      <c r="C235" s="189" t="s">
        <v>252</v>
      </c>
      <c r="D235" s="190" t="s">
        <v>252</v>
      </c>
      <c r="E235" s="189">
        <v>8.4972983404091078</v>
      </c>
      <c r="F235" s="190" t="str">
        <f t="shared" si="45"/>
        <v>-</v>
      </c>
      <c r="G235" s="189">
        <v>7.8187372708757641</v>
      </c>
      <c r="H235" s="190">
        <f t="shared" si="45"/>
        <v>-0.67856106953334372</v>
      </c>
      <c r="I235" s="189">
        <v>7.6733506622106695</v>
      </c>
      <c r="J235" s="190">
        <f t="shared" si="45"/>
        <v>-0.14538660866509456</v>
      </c>
      <c r="K235" s="189">
        <v>7.6679137049507418</v>
      </c>
      <c r="L235" s="190">
        <f t="shared" si="46"/>
        <v>-5.436957259927766E-3</v>
      </c>
      <c r="M235" s="189">
        <v>8.1379359430604978</v>
      </c>
      <c r="N235" s="190">
        <f t="shared" si="44"/>
        <v>0.47002223810975607</v>
      </c>
    </row>
    <row r="236" spans="2:15" x14ac:dyDescent="0.25">
      <c r="B236" s="119" t="s">
        <v>87</v>
      </c>
      <c r="C236" s="189">
        <v>7.5310063126624582</v>
      </c>
      <c r="D236" s="190">
        <v>-0.90355459385312198</v>
      </c>
      <c r="E236" s="189">
        <v>7.9433344251555846</v>
      </c>
      <c r="F236" s="190">
        <f t="shared" si="45"/>
        <v>0.4123281124931264</v>
      </c>
      <c r="G236" s="189">
        <v>7.9286612758310868</v>
      </c>
      <c r="H236" s="190">
        <f t="shared" si="45"/>
        <v>-1.4673149324497814E-2</v>
      </c>
      <c r="I236" s="189">
        <v>8.1656338971696538</v>
      </c>
      <c r="J236" s="190">
        <f t="shared" si="45"/>
        <v>0.236972621338567</v>
      </c>
      <c r="K236" s="189">
        <v>7.7958266452648477</v>
      </c>
      <c r="L236" s="190">
        <f t="shared" si="46"/>
        <v>-0.36980725190480612</v>
      </c>
      <c r="M236" s="189"/>
      <c r="N236" s="190"/>
    </row>
    <row r="237" spans="2:15" x14ac:dyDescent="0.25">
      <c r="B237" s="119" t="s">
        <v>89</v>
      </c>
      <c r="C237" s="189">
        <v>7.7185580774365823</v>
      </c>
      <c r="D237" s="190">
        <v>-0.8308084581684847</v>
      </c>
      <c r="E237" s="189">
        <v>8.4934531059683316</v>
      </c>
      <c r="F237" s="190">
        <f t="shared" si="45"/>
        <v>0.7748950285317493</v>
      </c>
      <c r="G237" s="189">
        <v>7.9258992805755399</v>
      </c>
      <c r="H237" s="190">
        <f t="shared" si="45"/>
        <v>-0.56755382539279164</v>
      </c>
      <c r="I237" s="189">
        <v>7.8255897069335241</v>
      </c>
      <c r="J237" s="190">
        <f t="shared" si="45"/>
        <v>-0.10030957364201587</v>
      </c>
      <c r="K237" s="189">
        <v>7.7792072322670371</v>
      </c>
      <c r="L237" s="190">
        <f t="shared" si="46"/>
        <v>-4.6382474666486928E-2</v>
      </c>
      <c r="M237" s="189"/>
      <c r="N237" s="190"/>
    </row>
    <row r="238" spans="2:15" x14ac:dyDescent="0.25">
      <c r="B238" s="119" t="s">
        <v>91</v>
      </c>
      <c r="C238" s="189">
        <v>7.8821989528795813</v>
      </c>
      <c r="D238" s="190">
        <v>0.96170184698921712</v>
      </c>
      <c r="E238" s="189">
        <v>6.4446714334354782</v>
      </c>
      <c r="F238" s="190">
        <f t="shared" si="45"/>
        <v>-1.4375275194441031</v>
      </c>
      <c r="G238" s="189">
        <v>6.3134996801023675</v>
      </c>
      <c r="H238" s="190">
        <f t="shared" si="45"/>
        <v>-0.13117175333311071</v>
      </c>
      <c r="I238" s="189">
        <v>6.8738239463848432</v>
      </c>
      <c r="J238" s="190">
        <f t="shared" si="45"/>
        <v>0.56032426628247567</v>
      </c>
      <c r="K238" s="189">
        <v>7.5672961028525512</v>
      </c>
      <c r="L238" s="190">
        <f t="shared" si="46"/>
        <v>0.69347215646770799</v>
      </c>
      <c r="M238" s="189"/>
      <c r="N238" s="190"/>
    </row>
    <row r="239" spans="2:15" x14ac:dyDescent="0.25">
      <c r="B239" s="119" t="s">
        <v>93</v>
      </c>
      <c r="C239" s="189">
        <v>8.5499040307101719</v>
      </c>
      <c r="D239" s="190">
        <v>0.75780319037403743</v>
      </c>
      <c r="E239" s="189">
        <v>9.2018958378731757</v>
      </c>
      <c r="F239" s="190">
        <f t="shared" si="45"/>
        <v>0.65199180716300376</v>
      </c>
      <c r="G239" s="189">
        <v>8.8920780711825493</v>
      </c>
      <c r="H239" s="190">
        <f t="shared" si="45"/>
        <v>-0.30981776669062633</v>
      </c>
      <c r="I239" s="189">
        <v>8.6272536687631032</v>
      </c>
      <c r="J239" s="190">
        <f t="shared" si="45"/>
        <v>-0.26482440241944616</v>
      </c>
      <c r="K239" s="189">
        <v>7.8614325068870521</v>
      </c>
      <c r="L239" s="190">
        <f t="shared" si="46"/>
        <v>-0.76582116187605109</v>
      </c>
      <c r="M239" s="189"/>
      <c r="N239" s="190"/>
    </row>
    <row r="240" spans="2:15" x14ac:dyDescent="0.25">
      <c r="B240" s="119" t="s">
        <v>95</v>
      </c>
      <c r="C240" s="189">
        <v>8.4763610315186249</v>
      </c>
      <c r="D240" s="190">
        <v>3.8493042674497602E-2</v>
      </c>
      <c r="E240" s="189">
        <v>7.4289384561485461</v>
      </c>
      <c r="F240" s="190">
        <f t="shared" si="45"/>
        <v>-1.0474225753700788</v>
      </c>
      <c r="G240" s="189">
        <v>7.6410361281526926</v>
      </c>
      <c r="H240" s="190">
        <f t="shared" si="45"/>
        <v>0.21209767200414653</v>
      </c>
      <c r="I240" s="189">
        <v>7.7963321709931552</v>
      </c>
      <c r="J240" s="190">
        <f t="shared" si="45"/>
        <v>0.15529604284046261</v>
      </c>
      <c r="K240" s="189">
        <v>7.9899736147757254</v>
      </c>
      <c r="L240" s="190">
        <f t="shared" si="46"/>
        <v>0.1936414437825702</v>
      </c>
      <c r="M240" s="189"/>
      <c r="N240" s="190"/>
    </row>
    <row r="241" spans="2:15" ht="15.75" x14ac:dyDescent="0.25">
      <c r="B241" s="122" t="s">
        <v>32</v>
      </c>
      <c r="C241" s="191">
        <v>8.3338509316770182</v>
      </c>
      <c r="D241" s="192">
        <v>0.27552044442747281</v>
      </c>
      <c r="E241" s="191">
        <v>7.9855857244715089</v>
      </c>
      <c r="F241" s="192">
        <f t="shared" si="45"/>
        <v>-0.34826520720550924</v>
      </c>
      <c r="G241" s="191">
        <v>7.7256410566110665</v>
      </c>
      <c r="H241" s="192">
        <f t="shared" si="45"/>
        <v>-0.25994466786044246</v>
      </c>
      <c r="I241" s="191">
        <v>7.7249021514222322</v>
      </c>
      <c r="J241" s="192">
        <f t="shared" si="45"/>
        <v>-7.3890518883423795E-4</v>
      </c>
      <c r="K241" s="191">
        <v>7.7391729994982681</v>
      </c>
      <c r="L241" s="192">
        <f t="shared" si="46"/>
        <v>1.4270848076035847E-2</v>
      </c>
      <c r="M241" s="191">
        <v>7.7442006269592474</v>
      </c>
      <c r="N241" s="192">
        <v>4.9062733731617847E-2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8.3097094259390509</v>
      </c>
      <c r="D251" s="190">
        <v>0.67217673195474426</v>
      </c>
      <c r="E251" s="189">
        <v>5.2</v>
      </c>
      <c r="F251" s="190">
        <f t="shared" ref="F251:J253" si="47">IFERROR(E251-C251,"-")</f>
        <v>-3.1097094259390508</v>
      </c>
      <c r="G251" s="189">
        <v>7.4816341829085458</v>
      </c>
      <c r="H251" s="190">
        <f t="shared" si="47"/>
        <v>2.2816341829085456</v>
      </c>
      <c r="I251" s="189">
        <v>6.9183377627446241</v>
      </c>
      <c r="J251" s="190">
        <f t="shared" si="47"/>
        <v>-0.56329642016392167</v>
      </c>
      <c r="K251" s="189">
        <v>7.7295487627365356</v>
      </c>
      <c r="L251" s="190">
        <f t="shared" ref="L251:L253" si="48">IFERROR(K251-I251,"-")</f>
        <v>0.81121099999191149</v>
      </c>
      <c r="M251" s="189">
        <v>8.4976798143851511</v>
      </c>
      <c r="N251" s="190">
        <f t="shared" ref="N251:N257" si="49">IFERROR(M251-K251,"-")</f>
        <v>0.7681310516486155</v>
      </c>
    </row>
    <row r="252" spans="2:15" x14ac:dyDescent="0.25">
      <c r="B252" s="119" t="s">
        <v>75</v>
      </c>
      <c r="C252" s="189">
        <v>7.7628614344723994</v>
      </c>
      <c r="D252" s="190">
        <v>-1.856149042878652E-2</v>
      </c>
      <c r="E252" s="189">
        <v>5.8205128205128203</v>
      </c>
      <c r="F252" s="190">
        <f t="shared" si="47"/>
        <v>-1.9423486139595791</v>
      </c>
      <c r="G252" s="189">
        <v>7.9186262376237622</v>
      </c>
      <c r="H252" s="190">
        <f t="shared" si="47"/>
        <v>2.0981134171109419</v>
      </c>
      <c r="I252" s="189">
        <v>7.8601462522851921</v>
      </c>
      <c r="J252" s="190">
        <f t="shared" si="47"/>
        <v>-5.8479985338570017E-2</v>
      </c>
      <c r="K252" s="189">
        <v>8.2838026205742956</v>
      </c>
      <c r="L252" s="190">
        <f t="shared" si="48"/>
        <v>0.42365636828910347</v>
      </c>
      <c r="M252" s="189">
        <v>7.7154336381269051</v>
      </c>
      <c r="N252" s="190">
        <f t="shared" si="49"/>
        <v>-0.56836898244739054</v>
      </c>
    </row>
    <row r="253" spans="2:15" x14ac:dyDescent="0.25">
      <c r="B253" s="119" t="s">
        <v>77</v>
      </c>
      <c r="C253" s="189">
        <v>9.130612244897959</v>
      </c>
      <c r="D253" s="190">
        <v>1.8406525760378445</v>
      </c>
      <c r="E253" s="189">
        <v>6.04</v>
      </c>
      <c r="F253" s="190">
        <f t="shared" si="47"/>
        <v>-3.0906122448979589</v>
      </c>
      <c r="G253" s="189">
        <v>8.1415174765558405</v>
      </c>
      <c r="H253" s="190">
        <f t="shared" si="47"/>
        <v>2.1015174765558404</v>
      </c>
      <c r="I253" s="189">
        <v>8.2257543103448274</v>
      </c>
      <c r="J253" s="190">
        <f t="shared" si="47"/>
        <v>8.4236833788986942E-2</v>
      </c>
      <c r="K253" s="189">
        <v>7.2290683229813668</v>
      </c>
      <c r="L253" s="190">
        <f t="shared" si="48"/>
        <v>-0.99668598736346059</v>
      </c>
      <c r="M253" s="189">
        <v>7.481447963800905</v>
      </c>
      <c r="N253" s="190">
        <f t="shared" si="49"/>
        <v>0.25237964081953823</v>
      </c>
    </row>
    <row r="254" spans="2:15" x14ac:dyDescent="0.25">
      <c r="B254" s="119" t="s">
        <v>79</v>
      </c>
      <c r="C254" s="189" t="s">
        <v>252</v>
      </c>
      <c r="D254" s="190" t="s">
        <v>252</v>
      </c>
      <c r="E254" s="189">
        <v>4.3703703703703702</v>
      </c>
      <c r="F254" s="190" t="str">
        <f>IFERROR(E254-C254,"-")</f>
        <v>-</v>
      </c>
      <c r="G254" s="189">
        <v>7.9946319018404912</v>
      </c>
      <c r="H254" s="190">
        <f>IFERROR(G254-E254,"-")</f>
        <v>3.624261531470121</v>
      </c>
      <c r="I254" s="189">
        <v>7.3605860113421553</v>
      </c>
      <c r="J254" s="190">
        <f>IFERROR(I254-G254,"-")</f>
        <v>-0.63404589049833593</v>
      </c>
      <c r="K254" s="189">
        <v>9.0169704588309241</v>
      </c>
      <c r="L254" s="190">
        <f>IFERROR(K254-I254,"-")</f>
        <v>1.6563844474887688</v>
      </c>
      <c r="M254" s="189">
        <v>8.0045578851412937</v>
      </c>
      <c r="N254" s="190">
        <f t="shared" si="49"/>
        <v>-1.0124125736896303</v>
      </c>
    </row>
    <row r="255" spans="2:15" x14ac:dyDescent="0.25">
      <c r="B255" s="119" t="s">
        <v>81</v>
      </c>
      <c r="C255" s="189" t="s">
        <v>252</v>
      </c>
      <c r="D255" s="190" t="s">
        <v>252</v>
      </c>
      <c r="E255" s="189">
        <v>6.7142857142857144</v>
      </c>
      <c r="F255" s="190" t="str">
        <f t="shared" ref="F255:J263" si="50">IFERROR(E255-C255,"-")</f>
        <v>-</v>
      </c>
      <c r="G255" s="189">
        <v>7.5626204238921</v>
      </c>
      <c r="H255" s="190">
        <f t="shared" si="50"/>
        <v>0.84833470960638557</v>
      </c>
      <c r="I255" s="189">
        <v>6.9700460829493087</v>
      </c>
      <c r="J255" s="190">
        <f t="shared" si="50"/>
        <v>-0.59257434094279127</v>
      </c>
      <c r="K255" s="189">
        <v>8.4228295819935699</v>
      </c>
      <c r="L255" s="190">
        <f t="shared" ref="L255:L263" si="51">IFERROR(K255-I255,"-")</f>
        <v>1.4527834990442612</v>
      </c>
      <c r="M255" s="189">
        <v>7.5561290322580641</v>
      </c>
      <c r="N255" s="190">
        <f t="shared" si="49"/>
        <v>-0.86670054973550581</v>
      </c>
    </row>
    <row r="256" spans="2:15" x14ac:dyDescent="0.25">
      <c r="B256" s="119" t="s">
        <v>83</v>
      </c>
      <c r="C256" s="189" t="s">
        <v>252</v>
      </c>
      <c r="D256" s="190" t="s">
        <v>252</v>
      </c>
      <c r="E256" s="189">
        <v>7.0810810810810807</v>
      </c>
      <c r="F256" s="190" t="str">
        <f t="shared" si="50"/>
        <v>-</v>
      </c>
      <c r="G256" s="189">
        <v>7.5051546391752577</v>
      </c>
      <c r="H256" s="190">
        <f t="shared" si="50"/>
        <v>0.42407355809417702</v>
      </c>
      <c r="I256" s="189">
        <v>6.8466666666666667</v>
      </c>
      <c r="J256" s="190">
        <f t="shared" si="50"/>
        <v>-0.65848797250859104</v>
      </c>
      <c r="K256" s="189">
        <v>7.862222222222222</v>
      </c>
      <c r="L256" s="190">
        <f t="shared" si="51"/>
        <v>1.0155555555555553</v>
      </c>
      <c r="M256" s="189">
        <v>8.5504587155963296</v>
      </c>
      <c r="N256" s="190">
        <f t="shared" si="49"/>
        <v>0.68823649337410764</v>
      </c>
    </row>
    <row r="257" spans="2:15" x14ac:dyDescent="0.25">
      <c r="B257" s="119" t="s">
        <v>85</v>
      </c>
      <c r="C257" s="189" t="s">
        <v>252</v>
      </c>
      <c r="D257" s="190" t="s">
        <v>252</v>
      </c>
      <c r="E257" s="189">
        <v>6.9072164948453612</v>
      </c>
      <c r="F257" s="190" t="str">
        <f t="shared" si="50"/>
        <v>-</v>
      </c>
      <c r="G257" s="189">
        <v>8.0072780203784575</v>
      </c>
      <c r="H257" s="190">
        <f t="shared" si="50"/>
        <v>1.1000615255330963</v>
      </c>
      <c r="I257" s="189">
        <v>8.7509578544061295</v>
      </c>
      <c r="J257" s="190">
        <f t="shared" si="50"/>
        <v>0.74367983402767202</v>
      </c>
      <c r="K257" s="189">
        <v>7.0123558484349262</v>
      </c>
      <c r="L257" s="190">
        <f t="shared" si="51"/>
        <v>-1.7386020059712033</v>
      </c>
      <c r="M257" s="189">
        <v>7.5721271393643033</v>
      </c>
      <c r="N257" s="190">
        <f t="shared" si="49"/>
        <v>0.55977129092937705</v>
      </c>
    </row>
    <row r="258" spans="2:15" x14ac:dyDescent="0.25">
      <c r="B258" s="119" t="s">
        <v>87</v>
      </c>
      <c r="C258" s="189">
        <v>4.666666666666667</v>
      </c>
      <c r="D258" s="190">
        <v>-5.027976190476191</v>
      </c>
      <c r="E258" s="189">
        <v>8.3154362416107386</v>
      </c>
      <c r="F258" s="190">
        <f t="shared" si="50"/>
        <v>3.6487695749440716</v>
      </c>
      <c r="G258" s="189">
        <v>8.034782608695652</v>
      </c>
      <c r="H258" s="190">
        <f t="shared" si="50"/>
        <v>-0.2806536329150866</v>
      </c>
      <c r="I258" s="189">
        <v>7.1090629800307221</v>
      </c>
      <c r="J258" s="190">
        <f t="shared" si="50"/>
        <v>-0.92571962866492985</v>
      </c>
      <c r="K258" s="189">
        <v>8.0183486238532105</v>
      </c>
      <c r="L258" s="190">
        <f t="shared" si="51"/>
        <v>0.90928564382248833</v>
      </c>
      <c r="M258" s="189"/>
      <c r="N258" s="190"/>
    </row>
    <row r="259" spans="2:15" x14ac:dyDescent="0.25">
      <c r="B259" s="119" t="s">
        <v>89</v>
      </c>
      <c r="C259" s="189">
        <v>1</v>
      </c>
      <c r="D259" s="190">
        <v>-6.808080808080808</v>
      </c>
      <c r="E259" s="189">
        <v>6.5935828877005349</v>
      </c>
      <c r="F259" s="190">
        <f t="shared" si="50"/>
        <v>5.5935828877005349</v>
      </c>
      <c r="G259" s="189">
        <v>7.1622176591375766</v>
      </c>
      <c r="H259" s="190">
        <f t="shared" si="50"/>
        <v>0.56863477143704166</v>
      </c>
      <c r="I259" s="189">
        <v>8.4351687388987564</v>
      </c>
      <c r="J259" s="190">
        <f t="shared" si="50"/>
        <v>1.2729510797611798</v>
      </c>
      <c r="K259" s="189">
        <v>7.9058524173027989</v>
      </c>
      <c r="L259" s="190">
        <f t="shared" si="51"/>
        <v>-0.52931632159595754</v>
      </c>
      <c r="M259" s="189"/>
      <c r="N259" s="190"/>
    </row>
    <row r="260" spans="2:15" x14ac:dyDescent="0.25">
      <c r="B260" s="119" t="s">
        <v>91</v>
      </c>
      <c r="C260" s="189">
        <v>8.4444444444444446</v>
      </c>
      <c r="D260" s="190">
        <v>0.82627097037376984</v>
      </c>
      <c r="E260" s="189">
        <v>6.4757085020242915</v>
      </c>
      <c r="F260" s="190">
        <f t="shared" si="50"/>
        <v>-1.9687359424201532</v>
      </c>
      <c r="G260" s="189">
        <v>6.6114445778311328</v>
      </c>
      <c r="H260" s="190">
        <f t="shared" si="50"/>
        <v>0.13573607580684133</v>
      </c>
      <c r="I260" s="189">
        <v>6.4231318419800099</v>
      </c>
      <c r="J260" s="190">
        <f t="shared" si="50"/>
        <v>-0.18831273585112296</v>
      </c>
      <c r="K260" s="189">
        <v>6.6109550561797752</v>
      </c>
      <c r="L260" s="190">
        <f t="shared" si="51"/>
        <v>0.18782321419976533</v>
      </c>
      <c r="M260" s="189"/>
      <c r="N260" s="190"/>
    </row>
    <row r="261" spans="2:15" x14ac:dyDescent="0.25">
      <c r="B261" s="119" t="s">
        <v>93</v>
      </c>
      <c r="C261" s="189">
        <v>4.7142857142857144</v>
      </c>
      <c r="D261" s="190">
        <v>-3.6793856024886979</v>
      </c>
      <c r="E261" s="189">
        <v>7.4768959435626101</v>
      </c>
      <c r="F261" s="190">
        <f t="shared" si="50"/>
        <v>2.7626102292768957</v>
      </c>
      <c r="G261" s="189">
        <v>7.7335884604062404</v>
      </c>
      <c r="H261" s="190">
        <f t="shared" si="50"/>
        <v>0.25669251684363026</v>
      </c>
      <c r="I261" s="189">
        <v>7.5530525628468821</v>
      </c>
      <c r="J261" s="190">
        <f t="shared" si="50"/>
        <v>-0.18053589755935828</v>
      </c>
      <c r="K261" s="189">
        <v>7.8490687219010917</v>
      </c>
      <c r="L261" s="190">
        <f t="shared" si="51"/>
        <v>0.29601615905420964</v>
      </c>
      <c r="M261" s="189"/>
      <c r="N261" s="190"/>
    </row>
    <row r="262" spans="2:15" x14ac:dyDescent="0.25">
      <c r="B262" s="119" t="s">
        <v>95</v>
      </c>
      <c r="C262" s="189">
        <v>7.708333333333333</v>
      </c>
      <c r="D262" s="190">
        <v>0.44850477879594042</v>
      </c>
      <c r="E262" s="189">
        <v>9.2013390722142514</v>
      </c>
      <c r="F262" s="190">
        <f t="shared" si="50"/>
        <v>1.4930057388809184</v>
      </c>
      <c r="G262" s="189">
        <v>8.4737500000000008</v>
      </c>
      <c r="H262" s="190">
        <f t="shared" si="50"/>
        <v>-0.72758907221425062</v>
      </c>
      <c r="I262" s="189">
        <v>7.572878603329273</v>
      </c>
      <c r="J262" s="190">
        <f t="shared" si="50"/>
        <v>-0.9008713966707278</v>
      </c>
      <c r="K262" s="189">
        <v>7.0233521657250471</v>
      </c>
      <c r="L262" s="190">
        <f t="shared" si="51"/>
        <v>-0.54952643760422593</v>
      </c>
      <c r="M262" s="189"/>
      <c r="N262" s="190"/>
    </row>
    <row r="263" spans="2:15" ht="15.75" x14ac:dyDescent="0.25">
      <c r="B263" s="122" t="s">
        <v>32</v>
      </c>
      <c r="C263" s="191">
        <v>8.18305376344086</v>
      </c>
      <c r="D263" s="192">
        <v>0.3525409098043788</v>
      </c>
      <c r="E263" s="191">
        <v>7.6376430356438245</v>
      </c>
      <c r="F263" s="192">
        <f t="shared" si="50"/>
        <v>-0.54541072779703548</v>
      </c>
      <c r="G263" s="191">
        <v>7.7723058082575225</v>
      </c>
      <c r="H263" s="192">
        <f t="shared" si="50"/>
        <v>0.13466277261369797</v>
      </c>
      <c r="I263" s="191">
        <v>7.5019520130134199</v>
      </c>
      <c r="J263" s="192">
        <f t="shared" si="50"/>
        <v>-0.27035379524410263</v>
      </c>
      <c r="K263" s="191">
        <v>7.6486754966887416</v>
      </c>
      <c r="L263" s="192">
        <f t="shared" si="51"/>
        <v>0.14672348367532173</v>
      </c>
      <c r="M263" s="191">
        <v>7.8614286754532881</v>
      </c>
      <c r="N263" s="192">
        <v>2.1841433427021606E-2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303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8.4188443135811557</v>
      </c>
      <c r="D273" s="190">
        <v>0.3810128003206259</v>
      </c>
      <c r="E273" s="189">
        <v>8.3571428571428577</v>
      </c>
      <c r="F273" s="190">
        <f t="shared" ref="F273:J275" si="52">IFERROR(E273-C273,"-")</f>
        <v>-6.1701456438298052E-2</v>
      </c>
      <c r="G273" s="189">
        <v>7.7749077490774905</v>
      </c>
      <c r="H273" s="190">
        <f t="shared" si="52"/>
        <v>-0.58223510806536716</v>
      </c>
      <c r="I273" s="189">
        <v>6.765537310330493</v>
      </c>
      <c r="J273" s="190">
        <f t="shared" si="52"/>
        <v>-1.0093704387469975</v>
      </c>
      <c r="K273" s="189">
        <v>7.6107711138310892</v>
      </c>
      <c r="L273" s="190">
        <f t="shared" ref="L273:L275" si="53">IFERROR(K273-I273,"-")</f>
        <v>0.84523380350059618</v>
      </c>
      <c r="M273" s="189">
        <v>8.9780219780219781</v>
      </c>
      <c r="N273" s="190">
        <f t="shared" ref="N273:N279" si="54">IFERROR(M273-K273,"-")</f>
        <v>1.3672508641908889</v>
      </c>
    </row>
    <row r="274" spans="2:14" x14ac:dyDescent="0.25">
      <c r="B274" s="119" t="s">
        <v>75</v>
      </c>
      <c r="C274" s="189">
        <v>7.5026661926768572</v>
      </c>
      <c r="D274" s="190">
        <v>-0.68765638796830331</v>
      </c>
      <c r="E274" s="189">
        <v>8.155555555555555</v>
      </c>
      <c r="F274" s="190">
        <f t="shared" si="52"/>
        <v>0.65288936287869781</v>
      </c>
      <c r="G274" s="189">
        <v>7.2347826086956522</v>
      </c>
      <c r="H274" s="190">
        <f t="shared" si="52"/>
        <v>-0.92077294685990285</v>
      </c>
      <c r="I274" s="189">
        <v>7.538742023701003</v>
      </c>
      <c r="J274" s="190">
        <f t="shared" si="52"/>
        <v>0.30395941500535084</v>
      </c>
      <c r="K274" s="189">
        <v>7.6285875070343279</v>
      </c>
      <c r="L274" s="190">
        <f t="shared" si="53"/>
        <v>8.9845483333324871E-2</v>
      </c>
      <c r="M274" s="189">
        <v>7.2591888466413179</v>
      </c>
      <c r="N274" s="190">
        <f t="shared" si="54"/>
        <v>-0.36939866039300995</v>
      </c>
    </row>
    <row r="275" spans="2:14" x14ac:dyDescent="0.25">
      <c r="B275" s="119" t="s">
        <v>77</v>
      </c>
      <c r="C275" s="189">
        <v>8.5890804597701145</v>
      </c>
      <c r="D275" s="190">
        <v>0.7467308432985762</v>
      </c>
      <c r="E275" s="189">
        <v>9.6</v>
      </c>
      <c r="F275" s="190">
        <f t="shared" si="52"/>
        <v>1.0109195402298852</v>
      </c>
      <c r="G275" s="189">
        <v>8.7922437673130194</v>
      </c>
      <c r="H275" s="190">
        <f t="shared" si="52"/>
        <v>-0.80775623268698027</v>
      </c>
      <c r="I275" s="189">
        <v>8.7350050830227044</v>
      </c>
      <c r="J275" s="190">
        <f t="shared" si="52"/>
        <v>-5.7238684290314978E-2</v>
      </c>
      <c r="K275" s="189">
        <v>6.346367305751766</v>
      </c>
      <c r="L275" s="190">
        <f t="shared" si="53"/>
        <v>-2.3886377772709384</v>
      </c>
      <c r="M275" s="189">
        <v>6.9757812499999998</v>
      </c>
      <c r="N275" s="190">
        <f t="shared" si="54"/>
        <v>0.62941394424823383</v>
      </c>
    </row>
    <row r="276" spans="2:14" x14ac:dyDescent="0.25">
      <c r="B276" s="119" t="s">
        <v>79</v>
      </c>
      <c r="C276" s="189" t="s">
        <v>252</v>
      </c>
      <c r="D276" s="190" t="s">
        <v>252</v>
      </c>
      <c r="E276" s="189">
        <v>6.7874999999999996</v>
      </c>
      <c r="F276" s="190" t="str">
        <f>IFERROR(E276-C276,"-")</f>
        <v>-</v>
      </c>
      <c r="G276" s="189">
        <v>7.5339805825242721</v>
      </c>
      <c r="H276" s="190">
        <f>IFERROR(G276-E276,"-")</f>
        <v>0.74648058252427241</v>
      </c>
      <c r="I276" s="189">
        <v>7.4826315789473687</v>
      </c>
      <c r="J276" s="190">
        <f>IFERROR(I276-G276,"-")</f>
        <v>-5.1349003576903307E-2</v>
      </c>
      <c r="K276" s="189">
        <v>9.0444115470022197</v>
      </c>
      <c r="L276" s="190">
        <f>IFERROR(K276-I276,"-")</f>
        <v>1.561779968054851</v>
      </c>
      <c r="M276" s="189">
        <v>8.2544589774078485</v>
      </c>
      <c r="N276" s="190">
        <f t="shared" si="54"/>
        <v>-0.78995256959437121</v>
      </c>
    </row>
    <row r="277" spans="2:14" x14ac:dyDescent="0.25">
      <c r="B277" s="119" t="s">
        <v>81</v>
      </c>
      <c r="C277" s="189" t="s">
        <v>252</v>
      </c>
      <c r="D277" s="190" t="s">
        <v>252</v>
      </c>
      <c r="E277" s="189">
        <v>3.9473684210526314</v>
      </c>
      <c r="F277" s="190" t="str">
        <f t="shared" ref="F277:J285" si="55">IFERROR(E277-C277,"-")</f>
        <v>-</v>
      </c>
      <c r="G277" s="189">
        <v>8.1943127962085303</v>
      </c>
      <c r="H277" s="190">
        <f t="shared" si="55"/>
        <v>4.2469443751558984</v>
      </c>
      <c r="I277" s="189">
        <v>7.3178571428571431</v>
      </c>
      <c r="J277" s="190">
        <f t="shared" si="55"/>
        <v>-0.8764556533513872</v>
      </c>
      <c r="K277" s="189">
        <v>8.3803680981595097</v>
      </c>
      <c r="L277" s="190">
        <f t="shared" ref="L277:L285" si="56">IFERROR(K277-I277,"-")</f>
        <v>1.0625109553023666</v>
      </c>
      <c r="M277" s="189">
        <v>8.2018348623853203</v>
      </c>
      <c r="N277" s="190">
        <f t="shared" si="54"/>
        <v>-0.17853323577418934</v>
      </c>
    </row>
    <row r="278" spans="2:14" x14ac:dyDescent="0.25">
      <c r="B278" s="119" t="s">
        <v>83</v>
      </c>
      <c r="C278" s="189" t="s">
        <v>252</v>
      </c>
      <c r="D278" s="190" t="s">
        <v>252</v>
      </c>
      <c r="E278" s="189">
        <v>12.76923076923077</v>
      </c>
      <c r="F278" s="190" t="str">
        <f t="shared" si="55"/>
        <v>-</v>
      </c>
      <c r="G278" s="189">
        <v>6.7651006711409396</v>
      </c>
      <c r="H278" s="190">
        <f t="shared" si="55"/>
        <v>-6.0041300980898304</v>
      </c>
      <c r="I278" s="189">
        <v>6.7832167832167833</v>
      </c>
      <c r="J278" s="190">
        <f t="shared" si="55"/>
        <v>1.8116112075843738E-2</v>
      </c>
      <c r="K278" s="189">
        <v>6.9055793991416312</v>
      </c>
      <c r="L278" s="190">
        <f t="shared" si="56"/>
        <v>0.12236261592484787</v>
      </c>
      <c r="M278" s="189">
        <v>7.2901960784313724</v>
      </c>
      <c r="N278" s="190">
        <f t="shared" si="54"/>
        <v>0.38461667928974119</v>
      </c>
    </row>
    <row r="279" spans="2:14" x14ac:dyDescent="0.25">
      <c r="B279" s="119" t="s">
        <v>85</v>
      </c>
      <c r="C279" s="189" t="s">
        <v>252</v>
      </c>
      <c r="D279" s="190" t="s">
        <v>252</v>
      </c>
      <c r="E279" s="189">
        <v>8.6</v>
      </c>
      <c r="F279" s="190" t="str">
        <f t="shared" si="55"/>
        <v>-</v>
      </c>
      <c r="G279" s="189">
        <v>9.1115702479338836</v>
      </c>
      <c r="H279" s="190">
        <f t="shared" si="55"/>
        <v>0.51157024793388395</v>
      </c>
      <c r="I279" s="189">
        <v>7.6214833759590794</v>
      </c>
      <c r="J279" s="190">
        <f t="shared" si="55"/>
        <v>-1.4900868719748042</v>
      </c>
      <c r="K279" s="189">
        <v>6.1578947368421053</v>
      </c>
      <c r="L279" s="190">
        <f t="shared" si="56"/>
        <v>-1.4635886391169741</v>
      </c>
      <c r="M279" s="189">
        <v>7.166666666666667</v>
      </c>
      <c r="N279" s="190">
        <f t="shared" si="54"/>
        <v>1.0087719298245617</v>
      </c>
    </row>
    <row r="280" spans="2:14" x14ac:dyDescent="0.25">
      <c r="B280" s="119" t="s">
        <v>87</v>
      </c>
      <c r="C280" s="189">
        <v>4.2</v>
      </c>
      <c r="D280" s="190">
        <v>-3.7084194977843428</v>
      </c>
      <c r="E280" s="189">
        <v>5.0606060606060606</v>
      </c>
      <c r="F280" s="190">
        <f t="shared" si="55"/>
        <v>0.86060606060606037</v>
      </c>
      <c r="G280" s="189">
        <v>7.5714285714285712</v>
      </c>
      <c r="H280" s="190">
        <f t="shared" si="55"/>
        <v>2.5108225108225106</v>
      </c>
      <c r="I280" s="189">
        <v>6.5065274151436032</v>
      </c>
      <c r="J280" s="190">
        <f t="shared" si="55"/>
        <v>-1.064901156284968</v>
      </c>
      <c r="K280" s="189">
        <v>7.8706467661691546</v>
      </c>
      <c r="L280" s="190">
        <f t="shared" si="56"/>
        <v>1.3641193510255514</v>
      </c>
      <c r="M280" s="189"/>
      <c r="N280" s="190"/>
    </row>
    <row r="281" spans="2:14" x14ac:dyDescent="0.25">
      <c r="B281" s="119" t="s">
        <v>89</v>
      </c>
      <c r="C281" s="189">
        <v>6.875</v>
      </c>
      <c r="D281" s="190">
        <v>-0.94411262798634787</v>
      </c>
      <c r="E281" s="189">
        <v>9.0925925925925934</v>
      </c>
      <c r="F281" s="190">
        <f t="shared" si="55"/>
        <v>2.2175925925925934</v>
      </c>
      <c r="G281" s="189">
        <v>7.0497382198952883</v>
      </c>
      <c r="H281" s="190">
        <f t="shared" si="55"/>
        <v>-2.0428543726973052</v>
      </c>
      <c r="I281" s="189">
        <v>7.5864661654135341</v>
      </c>
      <c r="J281" s="190">
        <f t="shared" si="55"/>
        <v>0.53672794551824587</v>
      </c>
      <c r="K281" s="189">
        <v>7.12</v>
      </c>
      <c r="L281" s="190">
        <f t="shared" si="56"/>
        <v>-0.46646616541353403</v>
      </c>
      <c r="M281" s="189"/>
      <c r="N281" s="190"/>
    </row>
    <row r="282" spans="2:14" x14ac:dyDescent="0.25">
      <c r="B282" s="119" t="s">
        <v>91</v>
      </c>
      <c r="C282" s="189">
        <v>6.7536231884057969</v>
      </c>
      <c r="D282" s="190">
        <v>0.83537223783545489</v>
      </c>
      <c r="E282" s="189">
        <v>3.383111111111111</v>
      </c>
      <c r="F282" s="190">
        <f t="shared" si="55"/>
        <v>-3.3705120772946859</v>
      </c>
      <c r="G282" s="189">
        <v>5.6079854809437384</v>
      </c>
      <c r="H282" s="190">
        <f t="shared" si="55"/>
        <v>2.2248743698326274</v>
      </c>
      <c r="I282" s="189">
        <v>5.0288944723618094</v>
      </c>
      <c r="J282" s="190">
        <f t="shared" si="55"/>
        <v>-0.57909100858192897</v>
      </c>
      <c r="K282" s="189">
        <v>5.8646384479717817</v>
      </c>
      <c r="L282" s="190">
        <f t="shared" si="56"/>
        <v>0.83574397560997227</v>
      </c>
      <c r="M282" s="189"/>
      <c r="N282" s="190"/>
    </row>
    <row r="283" spans="2:14" x14ac:dyDescent="0.25">
      <c r="B283" s="119" t="s">
        <v>93</v>
      </c>
      <c r="C283" s="189">
        <v>6.1092715231788075</v>
      </c>
      <c r="D283" s="190">
        <v>-2.3008045224485683</v>
      </c>
      <c r="E283" s="189">
        <v>8.5948434622467769</v>
      </c>
      <c r="F283" s="190">
        <f t="shared" si="55"/>
        <v>2.4855719390679694</v>
      </c>
      <c r="G283" s="189">
        <v>7.3335444374076424</v>
      </c>
      <c r="H283" s="190">
        <f t="shared" si="55"/>
        <v>-1.2612990248391345</v>
      </c>
      <c r="I283" s="189">
        <v>8.0071192473938471</v>
      </c>
      <c r="J283" s="190">
        <f t="shared" si="55"/>
        <v>0.67357480998620467</v>
      </c>
      <c r="K283" s="189">
        <v>7.7106042654028437</v>
      </c>
      <c r="L283" s="190">
        <f t="shared" si="56"/>
        <v>-0.29651498199100335</v>
      </c>
      <c r="M283" s="189"/>
      <c r="N283" s="190"/>
    </row>
    <row r="284" spans="2:14" x14ac:dyDescent="0.25">
      <c r="B284" s="119" t="s">
        <v>95</v>
      </c>
      <c r="C284" s="189">
        <v>10.245901639344263</v>
      </c>
      <c r="D284" s="190">
        <v>2.9565079423357838</v>
      </c>
      <c r="E284" s="189">
        <v>10.549908144519289</v>
      </c>
      <c r="F284" s="190">
        <f t="shared" si="55"/>
        <v>0.30400650517502648</v>
      </c>
      <c r="G284" s="189">
        <v>7.992067553735926</v>
      </c>
      <c r="H284" s="190">
        <f t="shared" si="55"/>
        <v>-2.5578405907833632</v>
      </c>
      <c r="I284" s="189">
        <v>7.3671026379960098</v>
      </c>
      <c r="J284" s="190">
        <f t="shared" si="55"/>
        <v>-0.62496491573991619</v>
      </c>
      <c r="K284" s="189">
        <v>6.7212800875273526</v>
      </c>
      <c r="L284" s="190">
        <f t="shared" si="56"/>
        <v>-0.64582255046865722</v>
      </c>
      <c r="M284" s="189"/>
      <c r="N284" s="190"/>
    </row>
    <row r="285" spans="2:14" ht="15.75" x14ac:dyDescent="0.25">
      <c r="B285" s="122" t="s">
        <v>32</v>
      </c>
      <c r="C285" s="191">
        <v>7.9687523360992749</v>
      </c>
      <c r="D285" s="192">
        <v>0.19142155345143852</v>
      </c>
      <c r="E285" s="191">
        <v>8.0300091491308319</v>
      </c>
      <c r="F285" s="192">
        <f t="shared" si="55"/>
        <v>6.1256813031556945E-2</v>
      </c>
      <c r="G285" s="191">
        <v>7.5025120527784823</v>
      </c>
      <c r="H285" s="192">
        <f t="shared" si="55"/>
        <v>-0.52749709635234954</v>
      </c>
      <c r="I285" s="191">
        <v>7.3068531577511981</v>
      </c>
      <c r="J285" s="192">
        <f t="shared" si="55"/>
        <v>-0.19565889502728417</v>
      </c>
      <c r="K285" s="191">
        <v>7.1674042882309976</v>
      </c>
      <c r="L285" s="192">
        <f t="shared" si="56"/>
        <v>-0.13944886952020052</v>
      </c>
      <c r="M285" s="191">
        <v>7.8377272727272729</v>
      </c>
      <c r="N285" s="192">
        <v>0.47772138907646777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D8446-5AE5-4F1D-B097-5C6F79626CDF}">
  <sheetPr>
    <tabColor theme="4" tint="0.79998168889431442"/>
  </sheetPr>
  <dimension ref="A4:O111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8.3584141926140472</v>
      </c>
      <c r="D9" s="190">
        <v>-8.0711709978267265E-2</v>
      </c>
      <c r="E9" s="189">
        <v>6.4821499143722834</v>
      </c>
      <c r="F9" s="190">
        <f t="shared" ref="F9:J21" si="0">IFERROR(E9-C9,"-")</f>
        <v>-1.8762642782417638</v>
      </c>
      <c r="G9" s="189">
        <v>7.8675924721608022</v>
      </c>
      <c r="H9" s="190">
        <f t="shared" si="0"/>
        <v>1.3854425577885188</v>
      </c>
      <c r="I9" s="189">
        <v>7.9193492929900717</v>
      </c>
      <c r="J9" s="190">
        <f t="shared" si="0"/>
        <v>5.1756820829269579E-2</v>
      </c>
      <c r="K9" s="189">
        <v>7.7202650323008113</v>
      </c>
      <c r="L9" s="190">
        <f t="shared" ref="L9:L21" si="1">IFERROR(K9-I9,"-")</f>
        <v>-0.19908426068926044</v>
      </c>
      <c r="M9" s="189">
        <v>7.6668218635955929</v>
      </c>
      <c r="N9" s="190">
        <f t="shared" ref="N9:N15" si="2">IFERROR(M9-K9,"-")</f>
        <v>-5.3443168705218369E-2</v>
      </c>
    </row>
    <row r="10" spans="1:15" x14ac:dyDescent="0.25">
      <c r="A10" s="1" t="s">
        <v>74</v>
      </c>
      <c r="B10" s="119" t="s">
        <v>75</v>
      </c>
      <c r="C10" s="189">
        <v>7.5206875631951462</v>
      </c>
      <c r="D10" s="190">
        <v>-0.30331625745020396</v>
      </c>
      <c r="E10" s="189">
        <v>5.3613997002119191</v>
      </c>
      <c r="F10" s="190">
        <f t="shared" si="0"/>
        <v>-2.1592878629832271</v>
      </c>
      <c r="G10" s="189">
        <v>6.9710077389092184</v>
      </c>
      <c r="H10" s="190">
        <f t="shared" si="0"/>
        <v>1.6096080386972993</v>
      </c>
      <c r="I10" s="189">
        <v>7.327375365571652</v>
      </c>
      <c r="J10" s="190">
        <f t="shared" si="0"/>
        <v>0.3563676266624336</v>
      </c>
      <c r="K10" s="189">
        <v>7.2083939787951126</v>
      </c>
      <c r="L10" s="190">
        <f t="shared" si="1"/>
        <v>-0.11898138677653947</v>
      </c>
      <c r="M10" s="189">
        <v>7.1697545472986679</v>
      </c>
      <c r="N10" s="190">
        <f t="shared" si="2"/>
        <v>-3.8639431496444665E-2</v>
      </c>
    </row>
    <row r="11" spans="1:15" x14ac:dyDescent="0.25">
      <c r="A11" s="1" t="s">
        <v>76</v>
      </c>
      <c r="B11" s="119" t="s">
        <v>77</v>
      </c>
      <c r="C11" s="189">
        <v>8.5986659736659732</v>
      </c>
      <c r="D11" s="190">
        <v>1.3871514515134828</v>
      </c>
      <c r="E11" s="189">
        <v>4.9198430493273539</v>
      </c>
      <c r="F11" s="190">
        <f t="shared" si="0"/>
        <v>-3.6788229243386192</v>
      </c>
      <c r="G11" s="189">
        <v>7.5340370483881314</v>
      </c>
      <c r="H11" s="190">
        <f t="shared" si="0"/>
        <v>2.6141939990607774</v>
      </c>
      <c r="I11" s="189">
        <v>7.125946545716455</v>
      </c>
      <c r="J11" s="190">
        <f t="shared" si="0"/>
        <v>-0.40809050267167635</v>
      </c>
      <c r="K11" s="189">
        <v>6.8141729239968853</v>
      </c>
      <c r="L11" s="190">
        <f t="shared" si="1"/>
        <v>-0.31177362171956968</v>
      </c>
      <c r="M11" s="189">
        <v>6.8829313403540562</v>
      </c>
      <c r="N11" s="190">
        <f t="shared" si="2"/>
        <v>6.8758416357170837E-2</v>
      </c>
    </row>
    <row r="12" spans="1:15" x14ac:dyDescent="0.25">
      <c r="A12" s="1" t="s">
        <v>78</v>
      </c>
      <c r="B12" s="119" t="s">
        <v>79</v>
      </c>
      <c r="C12" s="189" t="s">
        <v>252</v>
      </c>
      <c r="D12" s="190" t="s">
        <v>252</v>
      </c>
      <c r="E12" s="189">
        <v>4.7232504955023629</v>
      </c>
      <c r="F12" s="190" t="str">
        <f t="shared" si="0"/>
        <v>-</v>
      </c>
      <c r="G12" s="189">
        <v>6.7202182570716973</v>
      </c>
      <c r="H12" s="190">
        <f t="shared" si="0"/>
        <v>1.9969677615693344</v>
      </c>
      <c r="I12" s="189">
        <v>6.6100999254287842</v>
      </c>
      <c r="J12" s="190">
        <f t="shared" si="0"/>
        <v>-0.11011833164291307</v>
      </c>
      <c r="K12" s="189">
        <v>6.8861707753128698</v>
      </c>
      <c r="L12" s="190">
        <f t="shared" si="1"/>
        <v>0.27607084988408559</v>
      </c>
      <c r="M12" s="189">
        <v>6.6861570485474493</v>
      </c>
      <c r="N12" s="190">
        <f t="shared" si="2"/>
        <v>-0.20001372676542051</v>
      </c>
    </row>
    <row r="13" spans="1:15" x14ac:dyDescent="0.25">
      <c r="A13" s="1" t="s">
        <v>80</v>
      </c>
      <c r="B13" s="119" t="s">
        <v>81</v>
      </c>
      <c r="C13" s="189" t="s">
        <v>252</v>
      </c>
      <c r="D13" s="190" t="s">
        <v>252</v>
      </c>
      <c r="E13" s="189">
        <v>4.458180606464512</v>
      </c>
      <c r="F13" s="190" t="str">
        <f t="shared" si="0"/>
        <v>-</v>
      </c>
      <c r="G13" s="189">
        <v>6.827112159401012</v>
      </c>
      <c r="H13" s="190">
        <f t="shared" si="0"/>
        <v>2.3689315529365</v>
      </c>
      <c r="I13" s="189">
        <v>6.9096158323632126</v>
      </c>
      <c r="J13" s="190">
        <f t="shared" si="0"/>
        <v>8.2503672962200625E-2</v>
      </c>
      <c r="K13" s="189">
        <v>6.7384641095313844</v>
      </c>
      <c r="L13" s="190">
        <f t="shared" si="1"/>
        <v>-0.17115172283182822</v>
      </c>
      <c r="M13" s="189">
        <v>6.465479205284181</v>
      </c>
      <c r="N13" s="190">
        <f t="shared" si="2"/>
        <v>-0.27298490424720345</v>
      </c>
    </row>
    <row r="14" spans="1:15" x14ac:dyDescent="0.25">
      <c r="A14" s="1" t="s">
        <v>82</v>
      </c>
      <c r="B14" s="119" t="s">
        <v>83</v>
      </c>
      <c r="C14" s="189" t="s">
        <v>252</v>
      </c>
      <c r="D14" s="190" t="s">
        <v>252</v>
      </c>
      <c r="E14" s="189">
        <v>5.1354900166233959</v>
      </c>
      <c r="F14" s="190" t="str">
        <f t="shared" si="0"/>
        <v>-</v>
      </c>
      <c r="G14" s="189">
        <v>7.103049196835622</v>
      </c>
      <c r="H14" s="190">
        <f t="shared" si="0"/>
        <v>1.9675591802122261</v>
      </c>
      <c r="I14" s="189">
        <v>6.7967333968859229</v>
      </c>
      <c r="J14" s="190">
        <f t="shared" si="0"/>
        <v>-0.30631579994969904</v>
      </c>
      <c r="K14" s="189">
        <v>6.746200617578709</v>
      </c>
      <c r="L14" s="190">
        <f t="shared" si="1"/>
        <v>-5.0532779307213893E-2</v>
      </c>
      <c r="M14" s="189">
        <v>6.8746857726055355</v>
      </c>
      <c r="N14" s="190">
        <f t="shared" si="2"/>
        <v>0.12848515502682645</v>
      </c>
    </row>
    <row r="15" spans="1:15" x14ac:dyDescent="0.25">
      <c r="A15" s="1" t="s">
        <v>84</v>
      </c>
      <c r="B15" s="119" t="s">
        <v>85</v>
      </c>
      <c r="C15" s="189" t="s">
        <v>252</v>
      </c>
      <c r="D15" s="190" t="s">
        <v>252</v>
      </c>
      <c r="E15" s="189">
        <v>5.8762640210740988</v>
      </c>
      <c r="F15" s="190" t="str">
        <f t="shared" si="0"/>
        <v>-</v>
      </c>
      <c r="G15" s="189">
        <v>7.1580594869057226</v>
      </c>
      <c r="H15" s="190">
        <f t="shared" si="0"/>
        <v>1.2817954658316237</v>
      </c>
      <c r="I15" s="189">
        <v>7.3515560678412646</v>
      </c>
      <c r="J15" s="190">
        <f t="shared" si="0"/>
        <v>0.19349658093554201</v>
      </c>
      <c r="K15" s="189">
        <v>7.3441230252705418</v>
      </c>
      <c r="L15" s="190">
        <f t="shared" si="1"/>
        <v>-7.4330425707227477E-3</v>
      </c>
      <c r="M15" s="189">
        <v>7.4602077017351478</v>
      </c>
      <c r="N15" s="190">
        <f t="shared" si="2"/>
        <v>0.11608467646460596</v>
      </c>
    </row>
    <row r="16" spans="1:15" x14ac:dyDescent="0.25">
      <c r="A16" s="1" t="s">
        <v>86</v>
      </c>
      <c r="B16" s="119" t="s">
        <v>87</v>
      </c>
      <c r="C16" s="189">
        <v>5.4009281181930104</v>
      </c>
      <c r="D16" s="190">
        <v>-2.315952729307809</v>
      </c>
      <c r="E16" s="189">
        <v>6.7355987274081093</v>
      </c>
      <c r="F16" s="190">
        <f t="shared" si="0"/>
        <v>1.3346706092150988</v>
      </c>
      <c r="G16" s="189">
        <v>7.5394597811433499</v>
      </c>
      <c r="H16" s="190">
        <f t="shared" si="0"/>
        <v>0.80386105373524064</v>
      </c>
      <c r="I16" s="189">
        <v>7.6174015116125862</v>
      </c>
      <c r="J16" s="190">
        <f t="shared" si="0"/>
        <v>7.7941730469236248E-2</v>
      </c>
      <c r="K16" s="189">
        <v>7.4361541399893953</v>
      </c>
      <c r="L16" s="190">
        <f t="shared" si="1"/>
        <v>-0.18124737162319082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4.7376679810090927</v>
      </c>
      <c r="D17" s="190">
        <v>-3.0180388467112476</v>
      </c>
      <c r="E17" s="189">
        <v>7.2308130266454107</v>
      </c>
      <c r="F17" s="190">
        <f t="shared" si="0"/>
        <v>2.493145045636318</v>
      </c>
      <c r="G17" s="189">
        <v>7.2205562876170806</v>
      </c>
      <c r="H17" s="190">
        <f t="shared" si="0"/>
        <v>-1.0256739028330131E-2</v>
      </c>
      <c r="I17" s="189">
        <v>7.2048057386634614</v>
      </c>
      <c r="J17" s="190">
        <f t="shared" si="0"/>
        <v>-1.5750548953619159E-2</v>
      </c>
      <c r="K17" s="189">
        <v>7.4121032226799128</v>
      </c>
      <c r="L17" s="190">
        <f t="shared" si="1"/>
        <v>0.20729748401645143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4.6237507545777721</v>
      </c>
      <c r="D18" s="190">
        <v>-2.6818359643593395</v>
      </c>
      <c r="E18" s="189">
        <v>6.852862524082008</v>
      </c>
      <c r="F18" s="190">
        <f t="shared" si="0"/>
        <v>2.229111769504236</v>
      </c>
      <c r="G18" s="189">
        <v>7.0641728353204876</v>
      </c>
      <c r="H18" s="190">
        <f t="shared" si="0"/>
        <v>0.21131031123847954</v>
      </c>
      <c r="I18" s="189">
        <v>7.0118722097404369</v>
      </c>
      <c r="J18" s="190">
        <f t="shared" si="0"/>
        <v>-5.2300625580050664E-2</v>
      </c>
      <c r="K18" s="189">
        <v>7.0798877672037257</v>
      </c>
      <c r="L18" s="190">
        <f t="shared" si="1"/>
        <v>6.80155574632888E-2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7.0349666024117994</v>
      </c>
      <c r="D19" s="190">
        <v>-0.49654896791195746</v>
      </c>
      <c r="E19" s="189">
        <v>7.5835991820040896</v>
      </c>
      <c r="F19" s="190">
        <f t="shared" si="0"/>
        <v>0.54863257959229017</v>
      </c>
      <c r="G19" s="189">
        <v>7.3048140088825431</v>
      </c>
      <c r="H19" s="190">
        <f t="shared" si="0"/>
        <v>-0.27878517312154649</v>
      </c>
      <c r="I19" s="189">
        <v>7.4515604133442244</v>
      </c>
      <c r="J19" s="190">
        <f t="shared" si="0"/>
        <v>0.1467464044616813</v>
      </c>
      <c r="K19" s="189">
        <v>7.1652454335716929</v>
      </c>
      <c r="L19" s="190">
        <f t="shared" si="1"/>
        <v>-0.28631497977253151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7.0923387678545664</v>
      </c>
      <c r="D20" s="190">
        <v>-0.51817151933690653</v>
      </c>
      <c r="E20" s="189">
        <v>7.2716303604914039</v>
      </c>
      <c r="F20" s="190">
        <f t="shared" si="0"/>
        <v>0.17929159263683747</v>
      </c>
      <c r="G20" s="189">
        <v>7.2045591816853385</v>
      </c>
      <c r="H20" s="190">
        <f t="shared" si="0"/>
        <v>-6.707117880606539E-2</v>
      </c>
      <c r="I20" s="189">
        <v>7.1449588922544356</v>
      </c>
      <c r="J20" s="190">
        <f t="shared" si="0"/>
        <v>-5.9600289430902897E-2</v>
      </c>
      <c r="K20" s="189">
        <v>7.1532354158566109</v>
      </c>
      <c r="L20" s="190">
        <f t="shared" si="1"/>
        <v>8.2765236021753452E-3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7.1048165891222386</v>
      </c>
      <c r="D21" s="192">
        <v>-0.33027359845771631</v>
      </c>
      <c r="E21" s="191">
        <v>6.5418610854156141</v>
      </c>
      <c r="F21" s="192">
        <f t="shared" si="0"/>
        <v>-0.5629555037066245</v>
      </c>
      <c r="G21" s="191">
        <v>7.1895473603752658</v>
      </c>
      <c r="H21" s="192">
        <f t="shared" si="0"/>
        <v>0.6476862749596517</v>
      </c>
      <c r="I21" s="191">
        <v>7.1971014630901768</v>
      </c>
      <c r="J21" s="192">
        <f t="shared" si="0"/>
        <v>7.5541027149110818E-3</v>
      </c>
      <c r="K21" s="191">
        <v>7.1378757417873455</v>
      </c>
      <c r="L21" s="192">
        <f t="shared" si="1"/>
        <v>-5.9225721302831325E-2</v>
      </c>
      <c r="M21" s="191">
        <v>7.0216114398146203</v>
      </c>
      <c r="N21" s="192">
        <v>-3.6509997995405996E-2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304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8.1352858258738188</v>
      </c>
      <c r="D31" s="190">
        <v>-0.11509485298742206</v>
      </c>
      <c r="E31" s="189">
        <v>6.2849942158320937</v>
      </c>
      <c r="F31" s="190">
        <f t="shared" ref="F31:J43" si="3">IFERROR(E31-C31,"-")</f>
        <v>-1.850291610041725</v>
      </c>
      <c r="G31" s="189">
        <v>7.5182646018212402</v>
      </c>
      <c r="H31" s="190">
        <f t="shared" si="3"/>
        <v>1.2332703859891465</v>
      </c>
      <c r="I31" s="189">
        <v>7.6644705070714041</v>
      </c>
      <c r="J31" s="190">
        <f t="shared" si="3"/>
        <v>0.14620590525016386</v>
      </c>
      <c r="K31" s="189">
        <v>7.5580568527588392</v>
      </c>
      <c r="L31" s="190">
        <f t="shared" ref="L31:L43" si="4">IFERROR(K31-I31,"-")</f>
        <v>-0.10641365431256489</v>
      </c>
      <c r="M31" s="189">
        <v>7.4354964169273288</v>
      </c>
      <c r="N31" s="190">
        <f>IFERROR(M31-K31,"-")</f>
        <v>-0.12256043583151044</v>
      </c>
    </row>
    <row r="32" spans="1:15" x14ac:dyDescent="0.25">
      <c r="B32" s="119" t="s">
        <v>75</v>
      </c>
      <c r="C32" s="189">
        <v>7.2228318980165271</v>
      </c>
      <c r="D32" s="190">
        <v>-0.4498184316754319</v>
      </c>
      <c r="E32" s="189">
        <v>5.3968468468468469</v>
      </c>
      <c r="F32" s="190">
        <f t="shared" si="3"/>
        <v>-1.8259850511696802</v>
      </c>
      <c r="G32" s="189">
        <v>6.7363253239954597</v>
      </c>
      <c r="H32" s="190">
        <f t="shared" si="3"/>
        <v>1.3394784771486128</v>
      </c>
      <c r="I32" s="189">
        <v>7.1058170367915148</v>
      </c>
      <c r="J32" s="190">
        <f t="shared" si="3"/>
        <v>0.36949171279605508</v>
      </c>
      <c r="K32" s="189">
        <v>7.03976485746497</v>
      </c>
      <c r="L32" s="190">
        <f t="shared" si="4"/>
        <v>-6.6052179326544724E-2</v>
      </c>
      <c r="M32" s="189">
        <v>7.04029963967381</v>
      </c>
      <c r="N32" s="190">
        <f t="shared" ref="N32:N37" si="5">IFERROR(M32-K32,"-")</f>
        <v>5.3478220883995675E-4</v>
      </c>
    </row>
    <row r="33" spans="2:15" x14ac:dyDescent="0.25">
      <c r="B33" s="119" t="s">
        <v>77</v>
      </c>
      <c r="C33" s="189">
        <v>8.0325955060881213</v>
      </c>
      <c r="D33" s="190">
        <v>0.80271723914076709</v>
      </c>
      <c r="E33" s="189">
        <v>5.088915771964313</v>
      </c>
      <c r="F33" s="190">
        <f t="shared" si="3"/>
        <v>-2.9436797341238083</v>
      </c>
      <c r="G33" s="189">
        <v>7.340603850050659</v>
      </c>
      <c r="H33" s="190">
        <f t="shared" si="3"/>
        <v>2.251688078086346</v>
      </c>
      <c r="I33" s="189">
        <v>7.0855993964299477</v>
      </c>
      <c r="J33" s="190">
        <f t="shared" si="3"/>
        <v>-0.25500445362071122</v>
      </c>
      <c r="K33" s="189">
        <v>6.7417069787419814</v>
      </c>
      <c r="L33" s="190">
        <f t="shared" si="4"/>
        <v>-0.3438924176879663</v>
      </c>
      <c r="M33" s="189">
        <v>6.809929864880929</v>
      </c>
      <c r="N33" s="190">
        <f t="shared" si="5"/>
        <v>6.8222886138947558E-2</v>
      </c>
    </row>
    <row r="34" spans="2:15" x14ac:dyDescent="0.25">
      <c r="B34" s="119" t="s">
        <v>79</v>
      </c>
      <c r="C34" s="189" t="s">
        <v>252</v>
      </c>
      <c r="D34" s="190" t="s">
        <v>252</v>
      </c>
      <c r="E34" s="189">
        <v>4.8453511180855235</v>
      </c>
      <c r="F34" s="190" t="str">
        <f t="shared" si="3"/>
        <v>-</v>
      </c>
      <c r="G34" s="189">
        <v>6.6255954316084074</v>
      </c>
      <c r="H34" s="190">
        <f t="shared" si="3"/>
        <v>1.7802443135228838</v>
      </c>
      <c r="I34" s="189">
        <v>6.5495900152383717</v>
      </c>
      <c r="J34" s="190">
        <f t="shared" si="3"/>
        <v>-7.6005416370035661E-2</v>
      </c>
      <c r="K34" s="189">
        <v>6.8085421647177435</v>
      </c>
      <c r="L34" s="190">
        <f t="shared" si="4"/>
        <v>0.25895214947937184</v>
      </c>
      <c r="M34" s="189">
        <v>6.5873583018030555</v>
      </c>
      <c r="N34" s="190">
        <f t="shared" si="5"/>
        <v>-0.22118386291468806</v>
      </c>
    </row>
    <row r="35" spans="2:15" x14ac:dyDescent="0.25">
      <c r="B35" s="119" t="s">
        <v>81</v>
      </c>
      <c r="C35" s="189" t="s">
        <v>252</v>
      </c>
      <c r="D35" s="190" t="s">
        <v>252</v>
      </c>
      <c r="E35" s="189">
        <v>4.6480726575145379</v>
      </c>
      <c r="F35" s="190" t="str">
        <f t="shared" si="3"/>
        <v>-</v>
      </c>
      <c r="G35" s="189">
        <v>6.7026465511730491</v>
      </c>
      <c r="H35" s="190">
        <f t="shared" si="3"/>
        <v>2.0545738936585112</v>
      </c>
      <c r="I35" s="189">
        <v>6.924320405944183</v>
      </c>
      <c r="J35" s="190">
        <f t="shared" si="3"/>
        <v>0.22167385477113388</v>
      </c>
      <c r="K35" s="189">
        <v>6.7435530409757645</v>
      </c>
      <c r="L35" s="190">
        <f t="shared" si="4"/>
        <v>-0.1807673649684185</v>
      </c>
      <c r="M35" s="189">
        <v>6.4685410358952771</v>
      </c>
      <c r="N35" s="190">
        <f t="shared" si="5"/>
        <v>-0.2750120050804874</v>
      </c>
    </row>
    <row r="36" spans="2:15" x14ac:dyDescent="0.25">
      <c r="B36" s="119" t="s">
        <v>83</v>
      </c>
      <c r="C36" s="189" t="s">
        <v>252</v>
      </c>
      <c r="D36" s="190" t="s">
        <v>252</v>
      </c>
      <c r="E36" s="189">
        <v>5.0071353713737823</v>
      </c>
      <c r="F36" s="190" t="str">
        <f t="shared" si="3"/>
        <v>-</v>
      </c>
      <c r="G36" s="189">
        <v>7.0056785596006428</v>
      </c>
      <c r="H36" s="190">
        <f t="shared" si="3"/>
        <v>1.9985431882268605</v>
      </c>
      <c r="I36" s="189">
        <v>6.859391485803159</v>
      </c>
      <c r="J36" s="190">
        <f t="shared" si="3"/>
        <v>-0.14628707379748374</v>
      </c>
      <c r="K36" s="189">
        <v>6.6819662491005181</v>
      </c>
      <c r="L36" s="190">
        <f t="shared" si="4"/>
        <v>-0.17742523670264099</v>
      </c>
      <c r="M36" s="189">
        <v>6.8951793576513536</v>
      </c>
      <c r="N36" s="190">
        <f t="shared" si="5"/>
        <v>0.21321310855083553</v>
      </c>
    </row>
    <row r="37" spans="2:15" x14ac:dyDescent="0.25">
      <c r="B37" s="119" t="s">
        <v>85</v>
      </c>
      <c r="C37" s="189" t="s">
        <v>252</v>
      </c>
      <c r="D37" s="190" t="s">
        <v>252</v>
      </c>
      <c r="E37" s="189">
        <v>5.8237510966131643</v>
      </c>
      <c r="F37" s="190" t="str">
        <f t="shared" si="3"/>
        <v>-</v>
      </c>
      <c r="G37" s="189">
        <v>7.0349361355325888</v>
      </c>
      <c r="H37" s="190">
        <f t="shared" si="3"/>
        <v>1.2111850389194245</v>
      </c>
      <c r="I37" s="189">
        <v>7.2804276746500269</v>
      </c>
      <c r="J37" s="190">
        <f t="shared" si="3"/>
        <v>0.24549153911743815</v>
      </c>
      <c r="K37" s="189">
        <v>7.2822665110572462</v>
      </c>
      <c r="L37" s="190">
        <f t="shared" si="4"/>
        <v>1.8388364072192687E-3</v>
      </c>
      <c r="M37" s="189">
        <v>7.3721916441354445</v>
      </c>
      <c r="N37" s="190">
        <f t="shared" si="5"/>
        <v>8.9925133078198272E-2</v>
      </c>
    </row>
    <row r="38" spans="2:15" x14ac:dyDescent="0.25">
      <c r="B38" s="119" t="s">
        <v>87</v>
      </c>
      <c r="C38" s="189">
        <v>5.2528013118338341</v>
      </c>
      <c r="D38" s="190">
        <v>-2.3113000446092702</v>
      </c>
      <c r="E38" s="189">
        <v>6.7385265460330084</v>
      </c>
      <c r="F38" s="190">
        <f t="shared" si="3"/>
        <v>1.4857252341991742</v>
      </c>
      <c r="G38" s="189">
        <v>7.4451101998232163</v>
      </c>
      <c r="H38" s="190">
        <f t="shared" si="3"/>
        <v>0.70658365379020793</v>
      </c>
      <c r="I38" s="189">
        <v>7.5113181535177445</v>
      </c>
      <c r="J38" s="190">
        <f t="shared" si="3"/>
        <v>6.6207953694528143E-2</v>
      </c>
      <c r="K38" s="189">
        <v>7.2521785201399833</v>
      </c>
      <c r="L38" s="190">
        <f t="shared" si="4"/>
        <v>-0.25913963337776114</v>
      </c>
      <c r="M38" s="189"/>
      <c r="N38" s="190"/>
    </row>
    <row r="39" spans="2:15" x14ac:dyDescent="0.25">
      <c r="B39" s="119" t="s">
        <v>89</v>
      </c>
      <c r="C39" s="189">
        <v>4.6117404028232052</v>
      </c>
      <c r="D39" s="190">
        <v>-2.9343603282897108</v>
      </c>
      <c r="E39" s="189">
        <v>7.1107683679192375</v>
      </c>
      <c r="F39" s="190">
        <f t="shared" si="3"/>
        <v>2.4990279650960323</v>
      </c>
      <c r="G39" s="189">
        <v>7.1996563985093509</v>
      </c>
      <c r="H39" s="190">
        <f t="shared" si="3"/>
        <v>8.8888030590113409E-2</v>
      </c>
      <c r="I39" s="189">
        <v>7.201905187763999</v>
      </c>
      <c r="J39" s="190">
        <f t="shared" si="3"/>
        <v>2.2487892546481092E-3</v>
      </c>
      <c r="K39" s="189">
        <v>7.3222976656589189</v>
      </c>
      <c r="L39" s="190">
        <f t="shared" si="4"/>
        <v>0.12039247789491991</v>
      </c>
      <c r="M39" s="189"/>
      <c r="N39" s="190"/>
    </row>
    <row r="40" spans="2:15" x14ac:dyDescent="0.25">
      <c r="B40" s="119" t="s">
        <v>91</v>
      </c>
      <c r="C40" s="189">
        <v>4.4186308981204148</v>
      </c>
      <c r="D40" s="190">
        <v>-2.7045379424535909</v>
      </c>
      <c r="E40" s="189">
        <v>6.7673235335018447</v>
      </c>
      <c r="F40" s="190">
        <f t="shared" si="3"/>
        <v>2.3486926353814299</v>
      </c>
      <c r="G40" s="189">
        <v>6.9613529785943582</v>
      </c>
      <c r="H40" s="190">
        <f t="shared" si="3"/>
        <v>0.19402944509251352</v>
      </c>
      <c r="I40" s="189">
        <v>6.9074537059605969</v>
      </c>
      <c r="J40" s="190">
        <f t="shared" si="3"/>
        <v>-5.3899272633761264E-2</v>
      </c>
      <c r="K40" s="189">
        <v>7.0022098187235802</v>
      </c>
      <c r="L40" s="190">
        <f t="shared" si="4"/>
        <v>9.4756112762983236E-2</v>
      </c>
      <c r="M40" s="189"/>
      <c r="N40" s="190"/>
    </row>
    <row r="41" spans="2:15" x14ac:dyDescent="0.25">
      <c r="B41" s="119" t="s">
        <v>93</v>
      </c>
      <c r="C41" s="189">
        <v>7.1778568798330671</v>
      </c>
      <c r="D41" s="190">
        <v>-0.16628597995475403</v>
      </c>
      <c r="E41" s="189">
        <v>7.4590700904756542</v>
      </c>
      <c r="F41" s="190">
        <f t="shared" si="3"/>
        <v>0.28121321064258709</v>
      </c>
      <c r="G41" s="189">
        <v>7.1690575541344659</v>
      </c>
      <c r="H41" s="190">
        <f t="shared" si="3"/>
        <v>-0.29001253634118829</v>
      </c>
      <c r="I41" s="189">
        <v>7.33855035279025</v>
      </c>
      <c r="J41" s="190">
        <f t="shared" si="3"/>
        <v>0.16949279865578415</v>
      </c>
      <c r="K41" s="189">
        <v>7.11226447386227</v>
      </c>
      <c r="L41" s="190">
        <f t="shared" si="4"/>
        <v>-0.22628587892798002</v>
      </c>
      <c r="M41" s="189"/>
      <c r="N41" s="190"/>
    </row>
    <row r="42" spans="2:15" x14ac:dyDescent="0.25">
      <c r="B42" s="119" t="s">
        <v>95</v>
      </c>
      <c r="C42" s="189">
        <v>7.0017494280715917</v>
      </c>
      <c r="D42" s="190">
        <v>-0.29738586526351529</v>
      </c>
      <c r="E42" s="189">
        <v>7.141052695655703</v>
      </c>
      <c r="F42" s="190">
        <f t="shared" si="3"/>
        <v>0.13930326758411127</v>
      </c>
      <c r="G42" s="189">
        <v>7.0770494781997302</v>
      </c>
      <c r="H42" s="190">
        <f t="shared" si="3"/>
        <v>-6.4003217455972816E-2</v>
      </c>
      <c r="I42" s="189">
        <v>7.0566021750516033</v>
      </c>
      <c r="J42" s="190">
        <f t="shared" si="3"/>
        <v>-2.0447303148126927E-2</v>
      </c>
      <c r="K42" s="189">
        <v>7.0764060066827863</v>
      </c>
      <c r="L42" s="190">
        <f t="shared" si="4"/>
        <v>1.9803831631183044E-2</v>
      </c>
      <c r="M42" s="189"/>
      <c r="N42" s="190"/>
    </row>
    <row r="43" spans="2:15" ht="15.75" x14ac:dyDescent="0.25">
      <c r="B43" s="122" t="s">
        <v>32</v>
      </c>
      <c r="C43" s="191">
        <v>6.9011122634289048</v>
      </c>
      <c r="D43" s="192">
        <v>-0.44363146392920605</v>
      </c>
      <c r="E43" s="191">
        <v>6.5070287259819759</v>
      </c>
      <c r="F43" s="192">
        <f t="shared" si="3"/>
        <v>-0.39408353744692892</v>
      </c>
      <c r="G43" s="191">
        <v>7.0549781333920114</v>
      </c>
      <c r="H43" s="192">
        <f t="shared" si="3"/>
        <v>0.5479494074100355</v>
      </c>
      <c r="I43" s="191">
        <v>7.1160415085707172</v>
      </c>
      <c r="J43" s="192">
        <f t="shared" si="3"/>
        <v>6.1063375178705748E-2</v>
      </c>
      <c r="K43" s="191">
        <v>7.0468508262018474</v>
      </c>
      <c r="L43" s="192">
        <f t="shared" si="4"/>
        <v>-6.9190682368869716E-2</v>
      </c>
      <c r="M43" s="191">
        <v>6.9382673383113236</v>
      </c>
      <c r="N43" s="192">
        <v>-3.3741564323209516E-2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305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8.0209407944760684</v>
      </c>
      <c r="D53" s="190">
        <v>-0.21237584870794635</v>
      </c>
      <c r="E53" s="189">
        <v>5.7105285849788743</v>
      </c>
      <c r="F53" s="190">
        <f t="shared" ref="F53:J65" si="6">IFERROR(E53-C53,"-")</f>
        <v>-2.3104122094971942</v>
      </c>
      <c r="G53" s="189">
        <v>7.4674421006428959</v>
      </c>
      <c r="H53" s="190">
        <f t="shared" si="6"/>
        <v>1.7569135156640217</v>
      </c>
      <c r="I53" s="189">
        <v>7.5453921703162061</v>
      </c>
      <c r="J53" s="190">
        <f t="shared" si="6"/>
        <v>7.7950069673310196E-2</v>
      </c>
      <c r="K53" s="189">
        <v>7.4795131736365352</v>
      </c>
      <c r="L53" s="190">
        <f t="shared" ref="L53:L65" si="7">IFERROR(K53-I53,"-")</f>
        <v>-6.5878996679670898E-2</v>
      </c>
      <c r="M53" s="189">
        <v>7.411540906285409</v>
      </c>
      <c r="N53" s="190">
        <f>IFERROR(M53-K53,"-")</f>
        <v>-6.797226735112627E-2</v>
      </c>
    </row>
    <row r="54" spans="1:15" x14ac:dyDescent="0.25">
      <c r="A54" s="1"/>
      <c r="B54" s="119" t="s">
        <v>75</v>
      </c>
      <c r="C54" s="189">
        <v>7.083001070187235</v>
      </c>
      <c r="D54" s="190">
        <v>-0.46286792869627824</v>
      </c>
      <c r="E54" s="189">
        <v>4.9967806841046274</v>
      </c>
      <c r="F54" s="190">
        <f t="shared" si="6"/>
        <v>-2.0862203860826076</v>
      </c>
      <c r="G54" s="189">
        <v>6.6507065915604313</v>
      </c>
      <c r="H54" s="190">
        <f t="shared" si="6"/>
        <v>1.6539259074558039</v>
      </c>
      <c r="I54" s="189">
        <v>6.9978918500415102</v>
      </c>
      <c r="J54" s="190">
        <f t="shared" si="6"/>
        <v>0.34718525848107884</v>
      </c>
      <c r="K54" s="189">
        <v>6.9611814572379007</v>
      </c>
      <c r="L54" s="190">
        <f t="shared" si="7"/>
        <v>-3.6710392803609437E-2</v>
      </c>
      <c r="M54" s="189">
        <v>6.9985620120250536</v>
      </c>
      <c r="N54" s="190">
        <f t="shared" ref="N54:N59" si="8">IFERROR(M54-K54,"-")</f>
        <v>3.7380554787152853E-2</v>
      </c>
    </row>
    <row r="55" spans="1:15" x14ac:dyDescent="0.25">
      <c r="A55" s="1"/>
      <c r="B55" s="119" t="s">
        <v>77</v>
      </c>
      <c r="C55" s="189">
        <v>7.9104612087858568</v>
      </c>
      <c r="D55" s="190">
        <v>0.68553398463623783</v>
      </c>
      <c r="E55" s="189">
        <v>4.8375486381322954</v>
      </c>
      <c r="F55" s="190">
        <f t="shared" si="6"/>
        <v>-3.0729125706535614</v>
      </c>
      <c r="G55" s="189">
        <v>7.297614374012837</v>
      </c>
      <c r="H55" s="190">
        <f t="shared" si="6"/>
        <v>2.4600657358805416</v>
      </c>
      <c r="I55" s="189">
        <v>7.0689602308594104</v>
      </c>
      <c r="J55" s="190">
        <f t="shared" si="6"/>
        <v>-0.22865414315342658</v>
      </c>
      <c r="K55" s="189">
        <v>6.7553435594392406</v>
      </c>
      <c r="L55" s="190">
        <f t="shared" si="7"/>
        <v>-0.3136166714201698</v>
      </c>
      <c r="M55" s="189">
        <v>6.8290678771619691</v>
      </c>
      <c r="N55" s="190">
        <f t="shared" si="8"/>
        <v>7.3724317722728472E-2</v>
      </c>
    </row>
    <row r="56" spans="1:15" x14ac:dyDescent="0.25">
      <c r="A56" s="1"/>
      <c r="B56" s="119" t="s">
        <v>79</v>
      </c>
      <c r="C56" s="189" t="s">
        <v>252</v>
      </c>
      <c r="D56" s="190" t="s">
        <v>252</v>
      </c>
      <c r="E56" s="189">
        <v>4.7800588843797245</v>
      </c>
      <c r="F56" s="190" t="str">
        <f t="shared" si="6"/>
        <v>-</v>
      </c>
      <c r="G56" s="189">
        <v>6.5945161392105511</v>
      </c>
      <c r="H56" s="190">
        <f t="shared" si="6"/>
        <v>1.8144572548308266</v>
      </c>
      <c r="I56" s="189">
        <v>6.5399217363828601</v>
      </c>
      <c r="J56" s="190">
        <f t="shared" si="6"/>
        <v>-5.4594402827691013E-2</v>
      </c>
      <c r="K56" s="189">
        <v>6.7760773906924294</v>
      </c>
      <c r="L56" s="190">
        <f t="shared" si="7"/>
        <v>0.23615565430956931</v>
      </c>
      <c r="M56" s="189">
        <v>6.5963673311724298</v>
      </c>
      <c r="N56" s="190">
        <f t="shared" si="8"/>
        <v>-0.17971005951999963</v>
      </c>
    </row>
    <row r="57" spans="1:15" x14ac:dyDescent="0.25">
      <c r="A57" s="1"/>
      <c r="B57" s="119" t="s">
        <v>81</v>
      </c>
      <c r="C57" s="189" t="s">
        <v>252</v>
      </c>
      <c r="D57" s="190" t="s">
        <v>252</v>
      </c>
      <c r="E57" s="189">
        <v>4.6443032228778938</v>
      </c>
      <c r="F57" s="190" t="str">
        <f t="shared" si="6"/>
        <v>-</v>
      </c>
      <c r="G57" s="189">
        <v>6.6882519368571351</v>
      </c>
      <c r="H57" s="190">
        <f t="shared" si="6"/>
        <v>2.0439487139792414</v>
      </c>
      <c r="I57" s="189">
        <v>6.9112693659913855</v>
      </c>
      <c r="J57" s="190">
        <f t="shared" si="6"/>
        <v>0.22301742913425038</v>
      </c>
      <c r="K57" s="189">
        <v>6.767806612632616</v>
      </c>
      <c r="L57" s="190">
        <f t="shared" si="7"/>
        <v>-0.14346275335876957</v>
      </c>
      <c r="M57" s="189">
        <v>6.4623127447150628</v>
      </c>
      <c r="N57" s="190">
        <f t="shared" si="8"/>
        <v>-0.30549386791755317</v>
      </c>
    </row>
    <row r="58" spans="1:15" x14ac:dyDescent="0.25">
      <c r="A58" s="1"/>
      <c r="B58" s="119" t="s">
        <v>83</v>
      </c>
      <c r="C58" s="189" t="s">
        <v>252</v>
      </c>
      <c r="D58" s="190" t="s">
        <v>252</v>
      </c>
      <c r="E58" s="189">
        <v>5.0014548645590375</v>
      </c>
      <c r="F58" s="190" t="str">
        <f t="shared" si="6"/>
        <v>-</v>
      </c>
      <c r="G58" s="189">
        <v>7.0047183079421824</v>
      </c>
      <c r="H58" s="190">
        <f t="shared" si="6"/>
        <v>2.0032634433831449</v>
      </c>
      <c r="I58" s="189">
        <v>6.8310383944153577</v>
      </c>
      <c r="J58" s="190">
        <f t="shared" si="6"/>
        <v>-0.17367991352682477</v>
      </c>
      <c r="K58" s="189">
        <v>6.6362790459442387</v>
      </c>
      <c r="L58" s="190">
        <f t="shared" si="7"/>
        <v>-0.19475934847111898</v>
      </c>
      <c r="M58" s="189">
        <v>6.8908824104871842</v>
      </c>
      <c r="N58" s="190">
        <f t="shared" si="8"/>
        <v>0.25460336454294552</v>
      </c>
    </row>
    <row r="59" spans="1:15" x14ac:dyDescent="0.25">
      <c r="A59" s="1"/>
      <c r="B59" s="119" t="s">
        <v>85</v>
      </c>
      <c r="C59" s="189" t="s">
        <v>252</v>
      </c>
      <c r="D59" s="190" t="s">
        <v>252</v>
      </c>
      <c r="E59" s="189">
        <v>5.7478048715095778</v>
      </c>
      <c r="F59" s="190" t="str">
        <f t="shared" si="6"/>
        <v>-</v>
      </c>
      <c r="G59" s="189">
        <v>6.9643698899562754</v>
      </c>
      <c r="H59" s="190">
        <f t="shared" si="6"/>
        <v>1.2165650184466976</v>
      </c>
      <c r="I59" s="189">
        <v>7.2468178837455648</v>
      </c>
      <c r="J59" s="190">
        <f t="shared" si="6"/>
        <v>0.28244799378928942</v>
      </c>
      <c r="K59" s="189">
        <v>7.2890932982917214</v>
      </c>
      <c r="L59" s="190">
        <f t="shared" si="7"/>
        <v>4.2275414546156576E-2</v>
      </c>
      <c r="M59" s="189">
        <v>7.3952171977358008</v>
      </c>
      <c r="N59" s="190">
        <f t="shared" si="8"/>
        <v>0.10612389944407941</v>
      </c>
    </row>
    <row r="60" spans="1:15" x14ac:dyDescent="0.25">
      <c r="A60" s="1"/>
      <c r="B60" s="119" t="s">
        <v>87</v>
      </c>
      <c r="C60" s="189">
        <v>5.1182077232976315</v>
      </c>
      <c r="D60" s="190">
        <v>-2.3014842662137616</v>
      </c>
      <c r="E60" s="189">
        <v>6.6249171708832568</v>
      </c>
      <c r="F60" s="190">
        <f t="shared" si="6"/>
        <v>1.5067094475856253</v>
      </c>
      <c r="G60" s="189">
        <v>7.3769862429348407</v>
      </c>
      <c r="H60" s="190">
        <f t="shared" si="6"/>
        <v>0.75206907205158391</v>
      </c>
      <c r="I60" s="189">
        <v>7.4616266035620873</v>
      </c>
      <c r="J60" s="190">
        <f t="shared" si="6"/>
        <v>8.4640360627246558E-2</v>
      </c>
      <c r="K60" s="189">
        <v>7.2055160552219784</v>
      </c>
      <c r="L60" s="190">
        <f t="shared" si="7"/>
        <v>-0.25611054834010893</v>
      </c>
      <c r="M60" s="189"/>
      <c r="N60" s="190"/>
    </row>
    <row r="61" spans="1:15" x14ac:dyDescent="0.25">
      <c r="A61" s="1"/>
      <c r="B61" s="119" t="s">
        <v>89</v>
      </c>
      <c r="C61" s="189">
        <v>4.5018780496366766</v>
      </c>
      <c r="D61" s="190">
        <v>-2.972479403689035</v>
      </c>
      <c r="E61" s="189">
        <v>7.036620989384188</v>
      </c>
      <c r="F61" s="190">
        <f t="shared" si="6"/>
        <v>2.5347429397475114</v>
      </c>
      <c r="G61" s="189">
        <v>7.1376755746517411</v>
      </c>
      <c r="H61" s="190">
        <f t="shared" si="6"/>
        <v>0.10105458526755307</v>
      </c>
      <c r="I61" s="189">
        <v>7.1533715606525314</v>
      </c>
      <c r="J61" s="190">
        <f t="shared" si="6"/>
        <v>1.5695986000790363E-2</v>
      </c>
      <c r="K61" s="189">
        <v>7.3029817835805195</v>
      </c>
      <c r="L61" s="190">
        <f t="shared" si="7"/>
        <v>0.14961022292798809</v>
      </c>
      <c r="M61" s="189"/>
      <c r="N61" s="190"/>
    </row>
    <row r="62" spans="1:15" x14ac:dyDescent="0.25">
      <c r="A62" s="1"/>
      <c r="B62" s="119" t="s">
        <v>91</v>
      </c>
      <c r="C62" s="189">
        <v>4.2948393119082544</v>
      </c>
      <c r="D62" s="190">
        <v>-2.7331265240230485</v>
      </c>
      <c r="E62" s="189">
        <v>6.7180665830895672</v>
      </c>
      <c r="F62" s="190">
        <f t="shared" si="6"/>
        <v>2.4232272711813128</v>
      </c>
      <c r="G62" s="189">
        <v>6.8989995831596502</v>
      </c>
      <c r="H62" s="190">
        <f t="shared" si="6"/>
        <v>0.18093300007008306</v>
      </c>
      <c r="I62" s="189">
        <v>6.890301003344482</v>
      </c>
      <c r="J62" s="190">
        <f t="shared" si="6"/>
        <v>-8.6985798151681948E-3</v>
      </c>
      <c r="K62" s="189">
        <v>6.9900626094880476</v>
      </c>
      <c r="L62" s="190">
        <f t="shared" si="7"/>
        <v>9.9761606143565551E-2</v>
      </c>
      <c r="M62" s="189"/>
      <c r="N62" s="190"/>
    </row>
    <row r="63" spans="1:15" x14ac:dyDescent="0.25">
      <c r="A63" s="1"/>
      <c r="B63" s="119" t="s">
        <v>93</v>
      </c>
      <c r="C63" s="189">
        <v>6.9798797848782028</v>
      </c>
      <c r="D63" s="190">
        <v>-0.25136994494499376</v>
      </c>
      <c r="E63" s="189">
        <v>7.3550774581429135</v>
      </c>
      <c r="F63" s="190">
        <f t="shared" si="6"/>
        <v>0.37519767326471065</v>
      </c>
      <c r="G63" s="189">
        <v>7.1330528040515375</v>
      </c>
      <c r="H63" s="190">
        <f t="shared" si="6"/>
        <v>-0.22202465409137595</v>
      </c>
      <c r="I63" s="189">
        <v>7.3095171919128523</v>
      </c>
      <c r="J63" s="190">
        <f t="shared" si="6"/>
        <v>0.1764643878613148</v>
      </c>
      <c r="K63" s="189">
        <v>7.1157021870966597</v>
      </c>
      <c r="L63" s="190">
        <f t="shared" si="7"/>
        <v>-0.19381500481619263</v>
      </c>
      <c r="M63" s="189"/>
      <c r="N63" s="190"/>
    </row>
    <row r="64" spans="1:15" x14ac:dyDescent="0.25">
      <c r="A64" s="1"/>
      <c r="B64" s="119" t="s">
        <v>95</v>
      </c>
      <c r="C64" s="189">
        <v>6.8684598378776709</v>
      </c>
      <c r="D64" s="190">
        <v>-0.33811553269216077</v>
      </c>
      <c r="E64" s="189">
        <v>7.1035922185752352</v>
      </c>
      <c r="F64" s="190">
        <f t="shared" si="6"/>
        <v>0.23513238069756426</v>
      </c>
      <c r="G64" s="189">
        <v>7.05457733747921</v>
      </c>
      <c r="H64" s="190">
        <f t="shared" si="6"/>
        <v>-4.9014881096025142E-2</v>
      </c>
      <c r="I64" s="189">
        <v>7.0099346585283966</v>
      </c>
      <c r="J64" s="190">
        <f t="shared" si="6"/>
        <v>-4.4642678950813419E-2</v>
      </c>
      <c r="K64" s="189">
        <v>7.0372640734560479</v>
      </c>
      <c r="L64" s="190">
        <f t="shared" si="7"/>
        <v>2.7329414927651285E-2</v>
      </c>
      <c r="M64" s="189"/>
      <c r="N64" s="190"/>
    </row>
    <row r="65" spans="1:15" ht="15.75" x14ac:dyDescent="0.25">
      <c r="B65" s="122" t="s">
        <v>32</v>
      </c>
      <c r="C65" s="191">
        <v>6.7245931238558567</v>
      </c>
      <c r="D65" s="192">
        <v>-0.54239387835653297</v>
      </c>
      <c r="E65" s="191">
        <v>6.3895048428227073</v>
      </c>
      <c r="F65" s="192">
        <f t="shared" si="6"/>
        <v>-0.33508828103314947</v>
      </c>
      <c r="G65" s="191">
        <v>7.0085146420153253</v>
      </c>
      <c r="H65" s="192">
        <f t="shared" si="6"/>
        <v>0.619009799192618</v>
      </c>
      <c r="I65" s="191">
        <v>7.0731934312265743</v>
      </c>
      <c r="J65" s="192">
        <f t="shared" si="6"/>
        <v>6.4678789211249033E-2</v>
      </c>
      <c r="K65" s="191">
        <v>7.0223583243255412</v>
      </c>
      <c r="L65" s="192">
        <f t="shared" si="7"/>
        <v>-5.08351069010331E-2</v>
      </c>
      <c r="M65" s="191">
        <v>6.9352284369962867</v>
      </c>
      <c r="N65" s="192">
        <v>-1.1168439113049544E-2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306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8.9269403144340895</v>
      </c>
      <c r="D75" s="190">
        <v>0.5946135236271779</v>
      </c>
      <c r="E75" s="189">
        <v>19.477227722772277</v>
      </c>
      <c r="F75" s="190">
        <f t="shared" ref="F75:J87" si="9">IFERROR(E75-C75,"-")</f>
        <v>10.550287408338187</v>
      </c>
      <c r="G75" s="189">
        <v>7.9685462655838961</v>
      </c>
      <c r="H75" s="190">
        <f t="shared" si="9"/>
        <v>-11.508681457188381</v>
      </c>
      <c r="I75" s="189">
        <v>8.5360883914478407</v>
      </c>
      <c r="J75" s="190">
        <f t="shared" si="9"/>
        <v>0.56754212586394459</v>
      </c>
      <c r="K75" s="189">
        <v>8.3014899957428696</v>
      </c>
      <c r="L75" s="190">
        <f t="shared" ref="L75:L87" si="10">IFERROR(K75-I75,"-")</f>
        <v>-0.2345983957049711</v>
      </c>
      <c r="M75" s="189">
        <v>7.6470348979093794</v>
      </c>
      <c r="N75" s="190">
        <f>IFERROR(M75-K75,"-")</f>
        <v>-0.65445509783349021</v>
      </c>
    </row>
    <row r="76" spans="1:15" x14ac:dyDescent="0.25">
      <c r="A76" s="1"/>
      <c r="B76" s="119" t="s">
        <v>75</v>
      </c>
      <c r="C76" s="189">
        <v>8.2033470580422367</v>
      </c>
      <c r="D76" s="190">
        <v>-0.16693324401843057</v>
      </c>
      <c r="E76" s="189">
        <v>14.865079365079366</v>
      </c>
      <c r="F76" s="190">
        <f t="shared" si="9"/>
        <v>6.6617323070371288</v>
      </c>
      <c r="G76" s="189">
        <v>7.431149250140348</v>
      </c>
      <c r="H76" s="190">
        <f t="shared" si="9"/>
        <v>-7.4339301149390176</v>
      </c>
      <c r="I76" s="189">
        <v>7.9643095644431252</v>
      </c>
      <c r="J76" s="190">
        <f t="shared" si="9"/>
        <v>0.53316031430277722</v>
      </c>
      <c r="K76" s="189">
        <v>7.751214378238342</v>
      </c>
      <c r="L76" s="190">
        <f t="shared" si="10"/>
        <v>-0.21309518620478318</v>
      </c>
      <c r="M76" s="189">
        <v>7.3893776737428363</v>
      </c>
      <c r="N76" s="190">
        <f t="shared" ref="N76:N81" si="11">IFERROR(M76-K76,"-")</f>
        <v>-0.36183670449550576</v>
      </c>
    </row>
    <row r="77" spans="1:15" x14ac:dyDescent="0.25">
      <c r="A77" s="1"/>
      <c r="B77" s="119" t="s">
        <v>77</v>
      </c>
      <c r="C77" s="189">
        <v>8.7776292335115862</v>
      </c>
      <c r="D77" s="190">
        <v>1.5227608190799451</v>
      </c>
      <c r="E77" s="189">
        <v>21.081433224755699</v>
      </c>
      <c r="F77" s="190">
        <f t="shared" si="9"/>
        <v>12.303803991244113</v>
      </c>
      <c r="G77" s="189">
        <v>7.6807281132620631</v>
      </c>
      <c r="H77" s="190">
        <f t="shared" si="9"/>
        <v>-13.400705111493636</v>
      </c>
      <c r="I77" s="189">
        <v>7.2202598160852434</v>
      </c>
      <c r="J77" s="190">
        <f t="shared" si="9"/>
        <v>-0.4604682971768197</v>
      </c>
      <c r="K77" s="189">
        <v>6.624144705643249</v>
      </c>
      <c r="L77" s="190">
        <f t="shared" si="10"/>
        <v>-0.59611511044199439</v>
      </c>
      <c r="M77" s="189">
        <v>6.6516820919641546</v>
      </c>
      <c r="N77" s="190">
        <f t="shared" si="11"/>
        <v>2.7537386320905632E-2</v>
      </c>
    </row>
    <row r="78" spans="1:15" x14ac:dyDescent="0.25">
      <c r="A78" s="1"/>
      <c r="B78" s="119" t="s">
        <v>79</v>
      </c>
      <c r="C78" s="189" t="s">
        <v>252</v>
      </c>
      <c r="D78" s="190" t="s">
        <v>252</v>
      </c>
      <c r="E78" s="189">
        <v>9.4550561797752817</v>
      </c>
      <c r="F78" s="190" t="str">
        <f t="shared" si="9"/>
        <v>-</v>
      </c>
      <c r="G78" s="189">
        <v>6.8932210297513921</v>
      </c>
      <c r="H78" s="190">
        <f t="shared" si="9"/>
        <v>-2.5618351500238896</v>
      </c>
      <c r="I78" s="189">
        <v>6.6325707530769762</v>
      </c>
      <c r="J78" s="190">
        <f t="shared" si="9"/>
        <v>-0.26065027667441587</v>
      </c>
      <c r="K78" s="189">
        <v>7.1035439137134055</v>
      </c>
      <c r="L78" s="190">
        <f t="shared" si="10"/>
        <v>0.47097316063642936</v>
      </c>
      <c r="M78" s="189">
        <v>6.5099242150848067</v>
      </c>
      <c r="N78" s="190">
        <f t="shared" si="11"/>
        <v>-0.59361969862859887</v>
      </c>
    </row>
    <row r="79" spans="1:15" x14ac:dyDescent="0.25">
      <c r="A79" s="1"/>
      <c r="B79" s="119" t="s">
        <v>81</v>
      </c>
      <c r="C79" s="189" t="s">
        <v>252</v>
      </c>
      <c r="D79" s="190" t="s">
        <v>252</v>
      </c>
      <c r="E79" s="189">
        <v>5.0410094637223972</v>
      </c>
      <c r="F79" s="190" t="str">
        <f t="shared" si="9"/>
        <v>-</v>
      </c>
      <c r="G79" s="189">
        <v>6.8423889792076666</v>
      </c>
      <c r="H79" s="190">
        <f t="shared" si="9"/>
        <v>1.8013795154852694</v>
      </c>
      <c r="I79" s="189">
        <v>7.0364704064286814</v>
      </c>
      <c r="J79" s="190">
        <f t="shared" si="9"/>
        <v>0.19408142722101474</v>
      </c>
      <c r="K79" s="189">
        <v>6.5189393939393936</v>
      </c>
      <c r="L79" s="190">
        <f t="shared" si="10"/>
        <v>-0.51753101248928779</v>
      </c>
      <c r="M79" s="189">
        <v>6.5195181797903192</v>
      </c>
      <c r="N79" s="190">
        <f t="shared" si="11"/>
        <v>5.7878585092563384E-4</v>
      </c>
    </row>
    <row r="80" spans="1:15" x14ac:dyDescent="0.25">
      <c r="A80" s="1"/>
      <c r="B80" s="119" t="s">
        <v>83</v>
      </c>
      <c r="C80" s="189" t="s">
        <v>252</v>
      </c>
      <c r="D80" s="190" t="s">
        <v>252</v>
      </c>
      <c r="E80" s="189">
        <v>5.1664507772020727</v>
      </c>
      <c r="F80" s="190" t="str">
        <f t="shared" si="9"/>
        <v>-</v>
      </c>
      <c r="G80" s="189">
        <v>7.0134657836644587</v>
      </c>
      <c r="H80" s="190">
        <f t="shared" si="9"/>
        <v>1.847015006462386</v>
      </c>
      <c r="I80" s="189">
        <v>7.1027638379147628</v>
      </c>
      <c r="J80" s="190">
        <f t="shared" si="9"/>
        <v>8.9298054250304126E-2</v>
      </c>
      <c r="K80" s="189">
        <v>7.124307794032565</v>
      </c>
      <c r="L80" s="190">
        <f t="shared" si="10"/>
        <v>2.1543956117802132E-2</v>
      </c>
      <c r="M80" s="189">
        <v>6.9279898408904161</v>
      </c>
      <c r="N80" s="190">
        <f t="shared" si="11"/>
        <v>-0.19631795314214884</v>
      </c>
    </row>
    <row r="81" spans="1:15" x14ac:dyDescent="0.25">
      <c r="A81" s="1"/>
      <c r="B81" s="119" t="s">
        <v>85</v>
      </c>
      <c r="C81" s="189" t="s">
        <v>252</v>
      </c>
      <c r="D81" s="190" t="s">
        <v>252</v>
      </c>
      <c r="E81" s="189">
        <v>6.7181875592042939</v>
      </c>
      <c r="F81" s="190" t="str">
        <f t="shared" si="9"/>
        <v>-</v>
      </c>
      <c r="G81" s="189">
        <v>7.5911216449939145</v>
      </c>
      <c r="H81" s="190">
        <f t="shared" si="9"/>
        <v>0.87293408578962062</v>
      </c>
      <c r="I81" s="189">
        <v>7.5522540286938193</v>
      </c>
      <c r="J81" s="190">
        <f t="shared" si="9"/>
        <v>-3.8867616300095165E-2</v>
      </c>
      <c r="K81" s="189">
        <v>7.2211466865227107</v>
      </c>
      <c r="L81" s="190">
        <f t="shared" si="10"/>
        <v>-0.3311073421711086</v>
      </c>
      <c r="M81" s="189">
        <v>7.1938639082400959</v>
      </c>
      <c r="N81" s="190">
        <f t="shared" si="11"/>
        <v>-2.7282778282614828E-2</v>
      </c>
    </row>
    <row r="82" spans="1:15" x14ac:dyDescent="0.25">
      <c r="A82" s="1"/>
      <c r="B82" s="119" t="s">
        <v>87</v>
      </c>
      <c r="C82" s="189">
        <v>6.9649999999999999</v>
      </c>
      <c r="D82" s="190">
        <v>-1.4186721861245015</v>
      </c>
      <c r="E82" s="189">
        <v>7.9656224334154642</v>
      </c>
      <c r="F82" s="190">
        <f t="shared" si="9"/>
        <v>1.0006224334154643</v>
      </c>
      <c r="G82" s="189">
        <v>7.960238198622914</v>
      </c>
      <c r="H82" s="190">
        <f t="shared" si="9"/>
        <v>-5.3842347925501244E-3</v>
      </c>
      <c r="I82" s="189">
        <v>7.9245908431738137</v>
      </c>
      <c r="J82" s="190">
        <f t="shared" si="9"/>
        <v>-3.564735544910036E-2</v>
      </c>
      <c r="K82" s="189">
        <v>7.7122955784373106</v>
      </c>
      <c r="L82" s="190">
        <f t="shared" si="10"/>
        <v>-0.21229526473650306</v>
      </c>
      <c r="M82" s="189"/>
      <c r="N82" s="190"/>
    </row>
    <row r="83" spans="1:15" x14ac:dyDescent="0.25">
      <c r="A83" s="1"/>
      <c r="B83" s="119" t="s">
        <v>89</v>
      </c>
      <c r="C83" s="189">
        <v>10.220430107526882</v>
      </c>
      <c r="D83" s="190">
        <v>2.2482310171418973</v>
      </c>
      <c r="E83" s="189">
        <v>7.8452128910844507</v>
      </c>
      <c r="F83" s="190">
        <f t="shared" si="9"/>
        <v>-2.3752172164424312</v>
      </c>
      <c r="G83" s="189">
        <v>7.6872820979232985</v>
      </c>
      <c r="H83" s="190">
        <f t="shared" si="9"/>
        <v>-0.15793079316115222</v>
      </c>
      <c r="I83" s="189">
        <v>7.6300188205771642</v>
      </c>
      <c r="J83" s="190">
        <f t="shared" si="9"/>
        <v>-5.7263277346134345E-2</v>
      </c>
      <c r="K83" s="189">
        <v>7.5017424564385893</v>
      </c>
      <c r="L83" s="190">
        <f t="shared" si="10"/>
        <v>-0.12827636413857491</v>
      </c>
      <c r="M83" s="189"/>
      <c r="N83" s="190"/>
    </row>
    <row r="84" spans="1:15" x14ac:dyDescent="0.25">
      <c r="A84" s="1"/>
      <c r="B84" s="119" t="s">
        <v>91</v>
      </c>
      <c r="C84" s="189">
        <v>9.575925925925926</v>
      </c>
      <c r="D84" s="190">
        <v>1.8983922237936959</v>
      </c>
      <c r="E84" s="189">
        <v>7.1315753330586462</v>
      </c>
      <c r="F84" s="190">
        <f t="shared" si="9"/>
        <v>-2.4443505928672797</v>
      </c>
      <c r="G84" s="189">
        <v>7.4518625393494231</v>
      </c>
      <c r="H84" s="190">
        <f t="shared" si="9"/>
        <v>0.32028720629077689</v>
      </c>
      <c r="I84" s="189">
        <v>7.0542501497703523</v>
      </c>
      <c r="J84" s="190">
        <f t="shared" si="9"/>
        <v>-0.39761238957907086</v>
      </c>
      <c r="K84" s="189">
        <v>7.1212844601878951</v>
      </c>
      <c r="L84" s="190">
        <f t="shared" si="10"/>
        <v>6.7034310417542819E-2</v>
      </c>
      <c r="M84" s="189"/>
      <c r="N84" s="190"/>
    </row>
    <row r="85" spans="1:15" x14ac:dyDescent="0.25">
      <c r="A85" s="1"/>
      <c r="B85" s="119" t="s">
        <v>93</v>
      </c>
      <c r="C85" s="189">
        <v>13.576687116564417</v>
      </c>
      <c r="D85" s="190">
        <v>5.5581590339304583</v>
      </c>
      <c r="E85" s="189">
        <v>8.2603970912656255</v>
      </c>
      <c r="F85" s="190">
        <f t="shared" si="9"/>
        <v>-5.316290025298791</v>
      </c>
      <c r="G85" s="189">
        <v>7.4436004827145599</v>
      </c>
      <c r="H85" s="190">
        <f t="shared" si="9"/>
        <v>-0.81679660855106562</v>
      </c>
      <c r="I85" s="189">
        <v>7.5841486537732274</v>
      </c>
      <c r="J85" s="190">
        <f t="shared" si="9"/>
        <v>0.14054817105866757</v>
      </c>
      <c r="K85" s="189">
        <v>7.0811675329868056</v>
      </c>
      <c r="L85" s="190">
        <f t="shared" si="10"/>
        <v>-0.50298112078642188</v>
      </c>
      <c r="M85" s="189"/>
      <c r="N85" s="190"/>
    </row>
    <row r="86" spans="1:15" x14ac:dyDescent="0.25">
      <c r="A86" s="1"/>
      <c r="B86" s="119" t="s">
        <v>95</v>
      </c>
      <c r="C86" s="189">
        <v>11.982788296041308</v>
      </c>
      <c r="D86" s="190">
        <v>4.0927424545219893</v>
      </c>
      <c r="E86" s="189">
        <v>7.4354273389053649</v>
      </c>
      <c r="F86" s="190">
        <f t="shared" si="9"/>
        <v>-4.5473609571359432</v>
      </c>
      <c r="G86" s="189">
        <v>7.232929964261082</v>
      </c>
      <c r="H86" s="190">
        <f t="shared" si="9"/>
        <v>-0.20249737464428286</v>
      </c>
      <c r="I86" s="189">
        <v>7.4529502083790309</v>
      </c>
      <c r="J86" s="190">
        <f t="shared" si="9"/>
        <v>0.22002024411794885</v>
      </c>
      <c r="K86" s="189">
        <v>7.4496290189612528</v>
      </c>
      <c r="L86" s="190">
        <f t="shared" si="10"/>
        <v>-3.3211894177780366E-3</v>
      </c>
      <c r="M86" s="189"/>
      <c r="N86" s="190"/>
    </row>
    <row r="87" spans="1:15" ht="15.75" x14ac:dyDescent="0.25">
      <c r="B87" s="122" t="s">
        <v>32</v>
      </c>
      <c r="C87" s="191">
        <v>8.5437552506300758</v>
      </c>
      <c r="D87" s="192">
        <v>0.77902822572249875</v>
      </c>
      <c r="E87" s="191">
        <v>7.7516860160748928</v>
      </c>
      <c r="F87" s="192">
        <f t="shared" si="9"/>
        <v>-0.79206923455518297</v>
      </c>
      <c r="G87" s="191">
        <v>7.4275981000211777</v>
      </c>
      <c r="H87" s="192">
        <f t="shared" si="9"/>
        <v>-0.32408791605371512</v>
      </c>
      <c r="I87" s="191">
        <v>7.4724241619167229</v>
      </c>
      <c r="J87" s="192">
        <f t="shared" si="9"/>
        <v>4.4826061895545166E-2</v>
      </c>
      <c r="K87" s="191">
        <v>7.2744788975584873</v>
      </c>
      <c r="L87" s="192">
        <f t="shared" si="10"/>
        <v>-0.19794526435823556</v>
      </c>
      <c r="M87" s="191">
        <v>6.9632502843408659</v>
      </c>
      <c r="N87" s="192">
        <v>-0.24285582509071446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9.2884622581490213</v>
      </c>
      <c r="D97" s="190">
        <v>0.14141725543801442</v>
      </c>
      <c r="E97" s="189">
        <v>7.2568181818181818</v>
      </c>
      <c r="F97" s="190">
        <f t="shared" ref="F97:J109" si="12">IFERROR(E97-C97,"-")</f>
        <v>-2.0316440763308394</v>
      </c>
      <c r="G97" s="189">
        <v>10.058643771827706</v>
      </c>
      <c r="H97" s="190">
        <f t="shared" si="12"/>
        <v>2.8018255900095239</v>
      </c>
      <c r="I97" s="189">
        <v>9.1694865070637004</v>
      </c>
      <c r="J97" s="190">
        <f t="shared" si="12"/>
        <v>-0.88915726476400536</v>
      </c>
      <c r="K97" s="189">
        <v>8.4320445539252429</v>
      </c>
      <c r="L97" s="190">
        <f t="shared" ref="L97:L109" si="13">IFERROR(K97-I97,"-")</f>
        <v>-0.73744195313845751</v>
      </c>
      <c r="M97" s="189">
        <v>8.7759174766911325</v>
      </c>
      <c r="N97" s="190">
        <f>IFERROR(M97-K97,"-")</f>
        <v>0.34387292276588965</v>
      </c>
    </row>
    <row r="98" spans="2:14" x14ac:dyDescent="0.25">
      <c r="B98" s="119" t="s">
        <v>75</v>
      </c>
      <c r="C98" s="189">
        <v>8.8178536620582602</v>
      </c>
      <c r="D98" s="190">
        <v>0.44870687534385745</v>
      </c>
      <c r="E98" s="189">
        <v>5.2167060677698975</v>
      </c>
      <c r="F98" s="190">
        <f t="shared" si="12"/>
        <v>-3.6011475942883626</v>
      </c>
      <c r="G98" s="189">
        <v>8.5183896043624543</v>
      </c>
      <c r="H98" s="190">
        <f t="shared" si="12"/>
        <v>3.3016835365925568</v>
      </c>
      <c r="I98" s="189">
        <v>8.342087286527514</v>
      </c>
      <c r="J98" s="190">
        <f t="shared" si="12"/>
        <v>-0.17630231783494033</v>
      </c>
      <c r="K98" s="189">
        <v>7.8970631762423125</v>
      </c>
      <c r="L98" s="190">
        <f t="shared" si="13"/>
        <v>-0.4450241102852015</v>
      </c>
      <c r="M98" s="189">
        <v>7.6407602559277379</v>
      </c>
      <c r="N98" s="190">
        <f t="shared" ref="N98:N103" si="14">IFERROR(M98-K98,"-")</f>
        <v>-0.25630292031457458</v>
      </c>
    </row>
    <row r="99" spans="2:14" x14ac:dyDescent="0.25">
      <c r="B99" s="119" t="s">
        <v>77</v>
      </c>
      <c r="C99" s="189">
        <v>11.325639991937109</v>
      </c>
      <c r="D99" s="190">
        <v>4.1774387181979389</v>
      </c>
      <c r="E99" s="189">
        <v>4.2668872883005644</v>
      </c>
      <c r="F99" s="190">
        <f t="shared" si="12"/>
        <v>-7.0587527036365447</v>
      </c>
      <c r="G99" s="189">
        <v>8.9438208884688084</v>
      </c>
      <c r="H99" s="190">
        <f t="shared" si="12"/>
        <v>4.676933600168244</v>
      </c>
      <c r="I99" s="189">
        <v>7.2962298025134649</v>
      </c>
      <c r="J99" s="190">
        <f t="shared" si="12"/>
        <v>-1.6475910859553435</v>
      </c>
      <c r="K99" s="189">
        <v>7.1176644057800056</v>
      </c>
      <c r="L99" s="190">
        <f t="shared" si="13"/>
        <v>-0.17856539673345928</v>
      </c>
      <c r="M99" s="189">
        <v>7.1640069569462668</v>
      </c>
      <c r="N99" s="190">
        <f t="shared" si="14"/>
        <v>4.6342551166261181E-2</v>
      </c>
    </row>
    <row r="100" spans="2:14" x14ac:dyDescent="0.25">
      <c r="B100" s="119" t="s">
        <v>79</v>
      </c>
      <c r="C100" s="189" t="s">
        <v>252</v>
      </c>
      <c r="D100" s="190" t="s">
        <v>252</v>
      </c>
      <c r="E100" s="189">
        <v>4.2971937029431899</v>
      </c>
      <c r="F100" s="190" t="str">
        <f t="shared" si="12"/>
        <v>-</v>
      </c>
      <c r="G100" s="189">
        <v>7.2615639657124369</v>
      </c>
      <c r="H100" s="190">
        <f t="shared" si="12"/>
        <v>2.964370262769247</v>
      </c>
      <c r="I100" s="189">
        <v>6.8897870199563975</v>
      </c>
      <c r="J100" s="190">
        <f t="shared" si="12"/>
        <v>-0.37177694575603937</v>
      </c>
      <c r="K100" s="189">
        <v>7.2501342882721573</v>
      </c>
      <c r="L100" s="190">
        <f t="shared" si="13"/>
        <v>0.36034726831575981</v>
      </c>
      <c r="M100" s="189">
        <v>7.0925433168316836</v>
      </c>
      <c r="N100" s="190">
        <f t="shared" si="14"/>
        <v>-0.15759097144047374</v>
      </c>
    </row>
    <row r="101" spans="2:14" x14ac:dyDescent="0.25">
      <c r="B101" s="119" t="s">
        <v>81</v>
      </c>
      <c r="C101" s="189" t="s">
        <v>252</v>
      </c>
      <c r="D101" s="190" t="s">
        <v>252</v>
      </c>
      <c r="E101" s="189">
        <v>3.7259593157651412</v>
      </c>
      <c r="F101" s="190" t="str">
        <f t="shared" si="12"/>
        <v>-</v>
      </c>
      <c r="G101" s="189">
        <v>7.5795092261617238</v>
      </c>
      <c r="H101" s="190">
        <f t="shared" si="12"/>
        <v>3.8535499103965827</v>
      </c>
      <c r="I101" s="189">
        <v>6.8398547955674438</v>
      </c>
      <c r="J101" s="190">
        <f t="shared" si="12"/>
        <v>-0.73965443059428004</v>
      </c>
      <c r="K101" s="189">
        <v>6.7150291423813488</v>
      </c>
      <c r="L101" s="190">
        <f t="shared" si="13"/>
        <v>-0.12482565318609495</v>
      </c>
      <c r="M101" s="189">
        <v>6.4527386646904263</v>
      </c>
      <c r="N101" s="190">
        <f t="shared" si="14"/>
        <v>-0.26229047769092251</v>
      </c>
    </row>
    <row r="102" spans="2:14" x14ac:dyDescent="0.25">
      <c r="B102" s="119" t="s">
        <v>83</v>
      </c>
      <c r="C102" s="189" t="s">
        <v>252</v>
      </c>
      <c r="D102" s="190" t="s">
        <v>252</v>
      </c>
      <c r="E102" s="189">
        <v>5.7977450529222274</v>
      </c>
      <c r="F102" s="190" t="str">
        <f t="shared" si="12"/>
        <v>-</v>
      </c>
      <c r="G102" s="189">
        <v>7.6719207173194901</v>
      </c>
      <c r="H102" s="190">
        <f t="shared" si="12"/>
        <v>1.8741756643972627</v>
      </c>
      <c r="I102" s="189">
        <v>6.5240314296404636</v>
      </c>
      <c r="J102" s="190">
        <f t="shared" si="12"/>
        <v>-1.1478892876790265</v>
      </c>
      <c r="K102" s="189">
        <v>7.0445658424381827</v>
      </c>
      <c r="L102" s="190">
        <f t="shared" si="13"/>
        <v>0.52053441279771917</v>
      </c>
      <c r="M102" s="189">
        <v>6.7967155927071676</v>
      </c>
      <c r="N102" s="190">
        <f t="shared" si="14"/>
        <v>-0.2478502497310151</v>
      </c>
    </row>
    <row r="103" spans="2:14" x14ac:dyDescent="0.25">
      <c r="B103" s="119" t="s">
        <v>85</v>
      </c>
      <c r="C103" s="189" t="s">
        <v>252</v>
      </c>
      <c r="D103" s="190" t="s">
        <v>252</v>
      </c>
      <c r="E103" s="189">
        <v>6.1979111481117082</v>
      </c>
      <c r="F103" s="190" t="str">
        <f t="shared" si="12"/>
        <v>-</v>
      </c>
      <c r="G103" s="189">
        <v>7.8098892707140131</v>
      </c>
      <c r="H103" s="190">
        <f t="shared" si="12"/>
        <v>1.6119781226023049</v>
      </c>
      <c r="I103" s="189">
        <v>7.6651164324823533</v>
      </c>
      <c r="J103" s="190">
        <f t="shared" si="12"/>
        <v>-0.14477283823165976</v>
      </c>
      <c r="K103" s="189">
        <v>7.5937150964470073</v>
      </c>
      <c r="L103" s="190">
        <f t="shared" si="13"/>
        <v>-7.1401336035346041E-2</v>
      </c>
      <c r="M103" s="189">
        <v>7.8158202744001564</v>
      </c>
      <c r="N103" s="190">
        <f t="shared" si="14"/>
        <v>0.2221051779531491</v>
      </c>
    </row>
    <row r="104" spans="2:14" x14ac:dyDescent="0.25">
      <c r="B104" s="119" t="s">
        <v>87</v>
      </c>
      <c r="C104" s="189">
        <v>6.1327782153707666</v>
      </c>
      <c r="D104" s="190">
        <v>-2.1041946882688034</v>
      </c>
      <c r="E104" s="189">
        <v>6.7188707112019994</v>
      </c>
      <c r="F104" s="190">
        <f t="shared" si="12"/>
        <v>0.5860924958312328</v>
      </c>
      <c r="G104" s="189">
        <v>8.0280654359897952</v>
      </c>
      <c r="H104" s="190">
        <f t="shared" si="12"/>
        <v>1.3091947247877957</v>
      </c>
      <c r="I104" s="189">
        <v>8.0638530164077604</v>
      </c>
      <c r="J104" s="190">
        <f t="shared" si="12"/>
        <v>3.5787580417965259E-2</v>
      </c>
      <c r="K104" s="189">
        <v>8.262072418865209</v>
      </c>
      <c r="L104" s="190">
        <f t="shared" si="13"/>
        <v>0.19821940245744862</v>
      </c>
      <c r="M104" s="189"/>
      <c r="N104" s="190"/>
    </row>
    <row r="105" spans="2:14" x14ac:dyDescent="0.25">
      <c r="B105" s="119" t="s">
        <v>89</v>
      </c>
      <c r="C105" s="189">
        <v>5.1817629917435646</v>
      </c>
      <c r="D105" s="190">
        <v>-3.3723899022714861</v>
      </c>
      <c r="E105" s="189">
        <v>8.1094095358383331</v>
      </c>
      <c r="F105" s="190">
        <f t="shared" si="12"/>
        <v>2.9276465440947685</v>
      </c>
      <c r="G105" s="189">
        <v>7.3250566263515537</v>
      </c>
      <c r="H105" s="190">
        <f t="shared" si="12"/>
        <v>-0.78435290948677938</v>
      </c>
      <c r="I105" s="189">
        <v>7.2178584261588217</v>
      </c>
      <c r="J105" s="190">
        <f t="shared" si="12"/>
        <v>-0.10719820019273207</v>
      </c>
      <c r="K105" s="189">
        <v>7.8073064340239915</v>
      </c>
      <c r="L105" s="190">
        <f t="shared" si="13"/>
        <v>0.58944800786516982</v>
      </c>
      <c r="M105" s="189"/>
      <c r="N105" s="190"/>
    </row>
    <row r="106" spans="2:14" x14ac:dyDescent="0.25">
      <c r="B106" s="119" t="s">
        <v>91</v>
      </c>
      <c r="C106" s="189">
        <v>5.3206016811679691</v>
      </c>
      <c r="D106" s="190">
        <v>-2.7177540500573274</v>
      </c>
      <c r="E106" s="189">
        <v>7.4730443034220979</v>
      </c>
      <c r="F106" s="190">
        <f t="shared" si="12"/>
        <v>2.1524426222541289</v>
      </c>
      <c r="G106" s="189">
        <v>7.6415784008307375</v>
      </c>
      <c r="H106" s="190">
        <f t="shared" si="12"/>
        <v>0.16853409740863956</v>
      </c>
      <c r="I106" s="189">
        <v>7.5350687417126112</v>
      </c>
      <c r="J106" s="190">
        <f t="shared" si="12"/>
        <v>-0.10650965911812627</v>
      </c>
      <c r="K106" s="189">
        <v>7.4144357116541819</v>
      </c>
      <c r="L106" s="190">
        <f t="shared" si="13"/>
        <v>-0.12063303005842929</v>
      </c>
      <c r="M106" s="189"/>
      <c r="N106" s="190"/>
    </row>
    <row r="107" spans="2:14" x14ac:dyDescent="0.25">
      <c r="B107" s="119" t="s">
        <v>93</v>
      </c>
      <c r="C107" s="189">
        <v>6.6477631797771499</v>
      </c>
      <c r="D107" s="190">
        <v>-1.6064680563865297</v>
      </c>
      <c r="E107" s="189">
        <v>8.4286078206597885</v>
      </c>
      <c r="F107" s="190">
        <f t="shared" si="12"/>
        <v>1.7808446408826386</v>
      </c>
      <c r="G107" s="189">
        <v>7.9870946393117137</v>
      </c>
      <c r="H107" s="190">
        <f t="shared" si="12"/>
        <v>-0.44151318134807482</v>
      </c>
      <c r="I107" s="189">
        <v>7.928793932416875</v>
      </c>
      <c r="J107" s="190">
        <f t="shared" si="12"/>
        <v>-5.8300706894838683E-2</v>
      </c>
      <c r="K107" s="189">
        <v>7.3780008311223346</v>
      </c>
      <c r="L107" s="190">
        <f t="shared" si="13"/>
        <v>-0.5507931012945404</v>
      </c>
      <c r="M107" s="189"/>
      <c r="N107" s="190"/>
    </row>
    <row r="108" spans="2:14" x14ac:dyDescent="0.25">
      <c r="B108" s="119" t="s">
        <v>95</v>
      </c>
      <c r="C108" s="189">
        <v>7.4641870742036458</v>
      </c>
      <c r="D108" s="190">
        <v>-1.3808199581451595</v>
      </c>
      <c r="E108" s="189">
        <v>8.0989971715093851</v>
      </c>
      <c r="F108" s="190">
        <f t="shared" si="12"/>
        <v>0.63481009730573934</v>
      </c>
      <c r="G108" s="189">
        <v>7.7937504563043003</v>
      </c>
      <c r="H108" s="190">
        <f t="shared" si="12"/>
        <v>-0.30524671520508484</v>
      </c>
      <c r="I108" s="189">
        <v>7.5041961545687981</v>
      </c>
      <c r="J108" s="190">
        <f t="shared" si="12"/>
        <v>-0.28955430173550223</v>
      </c>
      <c r="K108" s="189">
        <v>7.4633168051037488</v>
      </c>
      <c r="L108" s="190">
        <f t="shared" si="13"/>
        <v>-4.0879349465049231E-2</v>
      </c>
      <c r="M108" s="189"/>
      <c r="N108" s="190"/>
    </row>
    <row r="109" spans="2:14" ht="15.75" x14ac:dyDescent="0.25">
      <c r="B109" s="122" t="s">
        <v>32</v>
      </c>
      <c r="C109" s="191">
        <v>7.9282896242390954</v>
      </c>
      <c r="D109" s="192">
        <v>0.17662173534821957</v>
      </c>
      <c r="E109" s="191">
        <v>6.7462678422476356</v>
      </c>
      <c r="F109" s="192">
        <f t="shared" si="12"/>
        <v>-1.1820217819914598</v>
      </c>
      <c r="G109" s="191">
        <v>7.94246678177314</v>
      </c>
      <c r="H109" s="192">
        <f t="shared" si="12"/>
        <v>1.1961989395255044</v>
      </c>
      <c r="I109" s="191">
        <v>7.5594228758302462</v>
      </c>
      <c r="J109" s="192">
        <f t="shared" si="12"/>
        <v>-0.38304390594289384</v>
      </c>
      <c r="K109" s="191">
        <v>7.5303677443569885</v>
      </c>
      <c r="L109" s="192">
        <f t="shared" si="13"/>
        <v>-2.9055131473257667E-2</v>
      </c>
      <c r="M109" s="191">
        <v>7.3578577732709896</v>
      </c>
      <c r="N109" s="192">
        <v>-7.5698704912871229E-2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02B46-B053-4656-B862-3CCCB1DE725E}">
  <sheetPr>
    <tabColor rgb="FF7030A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CAC28-31BA-42C0-850C-914829AD4104}">
  <sheetPr>
    <tabColor rgb="FFAC75D5"/>
  </sheetPr>
  <dimension ref="A1:AC112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152</v>
      </c>
    </row>
    <row r="2" spans="1:16" ht="18.75" x14ac:dyDescent="0.3">
      <c r="D2" s="197" t="s">
        <v>153</v>
      </c>
    </row>
    <row r="4" spans="1:16" ht="48.75" customHeight="1" thickBot="1" x14ac:dyDescent="0.3">
      <c r="B4" s="283" t="s">
        <v>308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154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155</v>
      </c>
    </row>
    <row r="6" spans="1:16" ht="22.5" thickTop="1" thickBot="1" x14ac:dyDescent="0.3">
      <c r="B6" s="111"/>
      <c r="C6" s="305" t="s">
        <v>156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0.75989999999999991</v>
      </c>
      <c r="D9" s="121">
        <v>-1.314233144960042E-3</v>
      </c>
      <c r="E9" s="198">
        <v>0.16260000000000002</v>
      </c>
      <c r="F9" s="121">
        <f t="shared" ref="F9:L21" si="0">IFERROR(E9/C9-1,"-")</f>
        <v>-0.78602447690485588</v>
      </c>
      <c r="G9" s="198">
        <v>0.59370000000000001</v>
      </c>
      <c r="H9" s="121">
        <f t="shared" si="0"/>
        <v>2.6512915129151287</v>
      </c>
      <c r="I9" s="198">
        <v>0.77349999999999997</v>
      </c>
      <c r="J9" s="121">
        <f t="shared" si="0"/>
        <v>0.30284655549941042</v>
      </c>
      <c r="K9" s="198">
        <v>0.80409999999999993</v>
      </c>
      <c r="L9" s="121">
        <f t="shared" si="0"/>
        <v>3.956043956043942E-2</v>
      </c>
      <c r="M9" s="198">
        <v>0.78489999999999993</v>
      </c>
      <c r="N9" s="121">
        <f t="shared" ref="N9:N15" si="1">IFERROR(M9/K9-1,"-")</f>
        <v>-2.3877627160800885E-2</v>
      </c>
    </row>
    <row r="10" spans="1:16" x14ac:dyDescent="0.25">
      <c r="A10" s="1" t="s">
        <v>74</v>
      </c>
      <c r="B10" s="119" t="s">
        <v>75</v>
      </c>
      <c r="C10" s="198">
        <v>0.78579999999999994</v>
      </c>
      <c r="D10" s="121">
        <v>1.8535320803629185E-2</v>
      </c>
      <c r="E10" s="198">
        <v>0.2394</v>
      </c>
      <c r="F10" s="121">
        <f t="shared" si="0"/>
        <v>-0.69534232629167725</v>
      </c>
      <c r="G10" s="198">
        <v>0.75780000000000003</v>
      </c>
      <c r="H10" s="121">
        <f t="shared" si="0"/>
        <v>2.1654135338345863</v>
      </c>
      <c r="I10" s="198">
        <v>0.83819999999999995</v>
      </c>
      <c r="J10" s="121">
        <f t="shared" si="0"/>
        <v>0.10609659540775929</v>
      </c>
      <c r="K10" s="198">
        <v>0.82450000000000001</v>
      </c>
      <c r="L10" s="121">
        <f t="shared" si="0"/>
        <v>-1.634454784061079E-2</v>
      </c>
      <c r="M10" s="198">
        <v>0.84650000000000003</v>
      </c>
      <c r="N10" s="121">
        <f t="shared" si="1"/>
        <v>2.668283808368721E-2</v>
      </c>
    </row>
    <row r="11" spans="1:16" x14ac:dyDescent="0.25">
      <c r="A11" s="1" t="s">
        <v>76</v>
      </c>
      <c r="B11" s="119" t="s">
        <v>77</v>
      </c>
      <c r="C11" s="198">
        <v>0.32850000000000001</v>
      </c>
      <c r="D11" s="121">
        <v>-0.57170795306388533</v>
      </c>
      <c r="E11" s="198">
        <v>0.23399999999999999</v>
      </c>
      <c r="F11" s="121">
        <f t="shared" si="0"/>
        <v>-0.28767123287671237</v>
      </c>
      <c r="G11" s="198">
        <v>0.78410000000000002</v>
      </c>
      <c r="H11" s="121">
        <f t="shared" si="0"/>
        <v>2.3508547008547009</v>
      </c>
      <c r="I11" s="198">
        <v>0.77450000000000008</v>
      </c>
      <c r="J11" s="121">
        <f t="shared" si="0"/>
        <v>-1.2243336309144204E-2</v>
      </c>
      <c r="K11" s="198">
        <v>0.82980000000000009</v>
      </c>
      <c r="L11" s="121">
        <f t="shared" si="0"/>
        <v>7.1400903808908955E-2</v>
      </c>
      <c r="M11" s="198">
        <v>0.78890000000000005</v>
      </c>
      <c r="N11" s="121">
        <f t="shared" si="1"/>
        <v>-4.9288985297662125E-2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0.30820000000000003</v>
      </c>
      <c r="F12" s="121" t="str">
        <f t="shared" si="0"/>
        <v>-</v>
      </c>
      <c r="G12" s="198">
        <v>0.82299999999999995</v>
      </c>
      <c r="H12" s="121">
        <f t="shared" si="0"/>
        <v>1.670343932511356</v>
      </c>
      <c r="I12" s="198">
        <v>0.8075</v>
      </c>
      <c r="J12" s="121">
        <f t="shared" si="0"/>
        <v>-1.883353584447145E-2</v>
      </c>
      <c r="K12" s="198">
        <v>0.79059999999999997</v>
      </c>
      <c r="L12" s="121">
        <f t="shared" si="0"/>
        <v>-2.0928792569659516E-2</v>
      </c>
      <c r="M12" s="198">
        <v>0.82330000000000003</v>
      </c>
      <c r="N12" s="121">
        <f t="shared" si="1"/>
        <v>4.1360991651909984E-2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0.3014</v>
      </c>
      <c r="F13" s="121" t="str">
        <f t="shared" si="0"/>
        <v>-</v>
      </c>
      <c r="G13" s="198">
        <v>0.72030000000000005</v>
      </c>
      <c r="H13" s="121">
        <f t="shared" si="0"/>
        <v>1.389847378898474</v>
      </c>
      <c r="I13" s="198">
        <v>0.73370000000000002</v>
      </c>
      <c r="J13" s="121">
        <f t="shared" si="0"/>
        <v>1.8603359711231393E-2</v>
      </c>
      <c r="K13" s="198">
        <v>0.76329999999999998</v>
      </c>
      <c r="L13" s="121">
        <f t="shared" si="0"/>
        <v>4.0343464631320547E-2</v>
      </c>
      <c r="M13" s="198">
        <v>0.73699999999999999</v>
      </c>
      <c r="N13" s="121">
        <f t="shared" si="1"/>
        <v>-3.445565308528753E-2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0.3044</v>
      </c>
      <c r="F14" s="121" t="str">
        <f t="shared" si="0"/>
        <v>-</v>
      </c>
      <c r="G14" s="198">
        <v>0.76419999999999999</v>
      </c>
      <c r="H14" s="121">
        <f t="shared" si="0"/>
        <v>1.5105124835742445</v>
      </c>
      <c r="I14" s="198">
        <v>0.77629999999999999</v>
      </c>
      <c r="J14" s="121">
        <f t="shared" si="0"/>
        <v>1.5833551426328141E-2</v>
      </c>
      <c r="K14" s="198">
        <v>0.76719999999999999</v>
      </c>
      <c r="L14" s="121">
        <f t="shared" si="0"/>
        <v>-1.1722272317403082E-2</v>
      </c>
      <c r="M14" s="198">
        <v>0.7611</v>
      </c>
      <c r="N14" s="121">
        <f t="shared" si="1"/>
        <v>-7.950990615224196E-3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0.49420000000000003</v>
      </c>
      <c r="F15" s="121" t="str">
        <f t="shared" si="0"/>
        <v>-</v>
      </c>
      <c r="G15" s="198">
        <v>0.86370000000000002</v>
      </c>
      <c r="H15" s="121">
        <f t="shared" si="0"/>
        <v>0.74767300687980565</v>
      </c>
      <c r="I15" s="198">
        <v>0.86620000000000008</v>
      </c>
      <c r="J15" s="121">
        <f t="shared" si="0"/>
        <v>2.8945235614219467E-3</v>
      </c>
      <c r="K15" s="198">
        <v>0.85230000000000006</v>
      </c>
      <c r="L15" s="121">
        <f t="shared" si="0"/>
        <v>-1.6047102285846271E-2</v>
      </c>
      <c r="M15" s="198">
        <v>0.84200000000000008</v>
      </c>
      <c r="N15" s="121">
        <f t="shared" si="1"/>
        <v>-1.208494661504167E-2</v>
      </c>
    </row>
    <row r="16" spans="1:16" x14ac:dyDescent="0.25">
      <c r="A16" s="1" t="s">
        <v>86</v>
      </c>
      <c r="B16" s="119" t="s">
        <v>87</v>
      </c>
      <c r="C16" s="198">
        <v>0.376</v>
      </c>
      <c r="D16" s="121">
        <v>-0.56647065605903379</v>
      </c>
      <c r="E16" s="198">
        <v>0.68180000000000007</v>
      </c>
      <c r="F16" s="121">
        <f t="shared" si="0"/>
        <v>0.81329787234042583</v>
      </c>
      <c r="G16" s="198">
        <v>0.90879999999999994</v>
      </c>
      <c r="H16" s="121">
        <f t="shared" si="0"/>
        <v>0.3329422117923142</v>
      </c>
      <c r="I16" s="198">
        <v>0.91400000000000003</v>
      </c>
      <c r="J16" s="121">
        <f t="shared" si="0"/>
        <v>5.7218309859154992E-3</v>
      </c>
      <c r="K16" s="198">
        <v>0.90689999999999993</v>
      </c>
      <c r="L16" s="121">
        <f t="shared" si="0"/>
        <v>-7.7680525164115499E-3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0.24160000000000001</v>
      </c>
      <c r="D17" s="121">
        <v>-0.67786666666666662</v>
      </c>
      <c r="E17" s="198">
        <v>0.65239999999999998</v>
      </c>
      <c r="F17" s="121">
        <f t="shared" si="0"/>
        <v>1.7003311258278142</v>
      </c>
      <c r="G17" s="198">
        <v>0.76670000000000005</v>
      </c>
      <c r="H17" s="121">
        <f t="shared" si="0"/>
        <v>0.17519926425505838</v>
      </c>
      <c r="I17" s="198">
        <v>0.79319999999999991</v>
      </c>
      <c r="J17" s="121">
        <f t="shared" si="0"/>
        <v>3.4563714621103303E-2</v>
      </c>
      <c r="K17" s="198">
        <v>0.7923</v>
      </c>
      <c r="L17" s="121">
        <f t="shared" si="0"/>
        <v>-1.1346444780634402E-3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0.20039999999999999</v>
      </c>
      <c r="D18" s="121">
        <v>-0.74680985470625405</v>
      </c>
      <c r="E18" s="198">
        <v>0.76</v>
      </c>
      <c r="F18" s="121">
        <f t="shared" si="0"/>
        <v>2.7924151696606789</v>
      </c>
      <c r="G18" s="198">
        <v>0.8234999999999999</v>
      </c>
      <c r="H18" s="121">
        <f t="shared" si="0"/>
        <v>8.3552631578947212E-2</v>
      </c>
      <c r="I18" s="198">
        <v>0.83819999999999995</v>
      </c>
      <c r="J18" s="121">
        <f t="shared" si="0"/>
        <v>1.785063752276872E-2</v>
      </c>
      <c r="K18" s="198">
        <v>0.8397</v>
      </c>
      <c r="L18" s="121">
        <f t="shared" si="0"/>
        <v>1.7895490336437003E-3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0.2581</v>
      </c>
      <c r="D19" s="121">
        <v>-0.64296583206529268</v>
      </c>
      <c r="E19" s="198">
        <v>0.74400000000000011</v>
      </c>
      <c r="F19" s="121">
        <f t="shared" si="0"/>
        <v>1.8826036419992254</v>
      </c>
      <c r="G19" s="198">
        <v>0.79489999999999994</v>
      </c>
      <c r="H19" s="121">
        <f t="shared" si="0"/>
        <v>6.8413978494623384E-2</v>
      </c>
      <c r="I19" s="198">
        <v>0.82430000000000003</v>
      </c>
      <c r="J19" s="121">
        <f t="shared" si="0"/>
        <v>3.6985784375393349E-2</v>
      </c>
      <c r="K19" s="198">
        <v>0.79709999999999992</v>
      </c>
      <c r="L19" s="121">
        <f t="shared" si="0"/>
        <v>-3.2997695013951334E-2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0.29730000000000001</v>
      </c>
      <c r="D20" s="121">
        <v>-0.59479351233474165</v>
      </c>
      <c r="E20" s="198">
        <v>0.62539999999999996</v>
      </c>
      <c r="F20" s="121">
        <f t="shared" si="0"/>
        <v>1.1035990581903801</v>
      </c>
      <c r="G20" s="198">
        <v>0.77950000000000008</v>
      </c>
      <c r="H20" s="121">
        <f t="shared" si="0"/>
        <v>0.24640230252638329</v>
      </c>
      <c r="I20" s="198">
        <v>0.79909999999999992</v>
      </c>
      <c r="J20" s="121">
        <f t="shared" si="0"/>
        <v>2.5144323284156389E-2</v>
      </c>
      <c r="K20" s="198">
        <v>0.78260000000000007</v>
      </c>
      <c r="L20" s="121">
        <f t="shared" si="0"/>
        <v>-2.0648229257914985E-2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0.49563348888170433</v>
      </c>
      <c r="D21" s="124">
        <v>-0.35608763473626814</v>
      </c>
      <c r="E21" s="200">
        <v>0.53007392392769836</v>
      </c>
      <c r="F21" s="124">
        <f t="shared" si="0"/>
        <v>6.9487707789281705E-2</v>
      </c>
      <c r="G21" s="200">
        <v>0.78235212112064911</v>
      </c>
      <c r="H21" s="124">
        <f t="shared" si="0"/>
        <v>0.47593021615483444</v>
      </c>
      <c r="I21" s="200">
        <v>0.81120905005064936</v>
      </c>
      <c r="J21" s="124">
        <f t="shared" si="0"/>
        <v>3.6884835039068253E-2</v>
      </c>
      <c r="K21" s="200">
        <v>0.81280076010742186</v>
      </c>
      <c r="L21" s="124">
        <f t="shared" si="0"/>
        <v>1.9621453393217081E-3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309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157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158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0.79769999999999996</v>
      </c>
      <c r="D31" s="121"/>
      <c r="E31" s="198">
        <v>0.17430000000000001</v>
      </c>
      <c r="F31" s="121">
        <f t="shared" ref="F31:J43" si="2">IFERROR(E31/C31-1,"-")</f>
        <v>-0.78149680330951488</v>
      </c>
      <c r="G31" s="198">
        <v>0.60199999999999998</v>
      </c>
      <c r="H31" s="121">
        <f t="shared" si="2"/>
        <v>2.4538152610441766</v>
      </c>
      <c r="I31" s="198">
        <v>0.81779999999999997</v>
      </c>
      <c r="J31" s="121">
        <f t="shared" si="2"/>
        <v>0.35847176079734222</v>
      </c>
      <c r="K31" s="198">
        <v>0.84060000000000001</v>
      </c>
      <c r="L31" s="121">
        <f t="shared" ref="L31:L43" si="3">IFERROR(K31/I31-1,"-")</f>
        <v>2.7879677182685247E-2</v>
      </c>
      <c r="M31" s="198">
        <v>0.84290000000000009</v>
      </c>
      <c r="N31" s="121">
        <f t="shared" ref="N31:N37" si="4">IFERROR(M31/K31-1,"-")</f>
        <v>2.7361408517725394E-3</v>
      </c>
    </row>
    <row r="32" spans="1:29" x14ac:dyDescent="0.25">
      <c r="B32" s="119" t="s">
        <v>75</v>
      </c>
      <c r="C32" s="198">
        <v>0.82010000000000005</v>
      </c>
      <c r="D32" s="121"/>
      <c r="E32" s="198">
        <v>0.2646</v>
      </c>
      <c r="F32" s="121">
        <f t="shared" si="2"/>
        <v>-0.6773564199487867</v>
      </c>
      <c r="G32" s="198">
        <v>0.78110000000000002</v>
      </c>
      <c r="H32" s="121">
        <f t="shared" si="2"/>
        <v>1.9520030234315948</v>
      </c>
      <c r="I32" s="198">
        <v>0.87939999999999996</v>
      </c>
      <c r="J32" s="121">
        <f t="shared" si="2"/>
        <v>0.12584816284726652</v>
      </c>
      <c r="K32" s="198">
        <v>0.87919999999999998</v>
      </c>
      <c r="L32" s="121">
        <f t="shared" si="3"/>
        <v>-2.2742779167617133E-4</v>
      </c>
      <c r="M32" s="198">
        <v>0.88129999999999997</v>
      </c>
      <c r="N32" s="121">
        <f t="shared" si="4"/>
        <v>2.3885350318471055E-3</v>
      </c>
    </row>
    <row r="33" spans="2:16" x14ac:dyDescent="0.25">
      <c r="B33" s="119" t="s">
        <v>77</v>
      </c>
      <c r="C33" s="198">
        <v>0.34020000000000006</v>
      </c>
      <c r="D33" s="121"/>
      <c r="E33" s="198">
        <v>0.26329999999999998</v>
      </c>
      <c r="F33" s="121">
        <f t="shared" si="2"/>
        <v>-0.2260435038212818</v>
      </c>
      <c r="G33" s="198">
        <v>0.82319999999999993</v>
      </c>
      <c r="H33" s="121">
        <f t="shared" si="2"/>
        <v>2.1264717052791493</v>
      </c>
      <c r="I33" s="198">
        <v>0.8216</v>
      </c>
      <c r="J33" s="121">
        <f t="shared" si="2"/>
        <v>-1.9436345966957758E-3</v>
      </c>
      <c r="K33" s="198">
        <v>0.86970000000000003</v>
      </c>
      <c r="L33" s="121">
        <f t="shared" si="3"/>
        <v>5.8544303797468444E-2</v>
      </c>
      <c r="M33" s="198">
        <v>0.83750000000000002</v>
      </c>
      <c r="N33" s="121">
        <f t="shared" si="4"/>
        <v>-3.7024261239507861E-2</v>
      </c>
    </row>
    <row r="34" spans="2:16" x14ac:dyDescent="0.25">
      <c r="B34" s="119" t="s">
        <v>79</v>
      </c>
      <c r="C34" s="198">
        <v>0</v>
      </c>
      <c r="D34" s="121"/>
      <c r="E34" s="198">
        <v>0.34250000000000003</v>
      </c>
      <c r="F34" s="121" t="str">
        <f t="shared" si="2"/>
        <v>-</v>
      </c>
      <c r="G34" s="198">
        <v>0.88049999999999995</v>
      </c>
      <c r="H34" s="121">
        <f t="shared" si="2"/>
        <v>1.5708029197080289</v>
      </c>
      <c r="I34" s="198">
        <v>0.86809999999999998</v>
      </c>
      <c r="J34" s="121">
        <f t="shared" si="2"/>
        <v>-1.4082907438955128E-2</v>
      </c>
      <c r="K34" s="198">
        <v>0.84870000000000001</v>
      </c>
      <c r="L34" s="121">
        <f t="shared" si="3"/>
        <v>-2.2347655800022959E-2</v>
      </c>
      <c r="M34" s="198">
        <v>0.88200000000000001</v>
      </c>
      <c r="N34" s="121">
        <f t="shared" si="4"/>
        <v>3.923647932131491E-2</v>
      </c>
    </row>
    <row r="35" spans="2:16" x14ac:dyDescent="0.25">
      <c r="B35" s="119" t="s">
        <v>81</v>
      </c>
      <c r="C35" s="198">
        <v>0</v>
      </c>
      <c r="D35" s="121"/>
      <c r="E35" s="198">
        <v>0.36119999999999997</v>
      </c>
      <c r="F35" s="121" t="str">
        <f t="shared" si="2"/>
        <v>-</v>
      </c>
      <c r="G35" s="198">
        <v>0.77670000000000006</v>
      </c>
      <c r="H35" s="121">
        <f t="shared" si="2"/>
        <v>1.1503322259136217</v>
      </c>
      <c r="I35" s="198">
        <v>0.80019999999999991</v>
      </c>
      <c r="J35" s="121">
        <f t="shared" si="2"/>
        <v>3.025621217973451E-2</v>
      </c>
      <c r="K35" s="198">
        <v>0.82900000000000007</v>
      </c>
      <c r="L35" s="121">
        <f t="shared" si="3"/>
        <v>3.5991002249437853E-2</v>
      </c>
      <c r="M35" s="198">
        <v>0.79709999999999992</v>
      </c>
      <c r="N35" s="121">
        <f t="shared" si="4"/>
        <v>-3.8480096501809613E-2</v>
      </c>
    </row>
    <row r="36" spans="2:16" x14ac:dyDescent="0.25">
      <c r="B36" s="119" t="s">
        <v>83</v>
      </c>
      <c r="C36" s="198">
        <v>0</v>
      </c>
      <c r="D36" s="121"/>
      <c r="E36" s="198">
        <v>0.32770000000000005</v>
      </c>
      <c r="F36" s="121" t="str">
        <f t="shared" si="2"/>
        <v>-</v>
      </c>
      <c r="G36" s="198">
        <v>0.82209999999999994</v>
      </c>
      <c r="H36" s="121">
        <f t="shared" si="2"/>
        <v>1.5086969789441556</v>
      </c>
      <c r="I36" s="198">
        <v>0.83799999999999997</v>
      </c>
      <c r="J36" s="121">
        <f t="shared" si="2"/>
        <v>1.9340712808660676E-2</v>
      </c>
      <c r="K36" s="198">
        <v>0.83069999999999988</v>
      </c>
      <c r="L36" s="121">
        <f t="shared" si="3"/>
        <v>-8.7112171837709917E-3</v>
      </c>
      <c r="M36" s="198">
        <v>0.82169999999999999</v>
      </c>
      <c r="N36" s="121">
        <f t="shared" si="4"/>
        <v>-1.0834236186348711E-2</v>
      </c>
    </row>
    <row r="37" spans="2:16" x14ac:dyDescent="0.25">
      <c r="B37" s="119" t="s">
        <v>85</v>
      </c>
      <c r="C37" s="198">
        <v>0</v>
      </c>
      <c r="D37" s="121"/>
      <c r="E37" s="198">
        <v>0.52710000000000001</v>
      </c>
      <c r="F37" s="121" t="str">
        <f t="shared" si="2"/>
        <v>-</v>
      </c>
      <c r="G37" s="198">
        <v>0.91700000000000004</v>
      </c>
      <c r="H37" s="121">
        <f t="shared" si="2"/>
        <v>0.73970783532536521</v>
      </c>
      <c r="I37" s="198">
        <v>0.92159999999999997</v>
      </c>
      <c r="J37" s="121">
        <f t="shared" si="2"/>
        <v>5.0163576881132599E-3</v>
      </c>
      <c r="K37" s="198">
        <v>0.89780000000000004</v>
      </c>
      <c r="L37" s="121">
        <f t="shared" si="3"/>
        <v>-2.5824652777777679E-2</v>
      </c>
      <c r="M37" s="198">
        <v>0.90400000000000003</v>
      </c>
      <c r="N37" s="121">
        <f t="shared" si="4"/>
        <v>6.9057696591667828E-3</v>
      </c>
    </row>
    <row r="38" spans="2:16" x14ac:dyDescent="0.25">
      <c r="B38" s="119" t="s">
        <v>87</v>
      </c>
      <c r="C38" s="198">
        <v>0.39750000000000002</v>
      </c>
      <c r="D38" s="121"/>
      <c r="E38" s="198">
        <v>0.71930000000000005</v>
      </c>
      <c r="F38" s="121">
        <f t="shared" si="2"/>
        <v>0.80955974842767309</v>
      </c>
      <c r="G38" s="198">
        <v>0.96599999999999997</v>
      </c>
      <c r="H38" s="121">
        <f t="shared" si="2"/>
        <v>0.3429723342138189</v>
      </c>
      <c r="I38" s="198">
        <v>0.95979999999999999</v>
      </c>
      <c r="J38" s="121">
        <f t="shared" si="2"/>
        <v>-6.4182194616977384E-3</v>
      </c>
      <c r="K38" s="198">
        <v>0.95860000000000001</v>
      </c>
      <c r="L38" s="121">
        <f t="shared" si="3"/>
        <v>-1.2502604709314635E-3</v>
      </c>
      <c r="M38" s="198"/>
      <c r="N38" s="121"/>
    </row>
    <row r="39" spans="2:16" x14ac:dyDescent="0.25">
      <c r="B39" s="119" t="s">
        <v>89</v>
      </c>
      <c r="C39" s="198">
        <v>0.23980000000000001</v>
      </c>
      <c r="D39" s="121"/>
      <c r="E39" s="198">
        <v>0.6873999999999999</v>
      </c>
      <c r="F39" s="121">
        <f t="shared" si="2"/>
        <v>1.8665554628857377</v>
      </c>
      <c r="G39" s="198">
        <v>0.81819999999999993</v>
      </c>
      <c r="H39" s="121">
        <f t="shared" si="2"/>
        <v>0.19028222286878105</v>
      </c>
      <c r="I39" s="198">
        <v>0.84670000000000001</v>
      </c>
      <c r="J39" s="121">
        <f t="shared" si="2"/>
        <v>3.4832559276460673E-2</v>
      </c>
      <c r="K39" s="198">
        <v>0.84549999999999992</v>
      </c>
      <c r="L39" s="121">
        <f t="shared" si="3"/>
        <v>-1.4172670367309514E-3</v>
      </c>
      <c r="M39" s="198"/>
      <c r="N39" s="121"/>
    </row>
    <row r="40" spans="2:16" x14ac:dyDescent="0.25">
      <c r="B40" s="119" t="s">
        <v>91</v>
      </c>
      <c r="C40" s="198">
        <v>0.19769999999999999</v>
      </c>
      <c r="D40" s="121"/>
      <c r="E40" s="198">
        <v>0.79830000000000001</v>
      </c>
      <c r="F40" s="121">
        <f t="shared" si="2"/>
        <v>3.0379362670713208</v>
      </c>
      <c r="G40" s="198">
        <v>0.88470000000000004</v>
      </c>
      <c r="H40" s="121">
        <f t="shared" si="2"/>
        <v>0.10822998872604295</v>
      </c>
      <c r="I40" s="198">
        <v>0.89749999999999996</v>
      </c>
      <c r="J40" s="121">
        <f t="shared" si="2"/>
        <v>1.4468181304396976E-2</v>
      </c>
      <c r="K40" s="198">
        <v>0.8952</v>
      </c>
      <c r="L40" s="121">
        <f t="shared" si="3"/>
        <v>-2.5626740947074511E-3</v>
      </c>
      <c r="M40" s="198"/>
      <c r="N40" s="121"/>
    </row>
    <row r="41" spans="2:16" x14ac:dyDescent="0.25">
      <c r="B41" s="119" t="s">
        <v>93</v>
      </c>
      <c r="C41" s="198">
        <v>0.26550000000000001</v>
      </c>
      <c r="D41" s="121"/>
      <c r="E41" s="198">
        <v>0.77560000000000007</v>
      </c>
      <c r="F41" s="121">
        <f t="shared" si="2"/>
        <v>1.9212806026365348</v>
      </c>
      <c r="G41" s="198">
        <v>0.8327</v>
      </c>
      <c r="H41" s="121">
        <f t="shared" si="2"/>
        <v>7.3620422898401205E-2</v>
      </c>
      <c r="I41" s="198">
        <v>0.85580000000000001</v>
      </c>
      <c r="J41" s="121">
        <f t="shared" si="2"/>
        <v>2.7741083223249641E-2</v>
      </c>
      <c r="K41" s="198">
        <v>0.84140000000000004</v>
      </c>
      <c r="L41" s="121">
        <f t="shared" si="3"/>
        <v>-1.6826361299368986E-2</v>
      </c>
      <c r="M41" s="198"/>
      <c r="N41" s="121"/>
    </row>
    <row r="42" spans="2:16" x14ac:dyDescent="0.25">
      <c r="B42" s="119" t="s">
        <v>95</v>
      </c>
      <c r="C42" s="198">
        <v>0.3231</v>
      </c>
      <c r="D42" s="121"/>
      <c r="E42" s="198">
        <v>0.65229999999999999</v>
      </c>
      <c r="F42" s="121">
        <f t="shared" si="2"/>
        <v>1.0188796038378212</v>
      </c>
      <c r="G42" s="198">
        <v>0.82420000000000004</v>
      </c>
      <c r="H42" s="121">
        <f t="shared" si="2"/>
        <v>0.26352905105013047</v>
      </c>
      <c r="I42" s="198">
        <v>0.82900000000000007</v>
      </c>
      <c r="J42" s="121">
        <f t="shared" si="2"/>
        <v>5.8238291676777632E-3</v>
      </c>
      <c r="K42" s="198">
        <v>0.82409999999999994</v>
      </c>
      <c r="L42" s="121">
        <f t="shared" si="3"/>
        <v>-5.9107358262968646E-3</v>
      </c>
      <c r="M42" s="198"/>
      <c r="N42" s="121"/>
    </row>
    <row r="43" spans="2:16" ht="15.75" x14ac:dyDescent="0.25">
      <c r="B43" s="122" t="s">
        <v>32</v>
      </c>
      <c r="C43" s="200">
        <v>0.51616511753038752</v>
      </c>
      <c r="D43" s="124"/>
      <c r="E43" s="202">
        <v>0.57306823809480911</v>
      </c>
      <c r="F43" s="124">
        <f t="shared" si="2"/>
        <v>0.11024208849423389</v>
      </c>
      <c r="G43" s="202">
        <v>0.82736563433026633</v>
      </c>
      <c r="H43" s="124">
        <f t="shared" si="2"/>
        <v>0.44374714795026904</v>
      </c>
      <c r="I43" s="200">
        <v>0.86092257017663798</v>
      </c>
      <c r="J43" s="124">
        <f t="shared" si="2"/>
        <v>4.0558774082434912E-2</v>
      </c>
      <c r="K43" s="200">
        <v>0.8610960469022988</v>
      </c>
      <c r="L43" s="124">
        <f t="shared" si="3"/>
        <v>2.0150096149196273E-4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159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160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0.82120000000000004</v>
      </c>
      <c r="D53" s="121"/>
      <c r="E53" s="198">
        <v>0</v>
      </c>
      <c r="F53" s="121">
        <f t="shared" ref="F53:J65" si="5">IFERROR(E53/C53-1,"-")</f>
        <v>-1</v>
      </c>
      <c r="G53" s="198">
        <v>0</v>
      </c>
      <c r="H53" s="121" t="str">
        <f t="shared" si="5"/>
        <v>-</v>
      </c>
      <c r="I53" s="198">
        <v>0.83180000000000009</v>
      </c>
      <c r="J53" s="121" t="str">
        <f t="shared" si="5"/>
        <v>-</v>
      </c>
      <c r="K53" s="198">
        <v>0.85629999999999995</v>
      </c>
      <c r="L53" s="121">
        <f t="shared" ref="L53:L65" si="6">IFERROR(K53/I53-1,"-")</f>
        <v>2.9454195720124865E-2</v>
      </c>
      <c r="M53" s="198">
        <v>0.85420000000000007</v>
      </c>
      <c r="N53" s="121">
        <f t="shared" ref="N53:N59" si="7">IFERROR(M53/K53-1,"-")</f>
        <v>-2.4524115380122335E-3</v>
      </c>
    </row>
    <row r="54" spans="2:16" x14ac:dyDescent="0.25">
      <c r="B54" s="119" t="s">
        <v>75</v>
      </c>
      <c r="C54" s="198">
        <v>0.84109999999999996</v>
      </c>
      <c r="D54" s="121"/>
      <c r="E54" s="198">
        <v>0</v>
      </c>
      <c r="F54" s="121">
        <f t="shared" si="5"/>
        <v>-1</v>
      </c>
      <c r="G54" s="198">
        <v>0</v>
      </c>
      <c r="H54" s="121" t="str">
        <f t="shared" si="5"/>
        <v>-</v>
      </c>
      <c r="I54" s="198">
        <v>0.89749999999999996</v>
      </c>
      <c r="J54" s="121" t="str">
        <f t="shared" si="5"/>
        <v>-</v>
      </c>
      <c r="K54" s="198">
        <v>0.88749999999999996</v>
      </c>
      <c r="L54" s="121">
        <f t="shared" si="6"/>
        <v>-1.1142061281337101E-2</v>
      </c>
      <c r="M54" s="198">
        <v>0.89019999999999999</v>
      </c>
      <c r="N54" s="121">
        <f t="shared" si="7"/>
        <v>3.0422535211267476E-3</v>
      </c>
    </row>
    <row r="55" spans="2:16" x14ac:dyDescent="0.25">
      <c r="B55" s="119" t="s">
        <v>77</v>
      </c>
      <c r="C55" s="198">
        <v>0.34179999999999999</v>
      </c>
      <c r="D55" s="121"/>
      <c r="E55" s="198">
        <v>0</v>
      </c>
      <c r="F55" s="121">
        <f t="shared" si="5"/>
        <v>-1</v>
      </c>
      <c r="G55" s="198">
        <v>0</v>
      </c>
      <c r="H55" s="121" t="str">
        <f t="shared" si="5"/>
        <v>-</v>
      </c>
      <c r="I55" s="198">
        <v>0.83349999999999991</v>
      </c>
      <c r="J55" s="121" t="str">
        <f t="shared" si="5"/>
        <v>-</v>
      </c>
      <c r="K55" s="198">
        <v>0.88519999999999999</v>
      </c>
      <c r="L55" s="121">
        <f t="shared" si="6"/>
        <v>6.2027594481103954E-2</v>
      </c>
      <c r="M55" s="198">
        <v>0.85239999999999994</v>
      </c>
      <c r="N55" s="121">
        <f t="shared" si="7"/>
        <v>-3.705377315860825E-2</v>
      </c>
    </row>
    <row r="56" spans="2:16" x14ac:dyDescent="0.25">
      <c r="B56" s="119" t="s">
        <v>79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0.88709999999999989</v>
      </c>
      <c r="J56" s="121" t="str">
        <f t="shared" si="5"/>
        <v>-</v>
      </c>
      <c r="K56" s="198">
        <v>0.86290000000000011</v>
      </c>
      <c r="L56" s="121">
        <f t="shared" si="6"/>
        <v>-2.7279900800360468E-2</v>
      </c>
      <c r="M56" s="198">
        <v>0.9</v>
      </c>
      <c r="N56" s="121">
        <f t="shared" si="7"/>
        <v>4.2994553250666145E-2</v>
      </c>
    </row>
    <row r="57" spans="2:16" x14ac:dyDescent="0.25">
      <c r="B57" s="119" t="s">
        <v>81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0.8173999999999999</v>
      </c>
      <c r="J57" s="121" t="str">
        <f t="shared" si="5"/>
        <v>-</v>
      </c>
      <c r="K57" s="198">
        <v>0.84709999999999996</v>
      </c>
      <c r="L57" s="121">
        <f t="shared" si="6"/>
        <v>3.6334719843406083E-2</v>
      </c>
      <c r="M57" s="198">
        <v>0.81</v>
      </c>
      <c r="N57" s="121">
        <f t="shared" si="7"/>
        <v>-4.3796482115452617E-2</v>
      </c>
    </row>
    <row r="58" spans="2:16" x14ac:dyDescent="0.25">
      <c r="B58" s="119" t="s">
        <v>83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0.85319999999999996</v>
      </c>
      <c r="J58" s="121" t="str">
        <f t="shared" si="5"/>
        <v>-</v>
      </c>
      <c r="K58" s="198">
        <v>0.83930000000000005</v>
      </c>
      <c r="L58" s="121">
        <f t="shared" si="6"/>
        <v>-1.6291608063759844E-2</v>
      </c>
      <c r="M58" s="198">
        <v>0.82879999999999998</v>
      </c>
      <c r="N58" s="121">
        <f t="shared" si="7"/>
        <v>-1.2510425354462118E-2</v>
      </c>
    </row>
    <row r="59" spans="2:16" x14ac:dyDescent="0.25">
      <c r="B59" s="119" t="s">
        <v>85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0.93519999999999992</v>
      </c>
      <c r="J59" s="121" t="str">
        <f t="shared" si="5"/>
        <v>-</v>
      </c>
      <c r="K59" s="198">
        <v>0.91290000000000004</v>
      </c>
      <c r="L59" s="121">
        <f t="shared" si="6"/>
        <v>-2.3845166809238538E-2</v>
      </c>
      <c r="M59" s="198">
        <v>0.91839999999999999</v>
      </c>
      <c r="N59" s="121">
        <f t="shared" si="7"/>
        <v>6.0247562712234526E-3</v>
      </c>
    </row>
    <row r="60" spans="2:16" x14ac:dyDescent="0.25">
      <c r="B60" s="119" t="s">
        <v>87</v>
      </c>
      <c r="C60" s="198">
        <v>0.42180000000000001</v>
      </c>
      <c r="D60" s="121"/>
      <c r="E60" s="198">
        <v>0</v>
      </c>
      <c r="F60" s="121">
        <f t="shared" si="5"/>
        <v>-1</v>
      </c>
      <c r="G60" s="198">
        <v>0</v>
      </c>
      <c r="H60" s="121" t="str">
        <f t="shared" si="5"/>
        <v>-</v>
      </c>
      <c r="I60" s="198">
        <v>0.97499999999999998</v>
      </c>
      <c r="J60" s="121" t="str">
        <f t="shared" si="5"/>
        <v>-</v>
      </c>
      <c r="K60" s="198">
        <v>0.97640000000000005</v>
      </c>
      <c r="L60" s="121">
        <f t="shared" si="6"/>
        <v>1.4358974358974486E-3</v>
      </c>
      <c r="M60" s="198"/>
      <c r="N60" s="121"/>
    </row>
    <row r="61" spans="2:16" x14ac:dyDescent="0.25">
      <c r="B61" s="119" t="s">
        <v>89</v>
      </c>
      <c r="C61" s="198">
        <v>0.27</v>
      </c>
      <c r="D61" s="121"/>
      <c r="E61" s="198">
        <v>0</v>
      </c>
      <c r="F61" s="121">
        <f t="shared" si="5"/>
        <v>-1</v>
      </c>
      <c r="G61" s="198">
        <v>0</v>
      </c>
      <c r="H61" s="121" t="str">
        <f t="shared" si="5"/>
        <v>-</v>
      </c>
      <c r="I61" s="198">
        <v>0.86010000000000009</v>
      </c>
      <c r="J61" s="121" t="str">
        <f t="shared" si="5"/>
        <v>-</v>
      </c>
      <c r="K61" s="198">
        <v>0.8599</v>
      </c>
      <c r="L61" s="121">
        <f t="shared" si="6"/>
        <v>-2.3253110103482744E-4</v>
      </c>
      <c r="M61" s="198"/>
      <c r="N61" s="121"/>
    </row>
    <row r="62" spans="2:16" x14ac:dyDescent="0.25">
      <c r="B62" s="119" t="s">
        <v>91</v>
      </c>
      <c r="C62" s="198">
        <v>0.20649999999999999</v>
      </c>
      <c r="D62" s="121"/>
      <c r="E62" s="198">
        <v>0</v>
      </c>
      <c r="F62" s="121">
        <f t="shared" si="5"/>
        <v>-1</v>
      </c>
      <c r="G62" s="198">
        <v>0</v>
      </c>
      <c r="H62" s="121" t="str">
        <f t="shared" si="5"/>
        <v>-</v>
      </c>
      <c r="I62" s="198">
        <v>0.9123</v>
      </c>
      <c r="J62" s="121" t="str">
        <f t="shared" si="5"/>
        <v>-</v>
      </c>
      <c r="K62" s="198">
        <v>0.91430000000000011</v>
      </c>
      <c r="L62" s="121">
        <f t="shared" si="6"/>
        <v>2.1922613175491268E-3</v>
      </c>
      <c r="M62" s="198"/>
      <c r="N62" s="121"/>
    </row>
    <row r="63" spans="2:16" x14ac:dyDescent="0.25">
      <c r="B63" s="119" t="s">
        <v>93</v>
      </c>
      <c r="C63" s="198">
        <v>0.27940000000000004</v>
      </c>
      <c r="D63" s="121"/>
      <c r="E63" s="198">
        <v>0</v>
      </c>
      <c r="F63" s="121">
        <f t="shared" si="5"/>
        <v>-1</v>
      </c>
      <c r="G63" s="198">
        <v>0</v>
      </c>
      <c r="H63" s="121" t="str">
        <f t="shared" si="5"/>
        <v>-</v>
      </c>
      <c r="I63" s="198">
        <v>0.86750000000000005</v>
      </c>
      <c r="J63" s="121" t="str">
        <f t="shared" si="5"/>
        <v>-</v>
      </c>
      <c r="K63" s="198">
        <v>0.85470000000000002</v>
      </c>
      <c r="L63" s="121">
        <f t="shared" si="6"/>
        <v>-1.4755043227665743E-2</v>
      </c>
      <c r="M63" s="198"/>
      <c r="N63" s="121"/>
    </row>
    <row r="64" spans="2:16" x14ac:dyDescent="0.25">
      <c r="B64" s="119" t="s">
        <v>95</v>
      </c>
      <c r="C64" s="198">
        <v>0.34200000000000003</v>
      </c>
      <c r="D64" s="121"/>
      <c r="E64" s="198">
        <v>0</v>
      </c>
      <c r="F64" s="121">
        <f t="shared" si="5"/>
        <v>-1</v>
      </c>
      <c r="G64" s="198">
        <v>0</v>
      </c>
      <c r="H64" s="121" t="str">
        <f t="shared" si="5"/>
        <v>-</v>
      </c>
      <c r="I64" s="198">
        <v>0.83849999999999991</v>
      </c>
      <c r="J64" s="121" t="str">
        <f t="shared" si="5"/>
        <v>-</v>
      </c>
      <c r="K64" s="198">
        <v>0.83640000000000003</v>
      </c>
      <c r="L64" s="121">
        <f t="shared" si="6"/>
        <v>-2.5044722719139711E-3</v>
      </c>
      <c r="M64" s="198"/>
      <c r="N64" s="121"/>
    </row>
    <row r="65" spans="2:16" ht="15.75" x14ac:dyDescent="0.25">
      <c r="B65" s="122" t="s">
        <v>32</v>
      </c>
      <c r="C65" s="202">
        <v>0.53017252969209427</v>
      </c>
      <c r="D65" s="203"/>
      <c r="E65" s="204">
        <v>0.59464979956401609</v>
      </c>
      <c r="F65" s="203">
        <f t="shared" si="5"/>
        <v>0.12161563691232358</v>
      </c>
      <c r="G65" s="204">
        <v>0.8534849854599893</v>
      </c>
      <c r="H65" s="203">
        <f t="shared" si="5"/>
        <v>0.4352733089050822</v>
      </c>
      <c r="I65" s="204">
        <v>0.87536297769058991</v>
      </c>
      <c r="J65" s="203">
        <f t="shared" si="5"/>
        <v>2.5633716589412936E-2</v>
      </c>
      <c r="K65" s="204">
        <v>0.87548953229766024</v>
      </c>
      <c r="L65" s="203">
        <f t="shared" si="6"/>
        <v>1.44573862838282E-4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161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162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0.67700000000000005</v>
      </c>
      <c r="D75" s="121"/>
      <c r="E75" s="198">
        <v>0</v>
      </c>
      <c r="F75" s="121">
        <f t="shared" ref="F75:J87" si="8">IFERROR(E75/C75-1,"-")</f>
        <v>-1</v>
      </c>
      <c r="G75" s="198">
        <v>0</v>
      </c>
      <c r="H75" s="121" t="str">
        <f t="shared" si="8"/>
        <v>-</v>
      </c>
      <c r="I75" s="198">
        <v>0.73709999999999998</v>
      </c>
      <c r="J75" s="121" t="str">
        <f t="shared" si="8"/>
        <v>-</v>
      </c>
      <c r="K75" s="198">
        <v>0.72719999999999996</v>
      </c>
      <c r="L75" s="121">
        <f t="shared" ref="L75:L87" si="9">IFERROR(K75/I75-1,"-")</f>
        <v>-1.3431013431013494E-2</v>
      </c>
      <c r="M75" s="198">
        <v>0.75719999999999998</v>
      </c>
      <c r="N75" s="121">
        <f t="shared" ref="N75:N81" si="10">IFERROR(M75/K75-1,"-")</f>
        <v>4.1254125412541365E-2</v>
      </c>
    </row>
    <row r="76" spans="2:16" x14ac:dyDescent="0.25">
      <c r="B76" s="119" t="s">
        <v>75</v>
      </c>
      <c r="C76" s="198">
        <v>0.71239999999999992</v>
      </c>
      <c r="D76" s="121"/>
      <c r="E76" s="198">
        <v>0</v>
      </c>
      <c r="F76" s="121">
        <f t="shared" si="8"/>
        <v>-1</v>
      </c>
      <c r="G76" s="198">
        <v>0</v>
      </c>
      <c r="H76" s="121" t="str">
        <f t="shared" si="8"/>
        <v>-</v>
      </c>
      <c r="I76" s="198">
        <v>0.77049999999999996</v>
      </c>
      <c r="J76" s="121" t="str">
        <f t="shared" si="8"/>
        <v>-</v>
      </c>
      <c r="K76" s="198">
        <v>0.81709999999999994</v>
      </c>
      <c r="L76" s="121">
        <f t="shared" si="9"/>
        <v>6.0480207657365392E-2</v>
      </c>
      <c r="M76" s="198">
        <v>0.81640000000000001</v>
      </c>
      <c r="N76" s="121">
        <f t="shared" si="10"/>
        <v>-8.5668828784712936E-4</v>
      </c>
    </row>
    <row r="77" spans="2:16" x14ac:dyDescent="0.25">
      <c r="B77" s="119" t="s">
        <v>77</v>
      </c>
      <c r="C77" s="198">
        <v>0.33159999999999995</v>
      </c>
      <c r="D77" s="121"/>
      <c r="E77" s="198">
        <v>0</v>
      </c>
      <c r="F77" s="121">
        <f t="shared" si="8"/>
        <v>-1</v>
      </c>
      <c r="G77" s="198">
        <v>0</v>
      </c>
      <c r="H77" s="121" t="str">
        <f t="shared" si="8"/>
        <v>-</v>
      </c>
      <c r="I77" s="198">
        <v>0.73790000000000011</v>
      </c>
      <c r="J77" s="121" t="str">
        <f t="shared" si="8"/>
        <v>-</v>
      </c>
      <c r="K77" s="198">
        <v>0.75370000000000004</v>
      </c>
      <c r="L77" s="121">
        <f t="shared" si="9"/>
        <v>2.1412115462799752E-2</v>
      </c>
      <c r="M77" s="198">
        <v>0.72939999999999994</v>
      </c>
      <c r="N77" s="121">
        <f t="shared" si="10"/>
        <v>-3.2240944672946914E-2</v>
      </c>
    </row>
    <row r="78" spans="2:16" x14ac:dyDescent="0.25">
      <c r="B78" s="119" t="s">
        <v>79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0.73510000000000009</v>
      </c>
      <c r="J78" s="121" t="str">
        <f t="shared" si="8"/>
        <v>-</v>
      </c>
      <c r="K78" s="198">
        <v>0.74290000000000012</v>
      </c>
      <c r="L78" s="121">
        <f t="shared" si="9"/>
        <v>1.0610801251530466E-2</v>
      </c>
      <c r="M78" s="198">
        <v>0.75069999999999992</v>
      </c>
      <c r="N78" s="121">
        <f t="shared" si="10"/>
        <v>1.0499394265715223E-2</v>
      </c>
    </row>
    <row r="79" spans="2:16" x14ac:dyDescent="0.25">
      <c r="B79" s="119" t="s">
        <v>81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0.67920000000000003</v>
      </c>
      <c r="J79" s="121" t="str">
        <f t="shared" si="8"/>
        <v>-</v>
      </c>
      <c r="K79" s="198">
        <v>0.6875</v>
      </c>
      <c r="L79" s="121">
        <f t="shared" si="9"/>
        <v>1.2220259128386202E-2</v>
      </c>
      <c r="M79" s="198">
        <v>0.70620000000000005</v>
      </c>
      <c r="N79" s="121">
        <f t="shared" si="10"/>
        <v>2.7200000000000113E-2</v>
      </c>
    </row>
    <row r="80" spans="2:16" x14ac:dyDescent="0.25">
      <c r="B80" s="119" t="s">
        <v>83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0.73089999999999999</v>
      </c>
      <c r="J80" s="121" t="str">
        <f t="shared" si="8"/>
        <v>-</v>
      </c>
      <c r="K80" s="198">
        <v>0.76069999999999993</v>
      </c>
      <c r="L80" s="121">
        <f t="shared" si="9"/>
        <v>4.0771651388698871E-2</v>
      </c>
      <c r="M80" s="198">
        <v>0.77190000000000003</v>
      </c>
      <c r="N80" s="121">
        <f t="shared" si="10"/>
        <v>1.4723281188379289E-2</v>
      </c>
    </row>
    <row r="81" spans="2:16" x14ac:dyDescent="0.25">
      <c r="B81" s="119" t="s">
        <v>85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0.82840000000000003</v>
      </c>
      <c r="J81" s="121" t="str">
        <f t="shared" si="8"/>
        <v>-</v>
      </c>
      <c r="K81" s="198">
        <v>0.78110000000000002</v>
      </c>
      <c r="L81" s="121">
        <f t="shared" si="9"/>
        <v>-5.7098020280057948E-2</v>
      </c>
      <c r="M81" s="198">
        <v>0.8034</v>
      </c>
      <c r="N81" s="121">
        <f t="shared" si="10"/>
        <v>2.8549481500448115E-2</v>
      </c>
    </row>
    <row r="82" spans="2:16" x14ac:dyDescent="0.25">
      <c r="B82" s="119" t="s">
        <v>87</v>
      </c>
      <c r="C82" s="198">
        <v>0.2581</v>
      </c>
      <c r="D82" s="121"/>
      <c r="E82" s="198">
        <v>0</v>
      </c>
      <c r="F82" s="121">
        <f t="shared" si="8"/>
        <v>-1</v>
      </c>
      <c r="G82" s="198">
        <v>0</v>
      </c>
      <c r="H82" s="121" t="str">
        <f t="shared" si="8"/>
        <v>-</v>
      </c>
      <c r="I82" s="198">
        <v>0.85589999999999999</v>
      </c>
      <c r="J82" s="121" t="str">
        <f t="shared" si="8"/>
        <v>-</v>
      </c>
      <c r="K82" s="198">
        <v>0.82050000000000001</v>
      </c>
      <c r="L82" s="121">
        <f t="shared" si="9"/>
        <v>-4.1359971959341046E-2</v>
      </c>
      <c r="M82" s="198"/>
      <c r="N82" s="121"/>
    </row>
    <row r="83" spans="2:16" x14ac:dyDescent="0.25">
      <c r="B83" s="119" t="s">
        <v>89</v>
      </c>
      <c r="C83" s="198">
        <v>6.8199999999999997E-2</v>
      </c>
      <c r="D83" s="121"/>
      <c r="E83" s="198">
        <v>0</v>
      </c>
      <c r="F83" s="121">
        <f t="shared" si="8"/>
        <v>-1</v>
      </c>
      <c r="G83" s="198">
        <v>0</v>
      </c>
      <c r="H83" s="121" t="str">
        <f t="shared" si="8"/>
        <v>-</v>
      </c>
      <c r="I83" s="198">
        <v>0.7498999999999999</v>
      </c>
      <c r="J83" s="121" t="str">
        <f t="shared" si="8"/>
        <v>-</v>
      </c>
      <c r="K83" s="198">
        <v>0.73459999999999992</v>
      </c>
      <c r="L83" s="121">
        <f t="shared" si="9"/>
        <v>-2.0402720362714954E-2</v>
      </c>
      <c r="M83" s="198"/>
      <c r="N83" s="121"/>
    </row>
    <row r="84" spans="2:16" x14ac:dyDescent="0.25">
      <c r="B84" s="119" t="s">
        <v>91</v>
      </c>
      <c r="C84" s="198">
        <v>0.1099</v>
      </c>
      <c r="D84" s="121"/>
      <c r="E84" s="198">
        <v>0</v>
      </c>
      <c r="F84" s="121">
        <f t="shared" si="8"/>
        <v>-1</v>
      </c>
      <c r="G84" s="198">
        <v>0</v>
      </c>
      <c r="H84" s="121" t="str">
        <f t="shared" si="8"/>
        <v>-</v>
      </c>
      <c r="I84" s="198">
        <v>0.7904000000000001</v>
      </c>
      <c r="J84" s="121" t="str">
        <f t="shared" si="8"/>
        <v>-</v>
      </c>
      <c r="K84" s="198">
        <v>0.7448999999999999</v>
      </c>
      <c r="L84" s="121">
        <f t="shared" si="9"/>
        <v>-5.7565789473684514E-2</v>
      </c>
      <c r="M84" s="198"/>
      <c r="N84" s="121"/>
    </row>
    <row r="85" spans="2:16" x14ac:dyDescent="0.25">
      <c r="B85" s="119" t="s">
        <v>93</v>
      </c>
      <c r="C85" s="198">
        <v>0.14580000000000001</v>
      </c>
      <c r="D85" s="121"/>
      <c r="E85" s="198">
        <v>0</v>
      </c>
      <c r="F85" s="121">
        <f t="shared" si="8"/>
        <v>-1</v>
      </c>
      <c r="G85" s="198">
        <v>0</v>
      </c>
      <c r="H85" s="121" t="str">
        <f t="shared" si="8"/>
        <v>-</v>
      </c>
      <c r="I85" s="198">
        <v>0.77069999999999994</v>
      </c>
      <c r="J85" s="121" t="str">
        <f t="shared" si="8"/>
        <v>-</v>
      </c>
      <c r="K85" s="198">
        <v>0.73699999999999999</v>
      </c>
      <c r="L85" s="121">
        <f t="shared" si="9"/>
        <v>-4.3726482418580459E-2</v>
      </c>
      <c r="M85" s="198"/>
      <c r="N85" s="121"/>
    </row>
    <row r="86" spans="2:16" x14ac:dyDescent="0.25">
      <c r="B86" s="119" t="s">
        <v>95</v>
      </c>
      <c r="C86" s="198">
        <v>0.1479</v>
      </c>
      <c r="D86" s="121"/>
      <c r="E86" s="198">
        <v>0</v>
      </c>
      <c r="F86" s="121">
        <f t="shared" si="8"/>
        <v>-1</v>
      </c>
      <c r="G86" s="198">
        <v>0</v>
      </c>
      <c r="H86" s="121" t="str">
        <f t="shared" si="8"/>
        <v>-</v>
      </c>
      <c r="I86" s="198">
        <v>0.76029999999999998</v>
      </c>
      <c r="J86" s="121" t="str">
        <f t="shared" si="8"/>
        <v>-</v>
      </c>
      <c r="K86" s="198">
        <v>0.7278</v>
      </c>
      <c r="L86" s="121">
        <f t="shared" si="9"/>
        <v>-4.2746284361436238E-2</v>
      </c>
      <c r="M86" s="198"/>
      <c r="N86" s="121"/>
    </row>
    <row r="87" spans="2:16" ht="15.75" x14ac:dyDescent="0.25">
      <c r="B87" s="122" t="s">
        <v>32</v>
      </c>
      <c r="C87" s="202">
        <f>IFERROR(AVERAGE(C75:C86),"-")</f>
        <v>0.20424166666666665</v>
      </c>
      <c r="D87" s="203"/>
      <c r="E87" s="202">
        <f>IFERROR(AVERAGE(E75:E86),"-")</f>
        <v>0</v>
      </c>
      <c r="F87" s="203">
        <f t="shared" si="8"/>
        <v>-1</v>
      </c>
      <c r="G87" s="202">
        <f>IFERROR(AVERAGE(G75:G86),"-")</f>
        <v>0</v>
      </c>
      <c r="H87" s="203" t="str">
        <f t="shared" si="8"/>
        <v>-</v>
      </c>
      <c r="I87" s="202">
        <f>IFERROR(AVERAGE(I75:I86),"-")</f>
        <v>0.76219166666666671</v>
      </c>
      <c r="J87" s="203" t="str">
        <f t="shared" si="8"/>
        <v>-</v>
      </c>
      <c r="K87" s="202">
        <f>IFERROR(AVERAGE(K75:K86),"-")</f>
        <v>0.75291666666666668</v>
      </c>
      <c r="L87" s="203">
        <f t="shared" si="9"/>
        <v>-1.2168855165476833E-2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163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164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>
        <v>0.64780000000000004</v>
      </c>
      <c r="D97" s="121"/>
      <c r="E97" s="198">
        <v>0.13220000000000001</v>
      </c>
      <c r="F97" s="121">
        <f t="shared" ref="F97:J109" si="11">IFERROR(E97/C97-1,"-")</f>
        <v>-0.79592466810744056</v>
      </c>
      <c r="G97" s="198">
        <v>0.55779999999999996</v>
      </c>
      <c r="H97" s="121">
        <f t="shared" si="11"/>
        <v>3.2193645990922839</v>
      </c>
      <c r="I97" s="198">
        <v>0.6331</v>
      </c>
      <c r="J97" s="121">
        <f t="shared" si="11"/>
        <v>0.13499462172821808</v>
      </c>
      <c r="K97" s="198">
        <v>0.68700000000000006</v>
      </c>
      <c r="L97" s="121">
        <f t="shared" ref="L97:L109" si="12">IFERROR(K97/I97-1,"-")</f>
        <v>8.5136629284473297E-2</v>
      </c>
      <c r="M97" s="198">
        <v>0.61350000000000005</v>
      </c>
      <c r="N97" s="121">
        <f t="shared" ref="N97:N103" si="13">IFERROR(M97/K97-1,"-")</f>
        <v>-0.10698689956331875</v>
      </c>
    </row>
    <row r="98" spans="2:14" x14ac:dyDescent="0.25">
      <c r="B98" s="119" t="s">
        <v>75</v>
      </c>
      <c r="C98" s="198">
        <v>0.68370000000000009</v>
      </c>
      <c r="D98" s="121"/>
      <c r="E98" s="198">
        <v>0.17069999999999999</v>
      </c>
      <c r="F98" s="121">
        <f t="shared" si="11"/>
        <v>-0.750329091706889</v>
      </c>
      <c r="G98" s="198">
        <v>0.65590000000000004</v>
      </c>
      <c r="H98" s="121">
        <f t="shared" si="11"/>
        <v>2.8424135910954895</v>
      </c>
      <c r="I98" s="198">
        <v>0.7087</v>
      </c>
      <c r="J98" s="121">
        <f t="shared" si="11"/>
        <v>8.0500076231132756E-2</v>
      </c>
      <c r="K98" s="198">
        <v>0.77319999999999989</v>
      </c>
      <c r="L98" s="121">
        <f t="shared" si="12"/>
        <v>9.1011711584591426E-2</v>
      </c>
      <c r="M98" s="198">
        <v>0.74769999999999992</v>
      </c>
      <c r="N98" s="121">
        <f t="shared" si="13"/>
        <v>-3.2979824107604694E-2</v>
      </c>
    </row>
    <row r="99" spans="2:14" x14ac:dyDescent="0.25">
      <c r="B99" s="119" t="s">
        <v>77</v>
      </c>
      <c r="C99" s="198">
        <v>0.29420000000000002</v>
      </c>
      <c r="D99" s="121"/>
      <c r="E99" s="198">
        <v>0.15479999999999999</v>
      </c>
      <c r="F99" s="121">
        <f t="shared" si="11"/>
        <v>-0.47382732834806263</v>
      </c>
      <c r="G99" s="198">
        <v>0.6109</v>
      </c>
      <c r="H99" s="121">
        <f t="shared" si="11"/>
        <v>2.9463824289405687</v>
      </c>
      <c r="I99" s="198">
        <v>0.62719999999999998</v>
      </c>
      <c r="J99" s="121">
        <f t="shared" si="11"/>
        <v>2.6681944671795632E-2</v>
      </c>
      <c r="K99" s="198">
        <v>0.70200000000000007</v>
      </c>
      <c r="L99" s="121">
        <f t="shared" si="12"/>
        <v>0.11926020408163285</v>
      </c>
      <c r="M99" s="198">
        <v>0.65079999999999993</v>
      </c>
      <c r="N99" s="121">
        <f t="shared" si="13"/>
        <v>-7.2934472934473082E-2</v>
      </c>
    </row>
    <row r="100" spans="2:14" x14ac:dyDescent="0.25">
      <c r="B100" s="119" t="s">
        <v>79</v>
      </c>
      <c r="C100" s="198">
        <v>0</v>
      </c>
      <c r="D100" s="121"/>
      <c r="E100" s="198">
        <v>0.22120000000000001</v>
      </c>
      <c r="F100" s="121" t="str">
        <f t="shared" si="11"/>
        <v>-</v>
      </c>
      <c r="G100" s="198">
        <v>0.61370000000000002</v>
      </c>
      <c r="H100" s="121">
        <f t="shared" si="11"/>
        <v>1.7744122965641953</v>
      </c>
      <c r="I100" s="198">
        <v>0.61809999999999998</v>
      </c>
      <c r="J100" s="121">
        <f t="shared" si="11"/>
        <v>7.1696268535115237E-3</v>
      </c>
      <c r="K100" s="198">
        <v>0.60750000000000004</v>
      </c>
      <c r="L100" s="121">
        <f t="shared" si="12"/>
        <v>-1.7149328587607093E-2</v>
      </c>
      <c r="M100" s="198">
        <v>0.65659999999999996</v>
      </c>
      <c r="N100" s="121">
        <f t="shared" si="13"/>
        <v>8.0823045267489624E-2</v>
      </c>
    </row>
    <row r="101" spans="2:14" x14ac:dyDescent="0.25">
      <c r="B101" s="119" t="s">
        <v>81</v>
      </c>
      <c r="C101" s="198">
        <v>0</v>
      </c>
      <c r="D101" s="121"/>
      <c r="E101" s="198">
        <v>0.16789999999999999</v>
      </c>
      <c r="F101" s="121" t="str">
        <f t="shared" si="11"/>
        <v>-</v>
      </c>
      <c r="G101" s="198">
        <v>0.51890000000000003</v>
      </c>
      <c r="H101" s="121">
        <f t="shared" si="11"/>
        <v>2.0905300774270401</v>
      </c>
      <c r="I101" s="198">
        <v>0.52439999999999998</v>
      </c>
      <c r="J101" s="121">
        <f t="shared" si="11"/>
        <v>1.0599344767777907E-2</v>
      </c>
      <c r="K101" s="198">
        <v>0.55859999999999999</v>
      </c>
      <c r="L101" s="121">
        <f t="shared" si="12"/>
        <v>6.5217391304347894E-2</v>
      </c>
      <c r="M101" s="198">
        <v>0.56069999999999998</v>
      </c>
      <c r="N101" s="121">
        <f t="shared" si="13"/>
        <v>3.759398496240518E-3</v>
      </c>
    </row>
    <row r="102" spans="2:14" x14ac:dyDescent="0.25">
      <c r="B102" s="119" t="s">
        <v>83</v>
      </c>
      <c r="C102" s="198">
        <v>0</v>
      </c>
      <c r="D102" s="121"/>
      <c r="E102" s="198">
        <v>0.23120000000000002</v>
      </c>
      <c r="F102" s="121" t="str">
        <f t="shared" si="11"/>
        <v>-</v>
      </c>
      <c r="G102" s="198">
        <v>0.55549999999999999</v>
      </c>
      <c r="H102" s="121">
        <f t="shared" si="11"/>
        <v>1.402681660899654</v>
      </c>
      <c r="I102" s="198">
        <v>0.58069999999999999</v>
      </c>
      <c r="J102" s="121">
        <f t="shared" si="11"/>
        <v>4.5364536453645465E-2</v>
      </c>
      <c r="K102" s="198">
        <v>0.57379999999999998</v>
      </c>
      <c r="L102" s="121">
        <f t="shared" si="12"/>
        <v>-1.1882211124504938E-2</v>
      </c>
      <c r="M102" s="198">
        <v>0.59250000000000003</v>
      </c>
      <c r="N102" s="121">
        <f t="shared" si="13"/>
        <v>3.2589752527012905E-2</v>
      </c>
    </row>
    <row r="103" spans="2:14" x14ac:dyDescent="0.25">
      <c r="B103" s="119" t="s">
        <v>85</v>
      </c>
      <c r="C103" s="198">
        <v>0</v>
      </c>
      <c r="D103" s="121"/>
      <c r="E103" s="198">
        <v>0.36349999999999999</v>
      </c>
      <c r="F103" s="121" t="str">
        <f t="shared" si="11"/>
        <v>-</v>
      </c>
      <c r="G103" s="198">
        <v>0.6764</v>
      </c>
      <c r="H103" s="121">
        <f t="shared" si="11"/>
        <v>0.86079779917469046</v>
      </c>
      <c r="I103" s="198">
        <v>0.69200000000000006</v>
      </c>
      <c r="J103" s="121">
        <f t="shared" si="11"/>
        <v>2.3063276167948121E-2</v>
      </c>
      <c r="K103" s="198">
        <v>0.71260000000000001</v>
      </c>
      <c r="L103" s="121">
        <f t="shared" si="12"/>
        <v>2.9768786127167601E-2</v>
      </c>
      <c r="M103" s="198">
        <v>0.66739999999999999</v>
      </c>
      <c r="N103" s="121">
        <f t="shared" si="13"/>
        <v>-6.3429694078024124E-2</v>
      </c>
    </row>
    <row r="104" spans="2:14" x14ac:dyDescent="0.25">
      <c r="B104" s="119" t="s">
        <v>87</v>
      </c>
      <c r="C104" s="198">
        <v>0.30590000000000001</v>
      </c>
      <c r="D104" s="121"/>
      <c r="E104" s="198">
        <v>0.52500000000000002</v>
      </c>
      <c r="F104" s="121">
        <f t="shared" si="11"/>
        <v>0.71624713958810071</v>
      </c>
      <c r="G104" s="198">
        <v>0.70750000000000002</v>
      </c>
      <c r="H104" s="121">
        <f t="shared" si="11"/>
        <v>0.34761904761904749</v>
      </c>
      <c r="I104" s="198">
        <v>0.76980000000000004</v>
      </c>
      <c r="J104" s="121">
        <f t="shared" si="11"/>
        <v>8.805653710247352E-2</v>
      </c>
      <c r="K104" s="198">
        <v>0.74790000000000001</v>
      </c>
      <c r="L104" s="121">
        <f t="shared" si="12"/>
        <v>-2.8448947778643818E-2</v>
      </c>
      <c r="M104" s="198"/>
      <c r="N104" s="121"/>
    </row>
    <row r="105" spans="2:14" x14ac:dyDescent="0.25">
      <c r="B105" s="119" t="s">
        <v>89</v>
      </c>
      <c r="C105" s="198">
        <v>0.2475</v>
      </c>
      <c r="D105" s="121"/>
      <c r="E105" s="198">
        <v>0.49149999999999999</v>
      </c>
      <c r="F105" s="121">
        <f t="shared" si="11"/>
        <v>0.98585858585858577</v>
      </c>
      <c r="G105" s="198">
        <v>0.5857</v>
      </c>
      <c r="H105" s="121">
        <f t="shared" si="11"/>
        <v>0.19165818921668354</v>
      </c>
      <c r="I105" s="198">
        <v>0.61809999999999998</v>
      </c>
      <c r="J105" s="121">
        <f t="shared" si="11"/>
        <v>5.5318422400546297E-2</v>
      </c>
      <c r="K105" s="198">
        <v>0.62869999999999993</v>
      </c>
      <c r="L105" s="121">
        <f t="shared" si="12"/>
        <v>1.7149328587606982E-2</v>
      </c>
      <c r="M105" s="198"/>
      <c r="N105" s="121"/>
    </row>
    <row r="106" spans="2:14" x14ac:dyDescent="0.25">
      <c r="B106" s="119" t="s">
        <v>91</v>
      </c>
      <c r="C106" s="198">
        <v>0.20829999999999999</v>
      </c>
      <c r="D106" s="121"/>
      <c r="E106" s="198">
        <v>0.57779999999999998</v>
      </c>
      <c r="F106" s="121">
        <f t="shared" si="11"/>
        <v>1.7738838214114261</v>
      </c>
      <c r="G106" s="198">
        <v>0.60840000000000005</v>
      </c>
      <c r="H106" s="121">
        <f t="shared" si="11"/>
        <v>5.2959501557632516E-2</v>
      </c>
      <c r="I106" s="198">
        <v>0.64300000000000002</v>
      </c>
      <c r="J106" s="121">
        <f t="shared" si="11"/>
        <v>5.6870479947402908E-2</v>
      </c>
      <c r="K106" s="198">
        <v>0.67059999999999997</v>
      </c>
      <c r="L106" s="121">
        <f t="shared" si="12"/>
        <v>4.2923794712286023E-2</v>
      </c>
      <c r="M106" s="198"/>
      <c r="N106" s="121"/>
    </row>
    <row r="107" spans="2:14" x14ac:dyDescent="0.25">
      <c r="B107" s="119" t="s">
        <v>93</v>
      </c>
      <c r="C107" s="198">
        <v>0.23850000000000002</v>
      </c>
      <c r="D107" s="121"/>
      <c r="E107" s="198">
        <v>0.5978</v>
      </c>
      <c r="F107" s="121">
        <f t="shared" si="11"/>
        <v>1.5064989517819702</v>
      </c>
      <c r="G107" s="198">
        <v>0.65980000000000005</v>
      </c>
      <c r="H107" s="121">
        <f t="shared" si="11"/>
        <v>0.10371361659417877</v>
      </c>
      <c r="I107" s="198">
        <v>0.72049999999999992</v>
      </c>
      <c r="J107" s="121">
        <f t="shared" si="11"/>
        <v>9.1997575022733979E-2</v>
      </c>
      <c r="K107" s="198">
        <v>0.6623</v>
      </c>
      <c r="L107" s="121">
        <f t="shared" si="12"/>
        <v>-8.077723802914627E-2</v>
      </c>
      <c r="M107" s="198"/>
      <c r="N107" s="121"/>
    </row>
    <row r="108" spans="2:14" x14ac:dyDescent="0.25">
      <c r="B108" s="119" t="s">
        <v>95</v>
      </c>
      <c r="C108" s="198">
        <v>0.2273</v>
      </c>
      <c r="D108" s="121"/>
      <c r="E108" s="198">
        <v>0.50829999999999997</v>
      </c>
      <c r="F108" s="121">
        <f t="shared" si="11"/>
        <v>1.2362516498020235</v>
      </c>
      <c r="G108" s="198">
        <v>0.63490000000000002</v>
      </c>
      <c r="H108" s="121">
        <f t="shared" si="11"/>
        <v>0.24906551249262265</v>
      </c>
      <c r="I108" s="198">
        <v>0.70209999999999995</v>
      </c>
      <c r="J108" s="121">
        <f t="shared" si="11"/>
        <v>0.10584343991179712</v>
      </c>
      <c r="K108" s="198">
        <v>0.65620000000000001</v>
      </c>
      <c r="L108" s="121">
        <f t="shared" si="12"/>
        <v>-6.5375302663438162E-2</v>
      </c>
      <c r="M108" s="198"/>
      <c r="N108" s="121"/>
    </row>
    <row r="109" spans="2:14" ht="15.75" x14ac:dyDescent="0.25">
      <c r="B109" s="122" t="s">
        <v>32</v>
      </c>
      <c r="C109" s="205">
        <f>IFERROR(AVERAGE(C97:C108),"-")</f>
        <v>0.23776666666666668</v>
      </c>
      <c r="D109" s="124"/>
      <c r="E109" s="205">
        <f>IFERROR(AVERAGE(E97:E108),"-")</f>
        <v>0.34515833333333329</v>
      </c>
      <c r="F109" s="124">
        <f t="shared" si="11"/>
        <v>0.45166830225711463</v>
      </c>
      <c r="G109" s="205">
        <f>IFERROR(AVERAGE(G97:G108),"-")</f>
        <v>0.61544999999999994</v>
      </c>
      <c r="H109" s="124">
        <f t="shared" si="11"/>
        <v>0.78309471498587602</v>
      </c>
      <c r="I109" s="205">
        <f>IFERROR(AVERAGE(I97:I108),"-")</f>
        <v>0.65314166666666662</v>
      </c>
      <c r="J109" s="124">
        <f t="shared" si="11"/>
        <v>6.1242451322880198E-2</v>
      </c>
      <c r="K109" s="205">
        <f>IFERROR(AVERAGE(K97:K108),"-")</f>
        <v>0.66503333333333325</v>
      </c>
      <c r="L109" s="124">
        <f t="shared" si="12"/>
        <v>1.8206871913954314E-2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80C1-42A7-4E27-A20B-306FFFDABBA1}">
  <sheetPr>
    <tabColor theme="2" tint="-0.499984740745262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4398B-7FBE-4C70-B8B7-10B0BAC06D16}">
  <sheetPr>
    <tabColor theme="2" tint="-9.9978637043366805E-2"/>
  </sheetPr>
  <dimension ref="B1:AW4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167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168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266</v>
      </c>
      <c r="D7" s="207" t="s">
        <v>267</v>
      </c>
      <c r="E7" s="207" t="s">
        <v>268</v>
      </c>
      <c r="F7" s="92" t="s">
        <v>269</v>
      </c>
      <c r="G7" s="92" t="s">
        <v>270</v>
      </c>
      <c r="H7" s="14" t="str">
        <f>CONCATENATE("var. ",RIGHT(G7,2),"/",RIGHT(F7,2))</f>
        <v>var. 25/24</v>
      </c>
      <c r="I7" s="207" t="s">
        <v>228</v>
      </c>
      <c r="J7" s="208" t="s">
        <v>229</v>
      </c>
      <c r="K7" s="208" t="s">
        <v>230</v>
      </c>
      <c r="L7" s="13" t="s">
        <v>231</v>
      </c>
      <c r="M7" s="13" t="s">
        <v>232</v>
      </c>
      <c r="N7" s="14" t="str">
        <f>CONCATENATE("var. ",RIGHT(M7,2),"/",RIGHT(L7,2))</f>
        <v>var. 25/24</v>
      </c>
      <c r="P7" s="87"/>
      <c r="Q7" s="207" t="s">
        <v>266</v>
      </c>
      <c r="R7" s="208" t="s">
        <v>267</v>
      </c>
      <c r="S7" s="208" t="s">
        <v>268</v>
      </c>
      <c r="T7" s="92" t="s">
        <v>269</v>
      </c>
      <c r="U7" s="92" t="s">
        <v>270</v>
      </c>
      <c r="V7" s="14" t="str">
        <f>CONCATENATE("var. ",RIGHT(U7,2),"/",RIGHT(T7,2))</f>
        <v>var. 25/24</v>
      </c>
      <c r="W7" s="207" t="s">
        <v>228</v>
      </c>
      <c r="X7" s="207" t="s">
        <v>229</v>
      </c>
      <c r="Y7" s="207" t="s">
        <v>230</v>
      </c>
      <c r="Z7" s="13" t="s">
        <v>231</v>
      </c>
      <c r="AA7" s="13" t="s">
        <v>232</v>
      </c>
      <c r="AB7" s="14" t="str">
        <f>CONCATENATE("var. ",RIGHT(AA7,2),"/",RIGHT(Z7,2))</f>
        <v>var. 25/24</v>
      </c>
      <c r="AD7" s="87"/>
      <c r="AE7" s="207" t="s">
        <v>266</v>
      </c>
      <c r="AF7" s="208" t="s">
        <v>267</v>
      </c>
      <c r="AG7" s="208" t="s">
        <v>268</v>
      </c>
      <c r="AH7" s="92" t="s">
        <v>269</v>
      </c>
      <c r="AI7" s="92" t="s">
        <v>270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228</v>
      </c>
      <c r="AN7" s="208" t="s">
        <v>229</v>
      </c>
      <c r="AO7" s="208" t="s">
        <v>230</v>
      </c>
      <c r="AP7" s="13" t="s">
        <v>231</v>
      </c>
      <c r="AQ7" s="13" t="s">
        <v>232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89.90479582975324</v>
      </c>
      <c r="D8" s="213">
        <v>103.32696609432543</v>
      </c>
      <c r="E8" s="213">
        <v>109.52769989581103</v>
      </c>
      <c r="F8" s="214">
        <v>121.46827305804845</v>
      </c>
      <c r="G8" s="213">
        <v>129.66473881016503</v>
      </c>
      <c r="H8" s="136">
        <f>G8/F8-1</f>
        <v>6.747824387195811E-2</v>
      </c>
      <c r="I8" s="212">
        <v>93.57</v>
      </c>
      <c r="J8" s="215">
        <v>103.46</v>
      </c>
      <c r="K8" s="215">
        <v>112.62</v>
      </c>
      <c r="L8" s="215">
        <v>122.28</v>
      </c>
      <c r="M8" s="215">
        <v>129.16</v>
      </c>
      <c r="N8" s="136">
        <f t="shared" ref="N8:N18" si="0">M8/L8-1</f>
        <v>5.6264311416421187E-2</v>
      </c>
      <c r="P8" s="211" t="s">
        <v>45</v>
      </c>
      <c r="Q8" s="212">
        <v>29.518151412447832</v>
      </c>
      <c r="R8" s="214">
        <v>75.322478251185714</v>
      </c>
      <c r="S8" s="214">
        <v>88.285721478147337</v>
      </c>
      <c r="T8" s="214">
        <v>100.38063315546135</v>
      </c>
      <c r="U8" s="214">
        <v>106.62880537123158</v>
      </c>
      <c r="V8" s="136">
        <f t="shared" ref="V8:V18" si="1">U8/T8-1</f>
        <v>6.2244797819650755E-2</v>
      </c>
      <c r="W8" s="212">
        <v>42.5</v>
      </c>
      <c r="X8" s="215">
        <v>79.03</v>
      </c>
      <c r="Y8" s="215">
        <v>89.41</v>
      </c>
      <c r="Z8" s="215">
        <v>98.16</v>
      </c>
      <c r="AA8" s="215">
        <v>105.61</v>
      </c>
      <c r="AB8" s="136">
        <f t="shared" ref="AB8:AB18" si="2">AA8/Z8-1</f>
        <v>7.5896495517522533E-2</v>
      </c>
      <c r="AD8" s="67" t="s">
        <v>45</v>
      </c>
      <c r="AE8" s="216">
        <v>153848722.74000001</v>
      </c>
      <c r="AF8" s="135">
        <v>822227787.43999982</v>
      </c>
      <c r="AG8" s="135">
        <v>985719951.83000004</v>
      </c>
      <c r="AH8" s="135">
        <v>1137217373.2800002</v>
      </c>
      <c r="AI8" s="135">
        <v>1189961340.5999999</v>
      </c>
      <c r="AJ8" s="136">
        <f t="shared" ref="AJ8:AJ18" si="3">AI8/AH8-1</f>
        <v>4.6379846596850571E-2</v>
      </c>
      <c r="AK8" s="135">
        <f t="shared" ref="AK8:AK18" si="4">AI8-AH8</f>
        <v>52743967.319999695</v>
      </c>
      <c r="AL8" s="137">
        <f t="shared" ref="AL8:AL18" si="5">AI8/AI$8</f>
        <v>1</v>
      </c>
      <c r="AM8" s="217">
        <v>51434123.310000002</v>
      </c>
      <c r="AN8" s="218">
        <v>128324371.27</v>
      </c>
      <c r="AO8" s="218">
        <v>143416792.84</v>
      </c>
      <c r="AP8" s="218">
        <v>163374622.11000001</v>
      </c>
      <c r="AQ8" s="218">
        <v>171026372.06</v>
      </c>
      <c r="AR8" s="136">
        <f t="shared" ref="AR8:AR18" si="6">AQ8/AP8-1</f>
        <v>4.6835609173425219E-2</v>
      </c>
      <c r="AS8" s="135">
        <f t="shared" ref="AS8:AS18" si="7">AQ8-AP8</f>
        <v>7651749.9499999881</v>
      </c>
      <c r="AT8" s="136">
        <f t="shared" ref="AT8:AT18" si="8">AQ8/AM8-1</f>
        <v>2.3251538288929767</v>
      </c>
      <c r="AU8" s="135">
        <f t="shared" ref="AU8:AU18" si="9">AQ8-AM8</f>
        <v>119592248.75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118.7067371053658</v>
      </c>
      <c r="D9" s="220">
        <v>128.03721098266536</v>
      </c>
      <c r="E9" s="220">
        <v>134.39836133388042</v>
      </c>
      <c r="F9" s="220">
        <v>147.32635484172022</v>
      </c>
      <c r="G9" s="220">
        <v>155.81776712634516</v>
      </c>
      <c r="H9" s="76">
        <f>G9/F9-1</f>
        <v>5.7636750014942617E-2</v>
      </c>
      <c r="I9" s="219">
        <v>122.22</v>
      </c>
      <c r="J9" s="220">
        <v>127.32</v>
      </c>
      <c r="K9" s="220">
        <v>137.09</v>
      </c>
      <c r="L9" s="220">
        <v>143.27000000000001</v>
      </c>
      <c r="M9" s="220">
        <v>149.71</v>
      </c>
      <c r="N9" s="76">
        <f t="shared" si="0"/>
        <v>4.4950094227681925E-2</v>
      </c>
      <c r="P9" s="15" t="s">
        <v>46</v>
      </c>
      <c r="Q9" s="219">
        <v>41.148600288143349</v>
      </c>
      <c r="R9" s="220">
        <v>101.35543609516807</v>
      </c>
      <c r="S9" s="220">
        <v>114.02618019767255</v>
      </c>
      <c r="T9" s="220">
        <v>125.78340298034419</v>
      </c>
      <c r="U9" s="220">
        <v>132.67498006633986</v>
      </c>
      <c r="V9" s="76">
        <f t="shared" si="1"/>
        <v>5.4789240255112226E-2</v>
      </c>
      <c r="W9" s="219">
        <v>60.54</v>
      </c>
      <c r="X9" s="220">
        <v>106.97</v>
      </c>
      <c r="Y9" s="220">
        <v>115.29</v>
      </c>
      <c r="Z9" s="220">
        <v>120.9</v>
      </c>
      <c r="AA9" s="220">
        <v>124.88</v>
      </c>
      <c r="AB9" s="76">
        <f t="shared" si="2"/>
        <v>3.2919768403639305E-2</v>
      </c>
      <c r="AD9" s="15" t="s">
        <v>46</v>
      </c>
      <c r="AE9" s="221">
        <v>79810137</v>
      </c>
      <c r="AF9" s="53">
        <v>403656815.66999996</v>
      </c>
      <c r="AG9" s="53">
        <v>473972942.78000003</v>
      </c>
      <c r="AH9" s="53">
        <v>530975675.31999999</v>
      </c>
      <c r="AI9" s="53">
        <v>529279114.15999997</v>
      </c>
      <c r="AJ9" s="76">
        <f t="shared" si="3"/>
        <v>-3.1951768016068582E-3</v>
      </c>
      <c r="AK9" s="53">
        <f t="shared" si="4"/>
        <v>-1696561.1600000262</v>
      </c>
      <c r="AL9" s="100">
        <f t="shared" si="5"/>
        <v>0.44478681458099129</v>
      </c>
      <c r="AM9" s="222">
        <v>28916162.579999998</v>
      </c>
      <c r="AN9" s="223">
        <v>62580353.969999999</v>
      </c>
      <c r="AO9" s="223">
        <v>68968286.400000006</v>
      </c>
      <c r="AP9" s="223">
        <v>74124272.450000003</v>
      </c>
      <c r="AQ9" s="223">
        <v>71969692.819999993</v>
      </c>
      <c r="AR9" s="76">
        <f t="shared" si="6"/>
        <v>-2.9067126850430336E-2</v>
      </c>
      <c r="AS9" s="53">
        <f t="shared" si="7"/>
        <v>-2154579.6300000101</v>
      </c>
      <c r="AT9" s="76">
        <f t="shared" si="8"/>
        <v>1.4889088453866344</v>
      </c>
      <c r="AU9" s="53">
        <f t="shared" si="9"/>
        <v>43053530.239999995</v>
      </c>
      <c r="AV9" s="100">
        <f t="shared" si="10"/>
        <v>0.42081049813037819</v>
      </c>
    </row>
    <row r="10" spans="2:48" x14ac:dyDescent="0.25">
      <c r="B10" s="19" t="s">
        <v>47</v>
      </c>
      <c r="C10" s="219">
        <v>72.483000992402523</v>
      </c>
      <c r="D10" s="220">
        <v>90.599691002209667</v>
      </c>
      <c r="E10" s="220">
        <v>97.767835052321757</v>
      </c>
      <c r="F10" s="220">
        <v>111.42021648051494</v>
      </c>
      <c r="G10" s="220">
        <v>121.78573453913172</v>
      </c>
      <c r="H10" s="76">
        <f>G10/F10-1</f>
        <v>9.3030855494967479E-2</v>
      </c>
      <c r="I10" s="219">
        <v>76.540000000000006</v>
      </c>
      <c r="J10" s="220">
        <v>92.75</v>
      </c>
      <c r="K10" s="220">
        <v>99.75</v>
      </c>
      <c r="L10" s="220">
        <v>115.09</v>
      </c>
      <c r="M10" s="220">
        <v>123.07</v>
      </c>
      <c r="N10" s="76">
        <f t="shared" si="0"/>
        <v>6.933704057693979E-2</v>
      </c>
      <c r="P10" s="19" t="s">
        <v>47</v>
      </c>
      <c r="Q10" s="219">
        <v>18.72022074122162</v>
      </c>
      <c r="R10" s="220">
        <v>65.501264631652873</v>
      </c>
      <c r="S10" s="220">
        <v>79.184087155233172</v>
      </c>
      <c r="T10" s="220">
        <v>93.028124281518529</v>
      </c>
      <c r="U10" s="220">
        <v>99.693089253400856</v>
      </c>
      <c r="V10" s="76">
        <f t="shared" si="1"/>
        <v>7.1644623852815004E-2</v>
      </c>
      <c r="W10" s="219">
        <v>29.48</v>
      </c>
      <c r="X10" s="220">
        <v>71.13</v>
      </c>
      <c r="Y10" s="220">
        <v>80.13</v>
      </c>
      <c r="Z10" s="220">
        <v>92.86</v>
      </c>
      <c r="AA10" s="220">
        <v>102.91</v>
      </c>
      <c r="AB10" s="76">
        <f t="shared" si="2"/>
        <v>0.10822743915571831</v>
      </c>
      <c r="AD10" s="19" t="s">
        <v>47</v>
      </c>
      <c r="AE10" s="221">
        <v>23517059.390000001</v>
      </c>
      <c r="AF10" s="53">
        <v>200088543.44</v>
      </c>
      <c r="AG10" s="53">
        <v>239785241.54999998</v>
      </c>
      <c r="AH10" s="53">
        <v>284877435.64999998</v>
      </c>
      <c r="AI10" s="53">
        <v>306216637.00999999</v>
      </c>
      <c r="AJ10" s="76">
        <f t="shared" si="3"/>
        <v>7.4906604348325079E-2</v>
      </c>
      <c r="AK10" s="53">
        <f t="shared" si="4"/>
        <v>21339201.360000014</v>
      </c>
      <c r="AL10" s="100">
        <f t="shared" si="5"/>
        <v>0.25733326500808845</v>
      </c>
      <c r="AM10" s="222">
        <v>8520627.4600000009</v>
      </c>
      <c r="AN10" s="223">
        <v>33031284.920000002</v>
      </c>
      <c r="AO10" s="223">
        <v>35140342.009999998</v>
      </c>
      <c r="AP10" s="223">
        <v>42256315.93</v>
      </c>
      <c r="AQ10" s="223">
        <v>45767740.140000001</v>
      </c>
      <c r="AR10" s="76">
        <f t="shared" si="6"/>
        <v>8.3098209882207286E-2</v>
      </c>
      <c r="AS10" s="53">
        <f t="shared" si="7"/>
        <v>3511424.2100000009</v>
      </c>
      <c r="AT10" s="76">
        <f t="shared" si="8"/>
        <v>4.3714049059011435</v>
      </c>
      <c r="AU10" s="53">
        <f t="shared" si="9"/>
        <v>37247112.68</v>
      </c>
      <c r="AV10" s="100">
        <f t="shared" si="10"/>
        <v>0.26760633222076197</v>
      </c>
    </row>
    <row r="11" spans="2:48" x14ac:dyDescent="0.25">
      <c r="B11" s="19" t="s">
        <v>48</v>
      </c>
      <c r="C11" s="219">
        <v>57.546921426146014</v>
      </c>
      <c r="D11" s="220">
        <v>70.808030229653028</v>
      </c>
      <c r="E11" s="220">
        <v>77.704808534141804</v>
      </c>
      <c r="F11" s="220">
        <v>84.435346665146383</v>
      </c>
      <c r="G11" s="220">
        <v>100.25532159613186</v>
      </c>
      <c r="H11" s="76">
        <f>G11/F11-1</f>
        <v>0.18736199418620636</v>
      </c>
      <c r="I11" s="219">
        <v>65.69</v>
      </c>
      <c r="J11" s="220">
        <v>82.68</v>
      </c>
      <c r="K11" s="220">
        <v>80.44</v>
      </c>
      <c r="L11" s="220">
        <v>94.54</v>
      </c>
      <c r="M11" s="220">
        <v>98.06</v>
      </c>
      <c r="N11" s="76">
        <f t="shared" si="0"/>
        <v>3.7232917283689382E-2</v>
      </c>
      <c r="P11" s="19" t="s">
        <v>48</v>
      </c>
      <c r="Q11" s="219">
        <v>22.194343089655948</v>
      </c>
      <c r="R11" s="220">
        <v>47.643750828203792</v>
      </c>
      <c r="S11" s="220">
        <v>50.523052414693986</v>
      </c>
      <c r="T11" s="220">
        <v>58.433731556719493</v>
      </c>
      <c r="U11" s="220">
        <v>66.3949034722813</v>
      </c>
      <c r="V11" s="76">
        <f t="shared" si="1"/>
        <v>0.13624274376237966</v>
      </c>
      <c r="W11" s="219">
        <v>32.93</v>
      </c>
      <c r="X11" s="220">
        <v>44.17</v>
      </c>
      <c r="Y11" s="220">
        <v>43.02</v>
      </c>
      <c r="Z11" s="220">
        <v>48.91</v>
      </c>
      <c r="AA11" s="220">
        <v>59.31</v>
      </c>
      <c r="AB11" s="76">
        <f t="shared" si="2"/>
        <v>0.21263545287262331</v>
      </c>
      <c r="AD11" s="19" t="s">
        <v>48</v>
      </c>
      <c r="AE11" s="221">
        <v>1316159.4100000001</v>
      </c>
      <c r="AF11" s="53">
        <v>4079383.75</v>
      </c>
      <c r="AG11" s="53">
        <v>4704061.0200000005</v>
      </c>
      <c r="AH11" s="53">
        <v>5470948.4300000006</v>
      </c>
      <c r="AI11" s="53">
        <v>6358392.1600000001</v>
      </c>
      <c r="AJ11" s="76">
        <f t="shared" si="3"/>
        <v>0.16221021662966018</v>
      </c>
      <c r="AK11" s="53">
        <f t="shared" si="4"/>
        <v>887443.72999999952</v>
      </c>
      <c r="AL11" s="100">
        <f t="shared" si="5"/>
        <v>5.3433602782372615E-3</v>
      </c>
      <c r="AM11" s="222">
        <v>396083.64</v>
      </c>
      <c r="AN11" s="223">
        <v>561379.94999999995</v>
      </c>
      <c r="AO11" s="223">
        <v>501385.38</v>
      </c>
      <c r="AP11" s="223">
        <v>682239.06</v>
      </c>
      <c r="AQ11" s="223">
        <v>831072.02</v>
      </c>
      <c r="AR11" s="76">
        <f t="shared" si="6"/>
        <v>0.21815367768594185</v>
      </c>
      <c r="AS11" s="53">
        <f t="shared" si="7"/>
        <v>148832.95999999996</v>
      </c>
      <c r="AT11" s="76">
        <f t="shared" si="8"/>
        <v>1.0982235469255937</v>
      </c>
      <c r="AU11" s="53">
        <f t="shared" si="9"/>
        <v>434988.38</v>
      </c>
      <c r="AV11" s="100">
        <f t="shared" si="10"/>
        <v>4.8593208754287368E-3</v>
      </c>
    </row>
    <row r="12" spans="2:48" x14ac:dyDescent="0.25">
      <c r="B12" s="19" t="s">
        <v>49</v>
      </c>
      <c r="C12" s="219">
        <v>154.2044832186981</v>
      </c>
      <c r="D12" s="220">
        <v>217.66150873240741</v>
      </c>
      <c r="E12" s="220">
        <v>177.9103158320419</v>
      </c>
      <c r="F12" s="220">
        <v>198.99931855415863</v>
      </c>
      <c r="G12" s="220">
        <v>205.26869696038017</v>
      </c>
      <c r="H12" s="76">
        <f t="shared" ref="H12:H18" si="11">G12/F12-1</f>
        <v>3.1504521984155875E-2</v>
      </c>
      <c r="I12" s="219">
        <v>190.16</v>
      </c>
      <c r="J12" s="220">
        <v>133.82</v>
      </c>
      <c r="K12" s="220">
        <v>193.33</v>
      </c>
      <c r="L12" s="220">
        <v>234.03</v>
      </c>
      <c r="M12" s="220">
        <v>193.92</v>
      </c>
      <c r="N12" s="76">
        <f t="shared" si="0"/>
        <v>-0.17138828355339064</v>
      </c>
      <c r="P12" s="19" t="s">
        <v>49</v>
      </c>
      <c r="Q12" s="219">
        <v>28.283731759604429</v>
      </c>
      <c r="R12" s="220">
        <v>106.93503731273283</v>
      </c>
      <c r="S12" s="220">
        <v>95.836796990363538</v>
      </c>
      <c r="T12" s="220">
        <v>118.92008778368977</v>
      </c>
      <c r="U12" s="220">
        <v>152.14315421579488</v>
      </c>
      <c r="V12" s="76">
        <f t="shared" si="1"/>
        <v>0.27937303992355234</v>
      </c>
      <c r="W12" s="219">
        <v>5.81</v>
      </c>
      <c r="X12" s="220">
        <v>64.5</v>
      </c>
      <c r="Y12" s="220">
        <v>104.39</v>
      </c>
      <c r="Z12" s="220">
        <v>129.34</v>
      </c>
      <c r="AA12" s="220">
        <v>146.66</v>
      </c>
      <c r="AB12" s="76">
        <f t="shared" si="2"/>
        <v>0.13391062316375435</v>
      </c>
      <c r="AD12" s="19" t="s">
        <v>49</v>
      </c>
      <c r="AE12" s="221">
        <v>7595375.9500000011</v>
      </c>
      <c r="AF12" s="53">
        <v>36939560.329999998</v>
      </c>
      <c r="AG12" s="53">
        <v>31119151.560000002</v>
      </c>
      <c r="AH12" s="53">
        <v>31258534.350000001</v>
      </c>
      <c r="AI12" s="53">
        <v>54510038.680000007</v>
      </c>
      <c r="AJ12" s="76">
        <f t="shared" si="3"/>
        <v>0.74384499508691793</v>
      </c>
      <c r="AK12" s="53">
        <f t="shared" si="4"/>
        <v>23251504.330000006</v>
      </c>
      <c r="AL12" s="100">
        <f t="shared" si="5"/>
        <v>4.580824336067512E-2</v>
      </c>
      <c r="AM12" s="222">
        <v>276122.98</v>
      </c>
      <c r="AN12" s="223">
        <v>3301054.15</v>
      </c>
      <c r="AO12" s="223">
        <v>3465759.76</v>
      </c>
      <c r="AP12" s="223">
        <v>5601144.4900000002</v>
      </c>
      <c r="AQ12" s="223">
        <v>7683622.0599999996</v>
      </c>
      <c r="AR12" s="76">
        <f t="shared" si="6"/>
        <v>0.3717950097016689</v>
      </c>
      <c r="AS12" s="53">
        <f t="shared" si="7"/>
        <v>2082477.5699999994</v>
      </c>
      <c r="AT12" s="76">
        <f t="shared" si="8"/>
        <v>26.826811299805616</v>
      </c>
      <c r="AU12" s="53">
        <f t="shared" si="9"/>
        <v>7407499.0800000001</v>
      </c>
      <c r="AV12" s="100">
        <f t="shared" si="10"/>
        <v>4.4926533653560793E-2</v>
      </c>
    </row>
    <row r="13" spans="2:48" x14ac:dyDescent="0.25">
      <c r="B13" s="19" t="s">
        <v>50</v>
      </c>
      <c r="C13" s="219">
        <v>39.120441588128308</v>
      </c>
      <c r="D13" s="220">
        <v>55.750286653691745</v>
      </c>
      <c r="E13" s="220">
        <v>62.940037660434335</v>
      </c>
      <c r="F13" s="220">
        <v>71.998810322002782</v>
      </c>
      <c r="G13" s="220">
        <v>79.808144678694333</v>
      </c>
      <c r="H13" s="76">
        <f t="shared" si="11"/>
        <v>0.10846476937279381</v>
      </c>
      <c r="I13" s="219">
        <v>46.06</v>
      </c>
      <c r="J13" s="220">
        <v>60</v>
      </c>
      <c r="K13" s="220">
        <v>66.819999999999993</v>
      </c>
      <c r="L13" s="220">
        <v>72.59</v>
      </c>
      <c r="M13" s="220">
        <v>83.86</v>
      </c>
      <c r="N13" s="76">
        <f t="shared" si="0"/>
        <v>0.15525554484088722</v>
      </c>
      <c r="P13" s="19" t="s">
        <v>50</v>
      </c>
      <c r="Q13" s="219">
        <v>15.364356645640338</v>
      </c>
      <c r="R13" s="220">
        <v>37.117422100590225</v>
      </c>
      <c r="S13" s="220">
        <v>49.066947630799199</v>
      </c>
      <c r="T13" s="220">
        <v>57.850230654723923</v>
      </c>
      <c r="U13" s="220">
        <v>64.240702380094504</v>
      </c>
      <c r="V13" s="76">
        <f t="shared" si="1"/>
        <v>0.11046579508925003</v>
      </c>
      <c r="W13" s="219">
        <v>24.92</v>
      </c>
      <c r="X13" s="220">
        <v>42.68</v>
      </c>
      <c r="Y13" s="220">
        <v>50.92</v>
      </c>
      <c r="Z13" s="220">
        <v>58.42</v>
      </c>
      <c r="AA13" s="220">
        <v>68.33</v>
      </c>
      <c r="AB13" s="76">
        <f t="shared" si="2"/>
        <v>0.16963368709346116</v>
      </c>
      <c r="AD13" s="19" t="s">
        <v>50</v>
      </c>
      <c r="AE13" s="221">
        <v>11490349.32</v>
      </c>
      <c r="AF13" s="53">
        <v>70191709.870000005</v>
      </c>
      <c r="AG13" s="53">
        <v>96619681.010000005</v>
      </c>
      <c r="AH13" s="53">
        <v>119889428.77000001</v>
      </c>
      <c r="AI13" s="53">
        <v>131456487.58999999</v>
      </c>
      <c r="AJ13" s="76">
        <f t="shared" si="3"/>
        <v>9.6481057076271748E-2</v>
      </c>
      <c r="AK13" s="53">
        <f t="shared" si="4"/>
        <v>11567058.819999978</v>
      </c>
      <c r="AL13" s="100">
        <f t="shared" si="5"/>
        <v>0.11047122549688654</v>
      </c>
      <c r="AM13" s="222">
        <v>5084608.95</v>
      </c>
      <c r="AN13" s="223">
        <v>12005834.189999999</v>
      </c>
      <c r="AO13" s="223">
        <v>14818574.74</v>
      </c>
      <c r="AP13" s="223">
        <v>17747817.48</v>
      </c>
      <c r="AQ13" s="223">
        <v>20579810.510000002</v>
      </c>
      <c r="AR13" s="76">
        <f t="shared" si="6"/>
        <v>0.15956852346444128</v>
      </c>
      <c r="AS13" s="53">
        <f t="shared" si="7"/>
        <v>2831993.0300000012</v>
      </c>
      <c r="AT13" s="76">
        <f t="shared" si="8"/>
        <v>3.0474716369289325</v>
      </c>
      <c r="AU13" s="53">
        <f t="shared" si="9"/>
        <v>15495201.560000002</v>
      </c>
      <c r="AV13" s="100">
        <f t="shared" si="10"/>
        <v>0.12033121127530044</v>
      </c>
    </row>
    <row r="14" spans="2:48" x14ac:dyDescent="0.25">
      <c r="B14" s="19" t="s">
        <v>51</v>
      </c>
      <c r="C14" s="219">
        <v>79.409698525552827</v>
      </c>
      <c r="D14" s="220">
        <v>86.843517211728013</v>
      </c>
      <c r="E14" s="220">
        <v>95.563416658904558</v>
      </c>
      <c r="F14" s="220">
        <v>107.71973652891266</v>
      </c>
      <c r="G14" s="220">
        <v>115.8514809903451</v>
      </c>
      <c r="H14" s="76">
        <f t="shared" si="11"/>
        <v>7.5489828730223696E-2</v>
      </c>
      <c r="I14" s="219">
        <v>76.2</v>
      </c>
      <c r="J14" s="220">
        <v>78.63</v>
      </c>
      <c r="K14" s="220">
        <v>82.69</v>
      </c>
      <c r="L14" s="220">
        <v>89.63</v>
      </c>
      <c r="M14" s="220">
        <v>99.29</v>
      </c>
      <c r="N14" s="76">
        <f t="shared" si="0"/>
        <v>0.10777641414704919</v>
      </c>
      <c r="P14" s="19" t="s">
        <v>51</v>
      </c>
      <c r="Q14" s="219">
        <v>33.514801602241391</v>
      </c>
      <c r="R14" s="220">
        <v>63.569832414965049</v>
      </c>
      <c r="S14" s="220">
        <v>72.119812533126122</v>
      </c>
      <c r="T14" s="220">
        <v>82.693475174333727</v>
      </c>
      <c r="U14" s="220">
        <v>89.674931794980509</v>
      </c>
      <c r="V14" s="76">
        <f t="shared" si="1"/>
        <v>8.442572531785042E-2</v>
      </c>
      <c r="W14" s="219">
        <v>37.950000000000003</v>
      </c>
      <c r="X14" s="220">
        <v>51.12</v>
      </c>
      <c r="Y14" s="220">
        <v>44.64</v>
      </c>
      <c r="Z14" s="220">
        <v>46.43</v>
      </c>
      <c r="AA14" s="220">
        <v>56.18</v>
      </c>
      <c r="AB14" s="76">
        <f t="shared" si="2"/>
        <v>0.20999353866034887</v>
      </c>
      <c r="AD14" s="19" t="s">
        <v>51</v>
      </c>
      <c r="AE14" s="221">
        <v>1683907.8599999999</v>
      </c>
      <c r="AF14" s="53">
        <v>4436970.32</v>
      </c>
      <c r="AG14" s="53">
        <v>5183245.46</v>
      </c>
      <c r="AH14" s="53">
        <v>6059064.0900000008</v>
      </c>
      <c r="AI14" s="53">
        <v>6539886.3999999994</v>
      </c>
      <c r="AJ14" s="76">
        <f t="shared" si="3"/>
        <v>7.9355871279453316E-2</v>
      </c>
      <c r="AK14" s="53">
        <f t="shared" si="4"/>
        <v>480822.30999999866</v>
      </c>
      <c r="AL14" s="100">
        <f t="shared" si="5"/>
        <v>5.4958814012415489E-3</v>
      </c>
      <c r="AM14" s="222">
        <v>278791.86</v>
      </c>
      <c r="AN14" s="223">
        <v>537233.99</v>
      </c>
      <c r="AO14" s="223">
        <v>469158.32</v>
      </c>
      <c r="AP14" s="223">
        <v>495153.03</v>
      </c>
      <c r="AQ14" s="223">
        <v>599114.80000000005</v>
      </c>
      <c r="AR14" s="76">
        <f t="shared" si="6"/>
        <v>0.20995886867540725</v>
      </c>
      <c r="AS14" s="53">
        <f t="shared" si="7"/>
        <v>103961.77000000002</v>
      </c>
      <c r="AT14" s="76">
        <f t="shared" si="8"/>
        <v>1.1489680509323339</v>
      </c>
      <c r="AU14" s="53">
        <f t="shared" si="9"/>
        <v>320322.94000000006</v>
      </c>
      <c r="AV14" s="100">
        <f t="shared" si="10"/>
        <v>3.5030550714705961E-3</v>
      </c>
    </row>
    <row r="15" spans="2:48" x14ac:dyDescent="0.25">
      <c r="B15" s="19" t="s">
        <v>52</v>
      </c>
      <c r="C15" s="219">
        <v>127.39066452917253</v>
      </c>
      <c r="D15" s="220">
        <v>118.17059733966715</v>
      </c>
      <c r="E15" s="220">
        <v>141.16213419593666</v>
      </c>
      <c r="F15" s="220">
        <v>162.19405303149395</v>
      </c>
      <c r="G15" s="220">
        <v>189.71221803037864</v>
      </c>
      <c r="H15" s="76">
        <f t="shared" si="11"/>
        <v>0.16966198503925023</v>
      </c>
      <c r="I15" s="219">
        <v>151.46</v>
      </c>
      <c r="J15" s="220">
        <v>119.18</v>
      </c>
      <c r="K15" s="220">
        <v>150.33000000000001</v>
      </c>
      <c r="L15" s="220">
        <v>160</v>
      </c>
      <c r="M15" s="220">
        <v>201.51</v>
      </c>
      <c r="N15" s="76">
        <f t="shared" si="0"/>
        <v>0.25943749999999999</v>
      </c>
      <c r="P15" s="19" t="s">
        <v>52</v>
      </c>
      <c r="Q15" s="219">
        <v>64.262465356517538</v>
      </c>
      <c r="R15" s="220">
        <v>85.966822387254055</v>
      </c>
      <c r="S15" s="220">
        <v>112.43280007530863</v>
      </c>
      <c r="T15" s="220">
        <v>138.36677946934333</v>
      </c>
      <c r="U15" s="220">
        <v>159.58859571945069</v>
      </c>
      <c r="V15" s="76">
        <f t="shared" si="1"/>
        <v>0.15337363731017017</v>
      </c>
      <c r="W15" s="219">
        <v>92.57</v>
      </c>
      <c r="X15" s="220">
        <v>83.02</v>
      </c>
      <c r="Y15" s="220">
        <v>119.31</v>
      </c>
      <c r="Z15" s="220">
        <v>136.03</v>
      </c>
      <c r="AA15" s="220">
        <v>178.29</v>
      </c>
      <c r="AB15" s="76">
        <f t="shared" si="2"/>
        <v>0.31066676468426069</v>
      </c>
      <c r="AD15" s="19" t="s">
        <v>52</v>
      </c>
      <c r="AE15" s="221">
        <v>10027062.17</v>
      </c>
      <c r="AF15" s="53">
        <v>28507487.399999999</v>
      </c>
      <c r="AG15" s="53">
        <v>42546736.370000005</v>
      </c>
      <c r="AH15" s="53">
        <v>52695730.439999998</v>
      </c>
      <c r="AI15" s="53">
        <v>60015392.539999999</v>
      </c>
      <c r="AJ15" s="76">
        <f t="shared" si="3"/>
        <v>0.13890427248815262</v>
      </c>
      <c r="AK15" s="53">
        <f t="shared" si="4"/>
        <v>7319662.1000000015</v>
      </c>
      <c r="AL15" s="100">
        <f t="shared" si="5"/>
        <v>5.0434741442725493E-2</v>
      </c>
      <c r="AM15" s="222">
        <v>3394934.98</v>
      </c>
      <c r="AN15" s="223">
        <v>4429438.9400000004</v>
      </c>
      <c r="AO15" s="223">
        <v>6601892.1299999999</v>
      </c>
      <c r="AP15" s="223">
        <v>7539753.7300000004</v>
      </c>
      <c r="AQ15" s="223">
        <v>9296298.4900000002</v>
      </c>
      <c r="AR15" s="76">
        <f t="shared" si="6"/>
        <v>0.23297110527773168</v>
      </c>
      <c r="AS15" s="53">
        <f t="shared" si="7"/>
        <v>1756544.7599999998</v>
      </c>
      <c r="AT15" s="76">
        <f t="shared" si="8"/>
        <v>1.7382846931578055</v>
      </c>
      <c r="AU15" s="53">
        <f t="shared" si="9"/>
        <v>5901363.5099999998</v>
      </c>
      <c r="AV15" s="100">
        <f t="shared" si="10"/>
        <v>5.4355935742697294E-2</v>
      </c>
    </row>
    <row r="16" spans="2:48" x14ac:dyDescent="0.25">
      <c r="B16" s="19" t="s">
        <v>53</v>
      </c>
      <c r="C16" s="219">
        <v>63.450284199079881</v>
      </c>
      <c r="D16" s="220">
        <v>75.502983681783121</v>
      </c>
      <c r="E16" s="220">
        <v>85.412123454308372</v>
      </c>
      <c r="F16" s="220">
        <v>95.019647480655635</v>
      </c>
      <c r="G16" s="220">
        <v>102.59533807523239</v>
      </c>
      <c r="H16" s="76">
        <f t="shared" si="11"/>
        <v>7.972762260688282E-2</v>
      </c>
      <c r="I16" s="219">
        <v>64.75</v>
      </c>
      <c r="J16" s="220">
        <v>72.41</v>
      </c>
      <c r="K16" s="220">
        <v>79.19</v>
      </c>
      <c r="L16" s="220">
        <v>85.57</v>
      </c>
      <c r="M16" s="220">
        <v>89.95</v>
      </c>
      <c r="N16" s="76">
        <f t="shared" si="0"/>
        <v>5.1186163375014804E-2</v>
      </c>
      <c r="P16" s="19" t="s">
        <v>53</v>
      </c>
      <c r="Q16" s="219">
        <v>27.816126144773094</v>
      </c>
      <c r="R16" s="220">
        <v>53.663116113839074</v>
      </c>
      <c r="S16" s="220">
        <v>60.263588580042246</v>
      </c>
      <c r="T16" s="220">
        <v>68.88442343583273</v>
      </c>
      <c r="U16" s="220">
        <v>75.428128705456487</v>
      </c>
      <c r="V16" s="76">
        <f t="shared" si="1"/>
        <v>9.499542775035863E-2</v>
      </c>
      <c r="W16" s="219">
        <v>31.75</v>
      </c>
      <c r="X16" s="220">
        <v>45.96</v>
      </c>
      <c r="Y16" s="220">
        <v>49.48</v>
      </c>
      <c r="Z16" s="220">
        <v>50.51</v>
      </c>
      <c r="AA16" s="220">
        <v>60.61</v>
      </c>
      <c r="AB16" s="76">
        <f t="shared" si="2"/>
        <v>0.19996040388041969</v>
      </c>
      <c r="AD16" s="19" t="s">
        <v>53</v>
      </c>
      <c r="AE16" s="221">
        <v>6741130.8299999991</v>
      </c>
      <c r="AF16" s="53">
        <v>15697281.609999999</v>
      </c>
      <c r="AG16" s="53">
        <v>19135398.729999997</v>
      </c>
      <c r="AH16" s="53">
        <v>21569170.66</v>
      </c>
      <c r="AI16" s="53">
        <v>22509826.150000002</v>
      </c>
      <c r="AJ16" s="76">
        <f t="shared" si="3"/>
        <v>4.361111072965107E-2</v>
      </c>
      <c r="AK16" s="53">
        <f t="shared" si="4"/>
        <v>940655.49000000209</v>
      </c>
      <c r="AL16" s="100">
        <f t="shared" si="5"/>
        <v>1.8916434830269481E-2</v>
      </c>
      <c r="AM16" s="222">
        <v>1231356.98</v>
      </c>
      <c r="AN16" s="223">
        <v>1994587.39</v>
      </c>
      <c r="AO16" s="223">
        <v>2158355.4500000002</v>
      </c>
      <c r="AP16" s="223">
        <v>2301918.7799999998</v>
      </c>
      <c r="AQ16" s="223">
        <v>2641678.87</v>
      </c>
      <c r="AR16" s="76">
        <f t="shared" si="6"/>
        <v>0.14759864377143672</v>
      </c>
      <c r="AS16" s="53">
        <f t="shared" si="7"/>
        <v>339760.09000000032</v>
      </c>
      <c r="AT16" s="76">
        <f t="shared" si="8"/>
        <v>1.1453395830021611</v>
      </c>
      <c r="AU16" s="53">
        <f t="shared" si="9"/>
        <v>1410321.8900000001</v>
      </c>
      <c r="AV16" s="100">
        <f t="shared" si="10"/>
        <v>1.5446032317596248E-2</v>
      </c>
    </row>
    <row r="17" spans="2:48" x14ac:dyDescent="0.25">
      <c r="B17" s="19" t="s">
        <v>54</v>
      </c>
      <c r="C17" s="219">
        <v>85.935635582084458</v>
      </c>
      <c r="D17" s="220">
        <v>111.50736069301333</v>
      </c>
      <c r="E17" s="220">
        <v>125.96585685974379</v>
      </c>
      <c r="F17" s="220">
        <v>139.8548201882582</v>
      </c>
      <c r="G17" s="220">
        <v>117.77092687520798</v>
      </c>
      <c r="H17" s="76">
        <f t="shared" si="11"/>
        <v>-0.15790584324031987</v>
      </c>
      <c r="I17" s="219">
        <v>91.16</v>
      </c>
      <c r="J17" s="220">
        <v>124.87</v>
      </c>
      <c r="K17" s="220">
        <v>136.29</v>
      </c>
      <c r="L17" s="220">
        <v>155.41999999999999</v>
      </c>
      <c r="M17" s="220">
        <v>139.79</v>
      </c>
      <c r="N17" s="76">
        <f t="shared" si="0"/>
        <v>-0.10056620769527724</v>
      </c>
      <c r="P17" s="19" t="s">
        <v>54</v>
      </c>
      <c r="Q17" s="219">
        <v>28.513392514038237</v>
      </c>
      <c r="R17" s="220">
        <v>81.728170964630749</v>
      </c>
      <c r="S17" s="220">
        <v>104.13009537655051</v>
      </c>
      <c r="T17" s="220">
        <v>119.59843418164837</v>
      </c>
      <c r="U17" s="220">
        <v>100.11437066953164</v>
      </c>
      <c r="V17" s="76">
        <f t="shared" si="1"/>
        <v>-0.16291236290371469</v>
      </c>
      <c r="W17" s="219">
        <v>40.869999999999997</v>
      </c>
      <c r="X17" s="220">
        <v>101.08</v>
      </c>
      <c r="Y17" s="220">
        <v>114.36</v>
      </c>
      <c r="Z17" s="220">
        <v>131.32</v>
      </c>
      <c r="AA17" s="220">
        <v>117.76</v>
      </c>
      <c r="AB17" s="76">
        <f t="shared" si="2"/>
        <v>-0.10325921413341443</v>
      </c>
      <c r="AD17" s="19" t="s">
        <v>54</v>
      </c>
      <c r="AE17" s="221">
        <v>7356003.3200000012</v>
      </c>
      <c r="AF17" s="53">
        <v>47144692.859999999</v>
      </c>
      <c r="AG17" s="53">
        <v>58990467.630000003</v>
      </c>
      <c r="AH17" s="53">
        <v>69340386.010000005</v>
      </c>
      <c r="AI17" s="53">
        <v>58175298.969999999</v>
      </c>
      <c r="AJ17" s="76">
        <f t="shared" si="3"/>
        <v>-0.16101853021686119</v>
      </c>
      <c r="AK17" s="53">
        <f t="shared" si="4"/>
        <v>-11165087.040000007</v>
      </c>
      <c r="AL17" s="100">
        <f t="shared" si="5"/>
        <v>4.8888394089060885E-2</v>
      </c>
      <c r="AM17" s="222">
        <v>2488452.33</v>
      </c>
      <c r="AN17" s="223">
        <v>8526586.6400000006</v>
      </c>
      <c r="AO17" s="223">
        <v>9649565.0299999993</v>
      </c>
      <c r="AP17" s="223">
        <v>11081336.34</v>
      </c>
      <c r="AQ17" s="223">
        <v>10005946.66</v>
      </c>
      <c r="AR17" s="76">
        <f t="shared" si="6"/>
        <v>-9.7045125876939142E-2</v>
      </c>
      <c r="AS17" s="53">
        <f t="shared" si="7"/>
        <v>-1075389.6799999997</v>
      </c>
      <c r="AT17" s="76">
        <f t="shared" si="8"/>
        <v>3.0209517133888593</v>
      </c>
      <c r="AU17" s="53">
        <f t="shared" si="9"/>
        <v>7517494.3300000001</v>
      </c>
      <c r="AV17" s="100">
        <f t="shared" si="10"/>
        <v>5.8505285117605624E-2</v>
      </c>
    </row>
    <row r="18" spans="2:48" x14ac:dyDescent="0.25">
      <c r="B18" s="23" t="s">
        <v>55</v>
      </c>
      <c r="C18" s="219">
        <v>75.831620481228683</v>
      </c>
      <c r="D18" s="220">
        <v>61.42692427514649</v>
      </c>
      <c r="E18" s="220">
        <v>67.64683213103639</v>
      </c>
      <c r="F18" s="220">
        <v>71.675111528093851</v>
      </c>
      <c r="G18" s="220">
        <v>73.109317063108548</v>
      </c>
      <c r="H18" s="76">
        <f t="shared" si="11"/>
        <v>2.0009812394258253E-2</v>
      </c>
      <c r="I18" s="219">
        <v>73.63</v>
      </c>
      <c r="J18" s="220">
        <v>63.81</v>
      </c>
      <c r="K18" s="220">
        <v>67.17</v>
      </c>
      <c r="L18" s="220">
        <v>61.64</v>
      </c>
      <c r="M18" s="220">
        <v>66.2</v>
      </c>
      <c r="N18" s="76">
        <f t="shared" si="0"/>
        <v>7.3977936404931999E-2</v>
      </c>
      <c r="P18" s="23" t="s">
        <v>55</v>
      </c>
      <c r="Q18" s="219">
        <v>18.439062632948929</v>
      </c>
      <c r="R18" s="220">
        <v>40.184450231984655</v>
      </c>
      <c r="S18" s="220">
        <v>52.776908382162915</v>
      </c>
      <c r="T18" s="220">
        <v>55.950548437226814</v>
      </c>
      <c r="U18" s="220">
        <v>55.15158487384646</v>
      </c>
      <c r="V18" s="76">
        <f t="shared" si="1"/>
        <v>-1.4279816475378126E-2</v>
      </c>
      <c r="W18" s="219">
        <v>23.33</v>
      </c>
      <c r="X18" s="220">
        <v>36.11</v>
      </c>
      <c r="Y18" s="220">
        <v>43.74</v>
      </c>
      <c r="Z18" s="220">
        <v>39.58</v>
      </c>
      <c r="AA18" s="220">
        <v>41.85</v>
      </c>
      <c r="AB18" s="76">
        <f t="shared" si="2"/>
        <v>5.7352198079838379E-2</v>
      </c>
      <c r="AD18" s="23" t="s">
        <v>55</v>
      </c>
      <c r="AE18" s="221">
        <v>4311537.5</v>
      </c>
      <c r="AF18" s="53">
        <v>11485342.190000001</v>
      </c>
      <c r="AG18" s="53">
        <v>13663025.75</v>
      </c>
      <c r="AH18" s="53">
        <v>15080999.539999999</v>
      </c>
      <c r="AI18" s="53">
        <v>14900266.93</v>
      </c>
      <c r="AJ18" s="76">
        <f t="shared" si="3"/>
        <v>-1.1984126749731261E-2</v>
      </c>
      <c r="AK18" s="53">
        <f t="shared" si="4"/>
        <v>-180732.6099999994</v>
      </c>
      <c r="AL18" s="100">
        <f t="shared" si="5"/>
        <v>1.2521639503420352E-2</v>
      </c>
      <c r="AM18" s="222">
        <v>846981.56</v>
      </c>
      <c r="AN18" s="223">
        <v>1356617.13</v>
      </c>
      <c r="AO18" s="223">
        <v>1643473.64</v>
      </c>
      <c r="AP18" s="223">
        <v>1544670.82</v>
      </c>
      <c r="AQ18" s="223">
        <v>1651395.7</v>
      </c>
      <c r="AR18" s="76">
        <f t="shared" si="6"/>
        <v>6.9092313144103912E-2</v>
      </c>
      <c r="AS18" s="53">
        <f t="shared" si="7"/>
        <v>106724.87999999989</v>
      </c>
      <c r="AT18" s="76">
        <f t="shared" si="8"/>
        <v>0.94974221162500849</v>
      </c>
      <c r="AU18" s="53">
        <f t="shared" si="9"/>
        <v>804414.1399999999</v>
      </c>
      <c r="AV18" s="100">
        <f t="shared" si="10"/>
        <v>9.6557956536706055E-3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169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170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171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172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173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8475.1378747705494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174</v>
      </c>
      <c r="C27" s="283"/>
      <c r="D27" s="283"/>
      <c r="E27" s="283"/>
      <c r="F27" s="283"/>
      <c r="G27" s="283"/>
      <c r="H27" s="283"/>
      <c r="I27" s="146"/>
      <c r="P27" s="283" t="s">
        <v>175</v>
      </c>
      <c r="Q27" s="283"/>
      <c r="R27" s="283"/>
      <c r="S27" s="283"/>
      <c r="T27" s="283"/>
      <c r="U27" s="283"/>
      <c r="V27" s="283"/>
      <c r="W27" s="283"/>
      <c r="AE27" s="283" t="s">
        <v>176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169</v>
      </c>
      <c r="C43" s="281"/>
      <c r="D43" s="281"/>
      <c r="E43" s="281"/>
      <c r="F43" s="281"/>
      <c r="G43" s="281"/>
      <c r="H43" s="281"/>
      <c r="P43" s="281" t="s">
        <v>170</v>
      </c>
      <c r="Q43" s="281"/>
      <c r="R43" s="281"/>
      <c r="S43" s="281"/>
      <c r="T43" s="281"/>
      <c r="U43" s="281"/>
      <c r="V43" s="281"/>
      <c r="W43" s="281"/>
      <c r="AE43" s="319" t="s">
        <v>171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172</v>
      </c>
      <c r="C44" s="281"/>
      <c r="D44" s="281"/>
      <c r="E44" s="281"/>
      <c r="F44" s="281"/>
      <c r="G44" s="281"/>
      <c r="H44" s="281"/>
      <c r="P44" s="320" t="s">
        <v>173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563DC-1F8E-44D0-8822-82E34CC62950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93.57</v>
      </c>
      <c r="L6" s="229">
        <v>103.46</v>
      </c>
      <c r="M6" s="229">
        <v>112.62</v>
      </c>
      <c r="N6" s="229">
        <v>122.28</v>
      </c>
      <c r="O6" s="229">
        <v>129.16</v>
      </c>
      <c r="P6" s="95">
        <f t="shared" ref="P6:P51" si="2">IFERROR(O6/N6-1,"-")</f>
        <v>5.6264311416421187E-2</v>
      </c>
      <c r="Q6" s="228">
        <f t="shared" ref="Q6:Q51" si="3">IFERROR(O6-N6,"-")</f>
        <v>6.8799999999999955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100.38</v>
      </c>
      <c r="L7" s="231">
        <v>110.94</v>
      </c>
      <c r="M7" s="231">
        <v>120.89</v>
      </c>
      <c r="N7" s="231">
        <v>131.66999999999999</v>
      </c>
      <c r="O7" s="231">
        <v>137.66999999999999</v>
      </c>
      <c r="P7" s="98">
        <f t="shared" si="2"/>
        <v>4.5568466621098258E-2</v>
      </c>
      <c r="Q7" s="230">
        <f t="shared" si="3"/>
        <v>6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107.12</v>
      </c>
      <c r="L8" s="233">
        <v>120.05</v>
      </c>
      <c r="M8" s="233">
        <v>130.01</v>
      </c>
      <c r="N8" s="233">
        <v>141.26</v>
      </c>
      <c r="O8" s="233">
        <v>147.68</v>
      </c>
      <c r="P8" s="100">
        <f t="shared" si="2"/>
        <v>4.5448109868327924E-2</v>
      </c>
      <c r="Q8" s="232">
        <f t="shared" si="3"/>
        <v>6.4200000000000159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56.07</v>
      </c>
      <c r="L9" s="233">
        <v>63.22</v>
      </c>
      <c r="M9" s="233">
        <v>69.3</v>
      </c>
      <c r="N9" s="233">
        <v>77.56</v>
      </c>
      <c r="O9" s="233">
        <v>82.18</v>
      </c>
      <c r="P9" s="100">
        <f t="shared" si="2"/>
        <v>5.9566787003610067E-2</v>
      </c>
      <c r="Q9" s="232">
        <f t="shared" si="3"/>
        <v>4.6200000000000045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68.22</v>
      </c>
      <c r="L10" s="231">
        <v>74.989999999999995</v>
      </c>
      <c r="M10" s="231">
        <v>82.51</v>
      </c>
      <c r="N10" s="231">
        <v>87.72</v>
      </c>
      <c r="O10" s="231">
        <v>99.57</v>
      </c>
      <c r="P10" s="98">
        <f t="shared" si="2"/>
        <v>0.13508891928864553</v>
      </c>
      <c r="Q10" s="230">
        <f t="shared" si="3"/>
        <v>11.849999999999994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122.22</v>
      </c>
      <c r="L11" s="235">
        <v>127.32</v>
      </c>
      <c r="M11" s="235">
        <v>137.09</v>
      </c>
      <c r="N11" s="235">
        <v>143.27000000000001</v>
      </c>
      <c r="O11" s="235">
        <v>149.71</v>
      </c>
      <c r="P11" s="102">
        <f t="shared" si="2"/>
        <v>4.4950094227681925E-2</v>
      </c>
      <c r="Q11" s="234">
        <f t="shared" si="3"/>
        <v>6.4399999999999977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129.28</v>
      </c>
      <c r="L12" s="231">
        <v>135.16999999999999</v>
      </c>
      <c r="M12" s="231">
        <v>146.69999999999999</v>
      </c>
      <c r="N12" s="231">
        <v>155.96</v>
      </c>
      <c r="O12" s="231">
        <v>161.97</v>
      </c>
      <c r="P12" s="98">
        <f t="shared" si="2"/>
        <v>3.8535521928699579E-2</v>
      </c>
      <c r="Q12" s="230">
        <f t="shared" si="3"/>
        <v>6.0099999999999909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134.01</v>
      </c>
      <c r="L13" s="233">
        <v>145.16999999999999</v>
      </c>
      <c r="M13" s="233">
        <v>157.63999999999999</v>
      </c>
      <c r="N13" s="233">
        <v>166.23</v>
      </c>
      <c r="O13" s="233">
        <v>173.29</v>
      </c>
      <c r="P13" s="100">
        <f t="shared" si="2"/>
        <v>4.2471274739818377E-2</v>
      </c>
      <c r="Q13" s="232">
        <f t="shared" si="3"/>
        <v>7.0600000000000023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74.05</v>
      </c>
      <c r="L14" s="233">
        <v>57.27</v>
      </c>
      <c r="M14" s="233">
        <v>53.91</v>
      </c>
      <c r="N14" s="233">
        <v>55.7</v>
      </c>
      <c r="O14" s="233">
        <v>66.42</v>
      </c>
      <c r="P14" s="100">
        <f t="shared" si="2"/>
        <v>0.19245960502693005</v>
      </c>
      <c r="Q14" s="232">
        <f t="shared" si="3"/>
        <v>10.719999999999999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76.84</v>
      </c>
      <c r="L15" s="231">
        <v>82.86</v>
      </c>
      <c r="M15" s="231">
        <v>90.31</v>
      </c>
      <c r="N15" s="231">
        <v>86.66</v>
      </c>
      <c r="O15" s="231">
        <v>97.97</v>
      </c>
      <c r="P15" s="98">
        <f t="shared" si="2"/>
        <v>0.13051003923378723</v>
      </c>
      <c r="Q15" s="230">
        <f t="shared" si="3"/>
        <v>11.310000000000002</v>
      </c>
    </row>
    <row r="16" spans="2:17" x14ac:dyDescent="0.25">
      <c r="B16" s="93" t="s">
        <v>46</v>
      </c>
      <c r="C16" s="234">
        <v>107.11</v>
      </c>
      <c r="D16" s="234">
        <v>119.42</v>
      </c>
      <c r="E16" s="234">
        <v>126.49</v>
      </c>
      <c r="F16" s="234">
        <v>131.02000000000001</v>
      </c>
      <c r="G16" s="234">
        <v>139.02000000000001</v>
      </c>
      <c r="H16" s="234">
        <v>151.54</v>
      </c>
      <c r="I16" s="102">
        <f t="shared" si="0"/>
        <v>9.0058984318802882E-2</v>
      </c>
      <c r="J16" s="234">
        <f t="shared" si="1"/>
        <v>12.519999999999982</v>
      </c>
      <c r="K16" s="235">
        <v>122.22</v>
      </c>
      <c r="L16" s="235">
        <v>127.32</v>
      </c>
      <c r="M16" s="235">
        <v>137.09</v>
      </c>
      <c r="N16" s="235">
        <v>143.27000000000001</v>
      </c>
      <c r="O16" s="235">
        <v>149.71</v>
      </c>
      <c r="P16" s="102">
        <f t="shared" si="2"/>
        <v>4.4950094227681925E-2</v>
      </c>
      <c r="Q16" s="234">
        <f t="shared" si="3"/>
        <v>6.4399999999999977</v>
      </c>
    </row>
    <row r="17" spans="2:17" x14ac:dyDescent="0.25">
      <c r="B17" s="96" t="s">
        <v>62</v>
      </c>
      <c r="C17" s="230">
        <v>115.8</v>
      </c>
      <c r="D17" s="230">
        <v>130.44999999999999</v>
      </c>
      <c r="E17" s="230">
        <v>134.97</v>
      </c>
      <c r="F17" s="230">
        <v>140.36000000000001</v>
      </c>
      <c r="G17" s="230">
        <v>150.84</v>
      </c>
      <c r="H17" s="230">
        <v>166.04</v>
      </c>
      <c r="I17" s="98">
        <f t="shared" si="0"/>
        <v>0.10076902678334654</v>
      </c>
      <c r="J17" s="230">
        <f t="shared" si="1"/>
        <v>15.199999999999989</v>
      </c>
      <c r="K17" s="231">
        <v>129.28</v>
      </c>
      <c r="L17" s="231">
        <v>135.16999999999999</v>
      </c>
      <c r="M17" s="231">
        <v>146.69999999999999</v>
      </c>
      <c r="N17" s="231">
        <v>155.96</v>
      </c>
      <c r="O17" s="231">
        <v>161.97</v>
      </c>
      <c r="P17" s="98">
        <f t="shared" si="2"/>
        <v>3.8535521928699579E-2</v>
      </c>
      <c r="Q17" s="230">
        <f t="shared" si="3"/>
        <v>6.0099999999999909</v>
      </c>
    </row>
    <row r="18" spans="2:17" x14ac:dyDescent="0.25">
      <c r="B18" s="99" t="s">
        <v>63</v>
      </c>
      <c r="C18" s="232">
        <v>125.04</v>
      </c>
      <c r="D18" s="232">
        <v>138.85</v>
      </c>
      <c r="E18" s="232">
        <v>143.38999999999999</v>
      </c>
      <c r="F18" s="232">
        <v>150.34</v>
      </c>
      <c r="G18" s="232">
        <v>161.43</v>
      </c>
      <c r="H18" s="232">
        <v>176.82</v>
      </c>
      <c r="I18" s="100">
        <f t="shared" si="0"/>
        <v>9.5335439509384834E-2</v>
      </c>
      <c r="J18" s="232">
        <f t="shared" si="1"/>
        <v>15.389999999999986</v>
      </c>
      <c r="K18" s="233">
        <v>134.01</v>
      </c>
      <c r="L18" s="233">
        <v>145.16999999999999</v>
      </c>
      <c r="M18" s="233">
        <v>157.63999999999999</v>
      </c>
      <c r="N18" s="233">
        <v>166.23</v>
      </c>
      <c r="O18" s="233">
        <v>173.29</v>
      </c>
      <c r="P18" s="100">
        <f t="shared" si="2"/>
        <v>4.2471274739818377E-2</v>
      </c>
      <c r="Q18" s="232">
        <f t="shared" si="3"/>
        <v>7.0600000000000023</v>
      </c>
    </row>
    <row r="19" spans="2:17" x14ac:dyDescent="0.25">
      <c r="B19" s="99" t="s">
        <v>64</v>
      </c>
      <c r="C19" s="232">
        <v>63.73</v>
      </c>
      <c r="D19" s="232">
        <v>65.55</v>
      </c>
      <c r="E19" s="232">
        <v>60.97</v>
      </c>
      <c r="F19" s="232">
        <v>62.16</v>
      </c>
      <c r="G19" s="232">
        <v>63.03</v>
      </c>
      <c r="H19" s="232">
        <v>64.42</v>
      </c>
      <c r="I19" s="100">
        <f t="shared" si="0"/>
        <v>2.2052990639378045E-2</v>
      </c>
      <c r="J19" s="232">
        <f t="shared" si="1"/>
        <v>1.3900000000000006</v>
      </c>
      <c r="K19" s="233">
        <v>74.05</v>
      </c>
      <c r="L19" s="233">
        <v>57.27</v>
      </c>
      <c r="M19" s="233">
        <v>53.91</v>
      </c>
      <c r="N19" s="233">
        <v>55.7</v>
      </c>
      <c r="O19" s="233">
        <v>66.42</v>
      </c>
      <c r="P19" s="100">
        <f t="shared" si="2"/>
        <v>0.19245960502693005</v>
      </c>
      <c r="Q19" s="232">
        <f t="shared" si="3"/>
        <v>10.719999999999999</v>
      </c>
    </row>
    <row r="20" spans="2:17" x14ac:dyDescent="0.25">
      <c r="B20" s="96" t="s">
        <v>65</v>
      </c>
      <c r="C20" s="230">
        <v>72.42</v>
      </c>
      <c r="D20" s="230">
        <v>76.66</v>
      </c>
      <c r="E20" s="230">
        <v>74.13</v>
      </c>
      <c r="F20" s="230">
        <v>78.930000000000007</v>
      </c>
      <c r="G20" s="230">
        <v>83.06</v>
      </c>
      <c r="H20" s="230">
        <v>86.47</v>
      </c>
      <c r="I20" s="98">
        <f t="shared" si="0"/>
        <v>4.1054659282446337E-2</v>
      </c>
      <c r="J20" s="230">
        <f t="shared" si="1"/>
        <v>3.4099999999999966</v>
      </c>
      <c r="K20" s="231">
        <v>76.84</v>
      </c>
      <c r="L20" s="231">
        <v>82.86</v>
      </c>
      <c r="M20" s="231">
        <v>90.31</v>
      </c>
      <c r="N20" s="231">
        <v>86.66</v>
      </c>
      <c r="O20" s="231">
        <v>97.97</v>
      </c>
      <c r="P20" s="98">
        <f t="shared" si="2"/>
        <v>0.13051003923378723</v>
      </c>
      <c r="Q20" s="230">
        <f t="shared" si="3"/>
        <v>11.310000000000002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65.69</v>
      </c>
      <c r="L21" s="235">
        <v>82.68</v>
      </c>
      <c r="M21" s="235">
        <v>80.44</v>
      </c>
      <c r="N21" s="235">
        <v>94.54</v>
      </c>
      <c r="O21" s="235">
        <v>98.06</v>
      </c>
      <c r="P21" s="102">
        <f t="shared" si="2"/>
        <v>3.7232917283689382E-2</v>
      </c>
      <c r="Q21" s="234">
        <f t="shared" si="3"/>
        <v>3.519999999999996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65.69</v>
      </c>
      <c r="L22" s="231">
        <v>82.68</v>
      </c>
      <c r="M22" s="231">
        <v>80.66</v>
      </c>
      <c r="N22" s="231">
        <v>94.83</v>
      </c>
      <c r="O22" s="231">
        <v>98.2</v>
      </c>
      <c r="P22" s="98">
        <f t="shared" si="2"/>
        <v>3.5537277232943199E-2</v>
      </c>
      <c r="Q22" s="230">
        <f t="shared" si="3"/>
        <v>3.3700000000000045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190.16</v>
      </c>
      <c r="L24" s="235">
        <v>133.82</v>
      </c>
      <c r="M24" s="235">
        <v>193.33</v>
      </c>
      <c r="N24" s="235">
        <v>234.03</v>
      </c>
      <c r="O24" s="235">
        <v>193.92</v>
      </c>
      <c r="P24" s="102">
        <f t="shared" si="2"/>
        <v>-0.17138828355339064</v>
      </c>
      <c r="Q24" s="234">
        <f t="shared" si="3"/>
        <v>-40.110000000000014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112.07</v>
      </c>
      <c r="L25" s="231">
        <v>124.54</v>
      </c>
      <c r="M25" s="231">
        <v>181.25</v>
      </c>
      <c r="N25" s="231">
        <v>234.03</v>
      </c>
      <c r="O25" s="231">
        <v>201.08</v>
      </c>
      <c r="P25" s="98">
        <f t="shared" si="2"/>
        <v>-0.14079391531000296</v>
      </c>
      <c r="Q25" s="230">
        <f t="shared" si="3"/>
        <v>-32.949999999999989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112.07</v>
      </c>
      <c r="L26" s="233">
        <v>0</v>
      </c>
      <c r="M26" s="233">
        <v>181.25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46.06</v>
      </c>
      <c r="L28" s="235">
        <v>60</v>
      </c>
      <c r="M28" s="235">
        <v>66.819999999999993</v>
      </c>
      <c r="N28" s="235">
        <v>72.59</v>
      </c>
      <c r="O28" s="235">
        <v>83.86</v>
      </c>
      <c r="P28" s="102">
        <f t="shared" si="2"/>
        <v>0.15525554484088722</v>
      </c>
      <c r="Q28" s="234">
        <f t="shared" si="3"/>
        <v>11.269999999999996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46.89</v>
      </c>
      <c r="L29" s="231">
        <v>63.64</v>
      </c>
      <c r="M29" s="231">
        <v>71.91</v>
      </c>
      <c r="N29" s="231">
        <v>76.959999999999994</v>
      </c>
      <c r="O29" s="231">
        <v>90.13</v>
      </c>
      <c r="P29" s="98">
        <f t="shared" si="2"/>
        <v>0.17112785862785862</v>
      </c>
      <c r="Q29" s="230">
        <f t="shared" si="3"/>
        <v>13.170000000000002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49.95</v>
      </c>
      <c r="L30" s="233">
        <v>66.09</v>
      </c>
      <c r="M30" s="233">
        <v>74.959999999999994</v>
      </c>
      <c r="N30" s="233">
        <v>80.260000000000005</v>
      </c>
      <c r="O30" s="233">
        <v>94.65</v>
      </c>
      <c r="P30" s="100">
        <f t="shared" si="2"/>
        <v>0.17929230002491892</v>
      </c>
      <c r="Q30" s="232">
        <f t="shared" si="3"/>
        <v>14.39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31.47</v>
      </c>
      <c r="L31" s="233">
        <v>44.35</v>
      </c>
      <c r="M31" s="233">
        <v>48.66</v>
      </c>
      <c r="N31" s="233">
        <v>52.85</v>
      </c>
      <c r="O31" s="233">
        <v>60.28</v>
      </c>
      <c r="P31" s="100">
        <f t="shared" si="2"/>
        <v>0.14058656575212858</v>
      </c>
      <c r="Q31" s="232">
        <f t="shared" si="3"/>
        <v>7.43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43.09</v>
      </c>
      <c r="L32" s="231">
        <v>44.61</v>
      </c>
      <c r="M32" s="231">
        <v>45.12</v>
      </c>
      <c r="N32" s="231">
        <v>52.45</v>
      </c>
      <c r="O32" s="231">
        <v>57.11</v>
      </c>
      <c r="P32" s="98">
        <f t="shared" si="2"/>
        <v>8.8846520495710068E-2</v>
      </c>
      <c r="Q32" s="230">
        <f t="shared" si="3"/>
        <v>4.6599999999999966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76.2</v>
      </c>
      <c r="L33" s="235">
        <v>78.63</v>
      </c>
      <c r="M33" s="235">
        <v>82.69</v>
      </c>
      <c r="N33" s="235">
        <v>89.63</v>
      </c>
      <c r="O33" s="235">
        <v>99.29</v>
      </c>
      <c r="P33" s="102">
        <f t="shared" si="2"/>
        <v>0.10777641414704919</v>
      </c>
      <c r="Q33" s="234">
        <f t="shared" si="3"/>
        <v>9.6600000000000108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76.2</v>
      </c>
      <c r="L34" s="231">
        <v>78.63</v>
      </c>
      <c r="M34" s="231">
        <v>82.69</v>
      </c>
      <c r="N34" s="231">
        <v>89.63</v>
      </c>
      <c r="O34" s="231">
        <v>99.29</v>
      </c>
      <c r="P34" s="98">
        <f t="shared" si="2"/>
        <v>0.10777641414704919</v>
      </c>
      <c r="Q34" s="230">
        <f t="shared" si="3"/>
        <v>9.6600000000000108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151.46</v>
      </c>
      <c r="L35" s="235">
        <v>119.18</v>
      </c>
      <c r="M35" s="235">
        <v>150.33000000000001</v>
      </c>
      <c r="N35" s="235">
        <v>160</v>
      </c>
      <c r="O35" s="235">
        <v>201.51</v>
      </c>
      <c r="P35" s="102">
        <f t="shared" si="2"/>
        <v>0.25943749999999999</v>
      </c>
      <c r="Q35" s="234">
        <f t="shared" si="3"/>
        <v>41.509999999999991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158.06</v>
      </c>
      <c r="L36" s="231">
        <v>127.26</v>
      </c>
      <c r="M36" s="231">
        <v>157.88999999999999</v>
      </c>
      <c r="N36" s="231">
        <v>171.83</v>
      </c>
      <c r="O36" s="231">
        <v>215.49</v>
      </c>
      <c r="P36" s="98">
        <f t="shared" si="2"/>
        <v>0.25408834312983752</v>
      </c>
      <c r="Q36" s="230">
        <f t="shared" si="3"/>
        <v>43.66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46.36</v>
      </c>
      <c r="L37" s="231">
        <v>75.02</v>
      </c>
      <c r="M37" s="231">
        <v>110.57</v>
      </c>
      <c r="N37" s="231">
        <v>95.28</v>
      </c>
      <c r="O37" s="231">
        <v>129.86000000000001</v>
      </c>
      <c r="P37" s="98">
        <f t="shared" si="2"/>
        <v>0.36293031066330816</v>
      </c>
      <c r="Q37" s="230">
        <f t="shared" si="3"/>
        <v>34.580000000000013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64.75</v>
      </c>
      <c r="L38" s="235">
        <v>72.41</v>
      </c>
      <c r="M38" s="235">
        <v>79.19</v>
      </c>
      <c r="N38" s="235">
        <v>85.57</v>
      </c>
      <c r="O38" s="235">
        <v>89.95</v>
      </c>
      <c r="P38" s="102">
        <f t="shared" si="2"/>
        <v>5.1186163375014804E-2</v>
      </c>
      <c r="Q38" s="234">
        <f t="shared" si="3"/>
        <v>4.3800000000000097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64.75</v>
      </c>
      <c r="L39" s="231">
        <v>72.41</v>
      </c>
      <c r="M39" s="231">
        <v>79.19</v>
      </c>
      <c r="N39" s="231">
        <v>85.57</v>
      </c>
      <c r="O39" s="231">
        <v>89.95</v>
      </c>
      <c r="P39" s="98">
        <f t="shared" si="2"/>
        <v>5.1186163375014804E-2</v>
      </c>
      <c r="Q39" s="230">
        <f t="shared" si="3"/>
        <v>4.3800000000000097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70.069999999999993</v>
      </c>
      <c r="L40" s="233">
        <v>84.89</v>
      </c>
      <c r="M40" s="233">
        <v>90.31</v>
      </c>
      <c r="N40" s="233">
        <v>99.5</v>
      </c>
      <c r="O40" s="233">
        <v>102.28</v>
      </c>
      <c r="P40" s="100">
        <f t="shared" si="2"/>
        <v>2.793969849246225E-2</v>
      </c>
      <c r="Q40" s="232">
        <f t="shared" si="3"/>
        <v>2.7800000000000011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55.58</v>
      </c>
      <c r="L41" s="233">
        <v>55.23</v>
      </c>
      <c r="M41" s="233">
        <v>64.12</v>
      </c>
      <c r="N41" s="233">
        <v>65.78</v>
      </c>
      <c r="O41" s="233">
        <v>63.7</v>
      </c>
      <c r="P41" s="100">
        <f t="shared" si="2"/>
        <v>-3.1620553359683723E-2</v>
      </c>
      <c r="Q41" s="232">
        <f t="shared" si="3"/>
        <v>-2.0799999999999983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91.16</v>
      </c>
      <c r="L42" s="235">
        <v>124.87</v>
      </c>
      <c r="M42" s="235">
        <v>136.29</v>
      </c>
      <c r="N42" s="235">
        <v>155.41999999999999</v>
      </c>
      <c r="O42" s="235">
        <v>139.79</v>
      </c>
      <c r="P42" s="102">
        <f t="shared" si="2"/>
        <v>-0.10056620769527724</v>
      </c>
      <c r="Q42" s="234">
        <f t="shared" si="3"/>
        <v>-15.629999999999995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94.44</v>
      </c>
      <c r="L43" s="231">
        <v>133.19999999999999</v>
      </c>
      <c r="M43" s="231">
        <v>145.19</v>
      </c>
      <c r="N43" s="231">
        <v>165.23</v>
      </c>
      <c r="O43" s="231">
        <v>147.04</v>
      </c>
      <c r="P43" s="98">
        <f t="shared" si="2"/>
        <v>-0.11008896689463177</v>
      </c>
      <c r="Q43" s="230">
        <f t="shared" si="3"/>
        <v>-18.189999999999998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100.45</v>
      </c>
      <c r="L44" s="233">
        <v>144.04</v>
      </c>
      <c r="M44" s="233">
        <v>154.22</v>
      </c>
      <c r="N44" s="233">
        <v>177.05</v>
      </c>
      <c r="O44" s="233">
        <v>155.34</v>
      </c>
      <c r="P44" s="100">
        <f t="shared" si="2"/>
        <v>-0.12262072860773798</v>
      </c>
      <c r="Q44" s="232">
        <f t="shared" si="3"/>
        <v>-21.710000000000008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73.38</v>
      </c>
      <c r="L45" s="233">
        <v>95.18</v>
      </c>
      <c r="M45" s="233">
        <v>109.8</v>
      </c>
      <c r="N45" s="233">
        <v>122.4</v>
      </c>
      <c r="O45" s="233">
        <v>114.58</v>
      </c>
      <c r="P45" s="100">
        <f t="shared" si="2"/>
        <v>-6.3888888888888995E-2</v>
      </c>
      <c r="Q45" s="232">
        <f t="shared" si="3"/>
        <v>-7.8200000000000074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72.89</v>
      </c>
      <c r="L46" s="231">
        <v>64.42</v>
      </c>
      <c r="M46" s="231">
        <v>74.31</v>
      </c>
      <c r="N46" s="231">
        <v>87.22</v>
      </c>
      <c r="O46" s="231">
        <v>96.83</v>
      </c>
      <c r="P46" s="98">
        <f t="shared" si="2"/>
        <v>0.11018115111213023</v>
      </c>
      <c r="Q46" s="230">
        <f t="shared" si="3"/>
        <v>9.61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73.63</v>
      </c>
      <c r="L47" s="235">
        <v>63.81</v>
      </c>
      <c r="M47" s="235">
        <v>67.17</v>
      </c>
      <c r="N47" s="235">
        <v>61.64</v>
      </c>
      <c r="O47" s="235">
        <v>66.2</v>
      </c>
      <c r="P47" s="102">
        <f t="shared" si="2"/>
        <v>7.3977936404931999E-2</v>
      </c>
      <c r="Q47" s="234">
        <f t="shared" si="3"/>
        <v>4.5600000000000023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74.260000000000005</v>
      </c>
      <c r="L48" s="231">
        <v>64.91</v>
      </c>
      <c r="M48" s="231">
        <v>65.89</v>
      </c>
      <c r="N48" s="231">
        <v>62.4</v>
      </c>
      <c r="O48" s="231">
        <v>67.19</v>
      </c>
      <c r="P48" s="98">
        <f t="shared" si="2"/>
        <v>7.6762820512820573E-2</v>
      </c>
      <c r="Q48" s="230">
        <f t="shared" si="3"/>
        <v>4.7899999999999991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79.22</v>
      </c>
      <c r="L49" s="233">
        <v>67.5</v>
      </c>
      <c r="M49" s="233">
        <v>67.81</v>
      </c>
      <c r="N49" s="233">
        <v>62.84</v>
      </c>
      <c r="O49" s="233">
        <v>67.72</v>
      </c>
      <c r="P49" s="100">
        <f t="shared" si="2"/>
        <v>7.7657542966263371E-2</v>
      </c>
      <c r="Q49" s="232">
        <f t="shared" si="3"/>
        <v>4.8799999999999955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58.69</v>
      </c>
      <c r="L50" s="233">
        <v>56.77</v>
      </c>
      <c r="M50" s="233">
        <v>58.81</v>
      </c>
      <c r="N50" s="233">
        <v>61.05</v>
      </c>
      <c r="O50" s="233">
        <v>65.53</v>
      </c>
      <c r="P50" s="100">
        <f t="shared" si="2"/>
        <v>7.3382473382473501E-2</v>
      </c>
      <c r="Q50" s="232">
        <f t="shared" si="3"/>
        <v>4.480000000000004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236.36</v>
      </c>
      <c r="L51" s="231">
        <v>175.7</v>
      </c>
      <c r="M51" s="231">
        <v>175.69</v>
      </c>
      <c r="N51" s="231">
        <v>55.47</v>
      </c>
      <c r="O51" s="231">
        <v>105.4</v>
      </c>
      <c r="P51" s="98">
        <f t="shared" si="2"/>
        <v>0.90012619433928265</v>
      </c>
      <c r="Q51" s="230">
        <f t="shared" si="3"/>
        <v>49.930000000000007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68961-5B8F-404C-BAD9-A6760FD558F9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42.5</v>
      </c>
      <c r="L6" s="229">
        <v>79.03</v>
      </c>
      <c r="M6" s="229">
        <v>89.41</v>
      </c>
      <c r="N6" s="229">
        <v>98.16</v>
      </c>
      <c r="O6" s="229">
        <v>105.61</v>
      </c>
      <c r="P6" s="95">
        <f t="shared" ref="P6:P51" si="2">IFERROR(O6/N6-1,"-")</f>
        <v>7.5896495517522533E-2</v>
      </c>
      <c r="Q6" s="228">
        <f t="shared" ref="Q6:Q51" si="3">IFERROR(O6-N6,"-")</f>
        <v>7.4500000000000028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46.14</v>
      </c>
      <c r="L7" s="231">
        <v>86.24</v>
      </c>
      <c r="M7" s="231">
        <v>98.13</v>
      </c>
      <c r="N7" s="231">
        <v>106.64</v>
      </c>
      <c r="O7" s="231">
        <v>113.81</v>
      </c>
      <c r="P7" s="98">
        <f t="shared" si="2"/>
        <v>6.7235558889722435E-2</v>
      </c>
      <c r="Q7" s="230">
        <f t="shared" si="3"/>
        <v>7.1700000000000017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51.14</v>
      </c>
      <c r="L8" s="233">
        <v>94.98</v>
      </c>
      <c r="M8" s="233">
        <v>106.91</v>
      </c>
      <c r="N8" s="233">
        <v>115.82</v>
      </c>
      <c r="O8" s="233">
        <v>123.1</v>
      </c>
      <c r="P8" s="100">
        <f t="shared" si="2"/>
        <v>6.2856156104299732E-2</v>
      </c>
      <c r="Q8" s="232">
        <f t="shared" si="3"/>
        <v>7.2800000000000011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20.7</v>
      </c>
      <c r="L9" s="233">
        <v>45.03</v>
      </c>
      <c r="M9" s="233">
        <v>52.45</v>
      </c>
      <c r="N9" s="233">
        <v>58.76</v>
      </c>
      <c r="O9" s="233">
        <v>64.95</v>
      </c>
      <c r="P9" s="100">
        <f t="shared" si="2"/>
        <v>0.10534377127297501</v>
      </c>
      <c r="Q9" s="232">
        <f t="shared" si="3"/>
        <v>6.1900000000000048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29.68</v>
      </c>
      <c r="L10" s="231">
        <v>53.72</v>
      </c>
      <c r="M10" s="231">
        <v>60.63</v>
      </c>
      <c r="N10" s="231">
        <v>68.23</v>
      </c>
      <c r="O10" s="231">
        <v>78.430000000000007</v>
      </c>
      <c r="P10" s="98">
        <f t="shared" si="2"/>
        <v>0.14949435732082672</v>
      </c>
      <c r="Q10" s="230">
        <f t="shared" si="3"/>
        <v>10.200000000000003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60.54</v>
      </c>
      <c r="L11" s="235">
        <v>106.97</v>
      </c>
      <c r="M11" s="235">
        <v>115.29</v>
      </c>
      <c r="N11" s="235">
        <v>120.9</v>
      </c>
      <c r="O11" s="235">
        <v>124.88</v>
      </c>
      <c r="P11" s="102">
        <f t="shared" si="2"/>
        <v>3.2919768403639305E-2</v>
      </c>
      <c r="Q11" s="234">
        <f t="shared" si="3"/>
        <v>3.9799999999999898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65.010000000000005</v>
      </c>
      <c r="L12" s="231">
        <v>115.97</v>
      </c>
      <c r="M12" s="231">
        <v>125.57</v>
      </c>
      <c r="N12" s="231">
        <v>133.05000000000001</v>
      </c>
      <c r="O12" s="231">
        <v>137.78</v>
      </c>
      <c r="P12" s="98">
        <f t="shared" si="2"/>
        <v>3.5550544907929194E-2</v>
      </c>
      <c r="Q12" s="230">
        <f t="shared" si="3"/>
        <v>4.7299999999999898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69.400000000000006</v>
      </c>
      <c r="L13" s="233">
        <v>125.19</v>
      </c>
      <c r="M13" s="233">
        <v>135.37</v>
      </c>
      <c r="N13" s="233">
        <v>142.44</v>
      </c>
      <c r="O13" s="233">
        <v>147.38</v>
      </c>
      <c r="P13" s="100">
        <f t="shared" si="2"/>
        <v>3.4681269306374496E-2</v>
      </c>
      <c r="Q13" s="232">
        <f t="shared" si="3"/>
        <v>4.9399999999999977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27.82</v>
      </c>
      <c r="L14" s="233">
        <v>47.24</v>
      </c>
      <c r="M14" s="233">
        <v>44.93</v>
      </c>
      <c r="N14" s="233">
        <v>45.56</v>
      </c>
      <c r="O14" s="233">
        <v>56.6</v>
      </c>
      <c r="P14" s="100">
        <f t="shared" si="2"/>
        <v>0.24231782265144863</v>
      </c>
      <c r="Q14" s="232">
        <f t="shared" si="3"/>
        <v>11.04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34.729999999999997</v>
      </c>
      <c r="L15" s="231">
        <v>62.32</v>
      </c>
      <c r="M15" s="231">
        <v>69.98</v>
      </c>
      <c r="N15" s="231">
        <v>69.77</v>
      </c>
      <c r="O15" s="231">
        <v>75.510000000000005</v>
      </c>
      <c r="P15" s="98">
        <f t="shared" si="2"/>
        <v>8.2270316755052475E-2</v>
      </c>
      <c r="Q15" s="230">
        <f t="shared" si="3"/>
        <v>5.7400000000000091</v>
      </c>
    </row>
    <row r="16" spans="2:17" x14ac:dyDescent="0.25">
      <c r="B16" s="93" t="s">
        <v>46</v>
      </c>
      <c r="C16" s="234">
        <v>89.94</v>
      </c>
      <c r="D16" s="234">
        <v>61.17</v>
      </c>
      <c r="E16" s="234">
        <v>72.88</v>
      </c>
      <c r="F16" s="234">
        <v>107.72</v>
      </c>
      <c r="G16" s="234">
        <v>119.35</v>
      </c>
      <c r="H16" s="234">
        <v>131.18</v>
      </c>
      <c r="I16" s="102">
        <f t="shared" si="0"/>
        <v>9.9120234604105573E-2</v>
      </c>
      <c r="J16" s="234">
        <f t="shared" si="1"/>
        <v>11.830000000000013</v>
      </c>
      <c r="K16" s="235">
        <v>60.54</v>
      </c>
      <c r="L16" s="235">
        <v>106.97</v>
      </c>
      <c r="M16" s="235">
        <v>115.29</v>
      </c>
      <c r="N16" s="235">
        <v>120.9</v>
      </c>
      <c r="O16" s="235">
        <v>124.88</v>
      </c>
      <c r="P16" s="102">
        <f t="shared" si="2"/>
        <v>3.2919768403639305E-2</v>
      </c>
      <c r="Q16" s="234">
        <f t="shared" si="3"/>
        <v>3.9799999999999898</v>
      </c>
    </row>
    <row r="17" spans="2:17" x14ac:dyDescent="0.25">
      <c r="B17" s="96" t="s">
        <v>62</v>
      </c>
      <c r="C17" s="230">
        <v>98.21</v>
      </c>
      <c r="D17" s="230">
        <v>66.36</v>
      </c>
      <c r="E17" s="230">
        <v>79.650000000000006</v>
      </c>
      <c r="F17" s="230">
        <v>116.54</v>
      </c>
      <c r="G17" s="230">
        <v>130.88999999999999</v>
      </c>
      <c r="H17" s="230">
        <v>144.94</v>
      </c>
      <c r="I17" s="98">
        <f t="shared" si="0"/>
        <v>0.10734204293681726</v>
      </c>
      <c r="J17" s="230">
        <f t="shared" si="1"/>
        <v>14.050000000000011</v>
      </c>
      <c r="K17" s="231">
        <v>65.010000000000005</v>
      </c>
      <c r="L17" s="231">
        <v>115.97</v>
      </c>
      <c r="M17" s="231">
        <v>125.57</v>
      </c>
      <c r="N17" s="231">
        <v>133.05000000000001</v>
      </c>
      <c r="O17" s="231">
        <v>137.78</v>
      </c>
      <c r="P17" s="98">
        <f t="shared" si="2"/>
        <v>3.5550544907929194E-2</v>
      </c>
      <c r="Q17" s="230">
        <f t="shared" si="3"/>
        <v>4.7299999999999898</v>
      </c>
    </row>
    <row r="18" spans="2:17" x14ac:dyDescent="0.25">
      <c r="B18" s="99" t="s">
        <v>63</v>
      </c>
      <c r="C18" s="232">
        <v>106.38</v>
      </c>
      <c r="D18" s="232">
        <v>71.150000000000006</v>
      </c>
      <c r="E18" s="232">
        <v>85.14</v>
      </c>
      <c r="F18" s="232">
        <v>125.38</v>
      </c>
      <c r="G18" s="232">
        <v>140.15</v>
      </c>
      <c r="H18" s="232">
        <v>154.63999999999999</v>
      </c>
      <c r="I18" s="100">
        <f t="shared" si="0"/>
        <v>0.10338922582946819</v>
      </c>
      <c r="J18" s="232">
        <f t="shared" si="1"/>
        <v>14.489999999999981</v>
      </c>
      <c r="K18" s="233">
        <v>69.400000000000006</v>
      </c>
      <c r="L18" s="233">
        <v>125.19</v>
      </c>
      <c r="M18" s="233">
        <v>135.37</v>
      </c>
      <c r="N18" s="233">
        <v>142.44</v>
      </c>
      <c r="O18" s="233">
        <v>147.38</v>
      </c>
      <c r="P18" s="100">
        <f t="shared" si="2"/>
        <v>3.4681269306374496E-2</v>
      </c>
      <c r="Q18" s="232">
        <f t="shared" si="3"/>
        <v>4.9399999999999977</v>
      </c>
    </row>
    <row r="19" spans="2:17" x14ac:dyDescent="0.25">
      <c r="B19" s="99" t="s">
        <v>64</v>
      </c>
      <c r="C19" s="232">
        <v>53.15</v>
      </c>
      <c r="D19" s="232">
        <v>31.55</v>
      </c>
      <c r="E19" s="232">
        <v>34.18</v>
      </c>
      <c r="F19" s="232">
        <v>49.88</v>
      </c>
      <c r="G19" s="232">
        <v>54.45</v>
      </c>
      <c r="H19" s="232">
        <v>55.23</v>
      </c>
      <c r="I19" s="100">
        <f t="shared" si="0"/>
        <v>1.4325068870523205E-2</v>
      </c>
      <c r="J19" s="232">
        <f t="shared" si="1"/>
        <v>0.77999999999999403</v>
      </c>
      <c r="K19" s="233">
        <v>27.82</v>
      </c>
      <c r="L19" s="233">
        <v>47.24</v>
      </c>
      <c r="M19" s="233">
        <v>44.93</v>
      </c>
      <c r="N19" s="233">
        <v>45.56</v>
      </c>
      <c r="O19" s="233">
        <v>56.6</v>
      </c>
      <c r="P19" s="100">
        <f t="shared" si="2"/>
        <v>0.24231782265144863</v>
      </c>
      <c r="Q19" s="232">
        <f t="shared" si="3"/>
        <v>11.04</v>
      </c>
    </row>
    <row r="20" spans="2:17" x14ac:dyDescent="0.25">
      <c r="B20" s="96" t="s">
        <v>65</v>
      </c>
      <c r="C20" s="230">
        <v>58.49</v>
      </c>
      <c r="D20" s="230">
        <v>40.36</v>
      </c>
      <c r="E20" s="230">
        <v>37.26</v>
      </c>
      <c r="F20" s="230">
        <v>61.52</v>
      </c>
      <c r="G20" s="230">
        <v>67.89</v>
      </c>
      <c r="H20" s="230">
        <v>72.16</v>
      </c>
      <c r="I20" s="98">
        <f t="shared" si="0"/>
        <v>6.2895860951539095E-2</v>
      </c>
      <c r="J20" s="230">
        <f t="shared" si="1"/>
        <v>4.269999999999996</v>
      </c>
      <c r="K20" s="231">
        <v>34.729999999999997</v>
      </c>
      <c r="L20" s="231">
        <v>62.32</v>
      </c>
      <c r="M20" s="231">
        <v>69.98</v>
      </c>
      <c r="N20" s="231">
        <v>69.77</v>
      </c>
      <c r="O20" s="231">
        <v>75.510000000000005</v>
      </c>
      <c r="P20" s="98">
        <f t="shared" si="2"/>
        <v>8.2270316755052475E-2</v>
      </c>
      <c r="Q20" s="230">
        <f t="shared" si="3"/>
        <v>5.7400000000000091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32.93</v>
      </c>
      <c r="L21" s="235">
        <v>44.17</v>
      </c>
      <c r="M21" s="235">
        <v>43.02</v>
      </c>
      <c r="N21" s="235">
        <v>48.91</v>
      </c>
      <c r="O21" s="235">
        <v>59.31</v>
      </c>
      <c r="P21" s="102">
        <f t="shared" si="2"/>
        <v>0.21263545287262331</v>
      </c>
      <c r="Q21" s="234">
        <f t="shared" si="3"/>
        <v>10.400000000000006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32.93</v>
      </c>
      <c r="L22" s="231">
        <v>44.17</v>
      </c>
      <c r="M22" s="231">
        <v>43.04</v>
      </c>
      <c r="N22" s="231">
        <v>48.85</v>
      </c>
      <c r="O22" s="231">
        <v>59.54</v>
      </c>
      <c r="P22" s="98">
        <f t="shared" si="2"/>
        <v>0.21883316274309106</v>
      </c>
      <c r="Q22" s="230">
        <f t="shared" si="3"/>
        <v>10.689999999999998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5.81</v>
      </c>
      <c r="L24" s="235">
        <v>64.5</v>
      </c>
      <c r="M24" s="235">
        <v>104.39</v>
      </c>
      <c r="N24" s="235">
        <v>129.34</v>
      </c>
      <c r="O24" s="235">
        <v>146.66</v>
      </c>
      <c r="P24" s="102">
        <f t="shared" si="2"/>
        <v>0.13391062316375435</v>
      </c>
      <c r="Q24" s="234">
        <f t="shared" si="3"/>
        <v>17.319999999999993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2.21</v>
      </c>
      <c r="L25" s="231">
        <v>61.94</v>
      </c>
      <c r="M25" s="231">
        <v>103.31</v>
      </c>
      <c r="N25" s="231">
        <v>129.34</v>
      </c>
      <c r="O25" s="231">
        <v>148.37</v>
      </c>
      <c r="P25" s="98">
        <f t="shared" si="2"/>
        <v>0.147131591155095</v>
      </c>
      <c r="Q25" s="230">
        <f t="shared" si="3"/>
        <v>19.03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2.21</v>
      </c>
      <c r="L26" s="233">
        <v>0</v>
      </c>
      <c r="M26" s="233">
        <v>103.31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24.92</v>
      </c>
      <c r="L28" s="235">
        <v>42.68</v>
      </c>
      <c r="M28" s="235">
        <v>50.92</v>
      </c>
      <c r="N28" s="235">
        <v>58.42</v>
      </c>
      <c r="O28" s="235">
        <v>68.33</v>
      </c>
      <c r="P28" s="102">
        <f t="shared" si="2"/>
        <v>0.16963368709346116</v>
      </c>
      <c r="Q28" s="234">
        <f t="shared" si="3"/>
        <v>9.9099999999999966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24.94</v>
      </c>
      <c r="L29" s="231">
        <v>46</v>
      </c>
      <c r="M29" s="231">
        <v>55.3</v>
      </c>
      <c r="N29" s="231">
        <v>62.82</v>
      </c>
      <c r="O29" s="231">
        <v>73.66</v>
      </c>
      <c r="P29" s="98">
        <f t="shared" si="2"/>
        <v>0.17255651066539324</v>
      </c>
      <c r="Q29" s="230">
        <f t="shared" si="3"/>
        <v>10.839999999999996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25.31</v>
      </c>
      <c r="L30" s="233">
        <v>48.68</v>
      </c>
      <c r="M30" s="233">
        <v>59.01</v>
      </c>
      <c r="N30" s="233">
        <v>66.2</v>
      </c>
      <c r="O30" s="233">
        <v>77.62</v>
      </c>
      <c r="P30" s="100">
        <f t="shared" si="2"/>
        <v>0.17250755287009056</v>
      </c>
      <c r="Q30" s="232">
        <f t="shared" si="3"/>
        <v>11.420000000000002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22.36</v>
      </c>
      <c r="L31" s="233">
        <v>27.95</v>
      </c>
      <c r="M31" s="233">
        <v>31.79</v>
      </c>
      <c r="N31" s="233">
        <v>40.11</v>
      </c>
      <c r="O31" s="233">
        <v>48.22</v>
      </c>
      <c r="P31" s="100">
        <f t="shared" si="2"/>
        <v>0.20219396659187239</v>
      </c>
      <c r="Q31" s="232">
        <f t="shared" si="3"/>
        <v>8.11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24.84</v>
      </c>
      <c r="L32" s="231">
        <v>29.75</v>
      </c>
      <c r="M32" s="231">
        <v>33.11</v>
      </c>
      <c r="N32" s="231">
        <v>39.65</v>
      </c>
      <c r="O32" s="231">
        <v>45.91</v>
      </c>
      <c r="P32" s="98">
        <f t="shared" si="2"/>
        <v>0.15788146279949555</v>
      </c>
      <c r="Q32" s="230">
        <f t="shared" si="3"/>
        <v>6.259999999999998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37.950000000000003</v>
      </c>
      <c r="L33" s="235">
        <v>51.12</v>
      </c>
      <c r="M33" s="235">
        <v>44.64</v>
      </c>
      <c r="N33" s="235">
        <v>46.43</v>
      </c>
      <c r="O33" s="235">
        <v>56.18</v>
      </c>
      <c r="P33" s="102">
        <f t="shared" si="2"/>
        <v>0.20999353866034887</v>
      </c>
      <c r="Q33" s="234">
        <f t="shared" si="3"/>
        <v>9.75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37.950000000000003</v>
      </c>
      <c r="L34" s="231">
        <v>51.12</v>
      </c>
      <c r="M34" s="231">
        <v>44.64</v>
      </c>
      <c r="N34" s="231">
        <v>46.43</v>
      </c>
      <c r="O34" s="231">
        <v>56.18</v>
      </c>
      <c r="P34" s="98">
        <f t="shared" si="2"/>
        <v>0.20999353866034887</v>
      </c>
      <c r="Q34" s="230">
        <f t="shared" si="3"/>
        <v>9.75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92.57</v>
      </c>
      <c r="L35" s="235">
        <v>83.02</v>
      </c>
      <c r="M35" s="235">
        <v>119.31</v>
      </c>
      <c r="N35" s="235">
        <v>136.03</v>
      </c>
      <c r="O35" s="235">
        <v>178.29</v>
      </c>
      <c r="P35" s="102">
        <f t="shared" si="2"/>
        <v>0.31066676468426069</v>
      </c>
      <c r="Q35" s="234">
        <f t="shared" si="3"/>
        <v>42.259999999999991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96.79</v>
      </c>
      <c r="L36" s="231">
        <v>87.98</v>
      </c>
      <c r="M36" s="231">
        <v>123.73</v>
      </c>
      <c r="N36" s="231">
        <v>145.38</v>
      </c>
      <c r="O36" s="231">
        <v>189.9</v>
      </c>
      <c r="P36" s="98">
        <f t="shared" si="2"/>
        <v>0.30623194387123398</v>
      </c>
      <c r="Q36" s="230">
        <f t="shared" si="3"/>
        <v>44.52000000000001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27.5</v>
      </c>
      <c r="L37" s="231">
        <v>54.56</v>
      </c>
      <c r="M37" s="231">
        <v>94.08</v>
      </c>
      <c r="N37" s="231">
        <v>83.21</v>
      </c>
      <c r="O37" s="231">
        <v>117.29</v>
      </c>
      <c r="P37" s="98">
        <f t="shared" si="2"/>
        <v>0.40956615791371243</v>
      </c>
      <c r="Q37" s="230">
        <f t="shared" si="3"/>
        <v>34.080000000000013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31.75</v>
      </c>
      <c r="L38" s="235">
        <v>45.96</v>
      </c>
      <c r="M38" s="235">
        <v>49.48</v>
      </c>
      <c r="N38" s="235">
        <v>50.51</v>
      </c>
      <c r="O38" s="235">
        <v>60.61</v>
      </c>
      <c r="P38" s="102">
        <f t="shared" si="2"/>
        <v>0.19996040388041969</v>
      </c>
      <c r="Q38" s="234">
        <f t="shared" si="3"/>
        <v>10.100000000000001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31.75</v>
      </c>
      <c r="L39" s="231">
        <v>45.96</v>
      </c>
      <c r="M39" s="231">
        <v>49.48</v>
      </c>
      <c r="N39" s="231">
        <v>50.51</v>
      </c>
      <c r="O39" s="231">
        <v>60.61</v>
      </c>
      <c r="P39" s="98">
        <f t="shared" si="2"/>
        <v>0.19996040388041969</v>
      </c>
      <c r="Q39" s="230">
        <f t="shared" si="3"/>
        <v>10.100000000000001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33.28</v>
      </c>
      <c r="L40" s="233">
        <v>52.97</v>
      </c>
      <c r="M40" s="233">
        <v>55.39</v>
      </c>
      <c r="N40" s="233">
        <v>61.34</v>
      </c>
      <c r="O40" s="233">
        <v>72.540000000000006</v>
      </c>
      <c r="P40" s="100">
        <f t="shared" si="2"/>
        <v>0.18258884903814798</v>
      </c>
      <c r="Q40" s="232">
        <f t="shared" si="3"/>
        <v>11.200000000000003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28.88</v>
      </c>
      <c r="L41" s="233">
        <v>35.9</v>
      </c>
      <c r="M41" s="233">
        <v>41.12</v>
      </c>
      <c r="N41" s="233">
        <v>36.619999999999997</v>
      </c>
      <c r="O41" s="233">
        <v>38.79</v>
      </c>
      <c r="P41" s="100">
        <f t="shared" si="2"/>
        <v>5.9257236482796349E-2</v>
      </c>
      <c r="Q41" s="232">
        <f t="shared" si="3"/>
        <v>2.1700000000000017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40.869999999999997</v>
      </c>
      <c r="L42" s="235">
        <v>101.08</v>
      </c>
      <c r="M42" s="235">
        <v>114.36</v>
      </c>
      <c r="N42" s="235">
        <v>131.32</v>
      </c>
      <c r="O42" s="235">
        <v>117.76</v>
      </c>
      <c r="P42" s="102">
        <f t="shared" si="2"/>
        <v>-0.10325921413341443</v>
      </c>
      <c r="Q42" s="234">
        <f t="shared" si="3"/>
        <v>-13.559999999999988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46.2</v>
      </c>
      <c r="L43" s="231">
        <v>112.95</v>
      </c>
      <c r="M43" s="231">
        <v>126.96</v>
      </c>
      <c r="N43" s="231">
        <v>145.46</v>
      </c>
      <c r="O43" s="231">
        <v>127.18</v>
      </c>
      <c r="P43" s="98">
        <f t="shared" si="2"/>
        <v>-0.12567028736422381</v>
      </c>
      <c r="Q43" s="230">
        <f t="shared" si="3"/>
        <v>-18.28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54.28</v>
      </c>
      <c r="L44" s="233">
        <v>118.45</v>
      </c>
      <c r="M44" s="233">
        <v>133.87</v>
      </c>
      <c r="N44" s="233">
        <v>152.19999999999999</v>
      </c>
      <c r="O44" s="233">
        <v>133.35</v>
      </c>
      <c r="P44" s="100">
        <f t="shared" si="2"/>
        <v>-0.12385019710906697</v>
      </c>
      <c r="Q44" s="232">
        <f t="shared" si="3"/>
        <v>-18.849999999999994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26.96</v>
      </c>
      <c r="L45" s="233">
        <v>90.59</v>
      </c>
      <c r="M45" s="233">
        <v>98.86</v>
      </c>
      <c r="N45" s="233">
        <v>118.06</v>
      </c>
      <c r="O45" s="233">
        <v>102.09</v>
      </c>
      <c r="P45" s="100">
        <f t="shared" si="2"/>
        <v>-0.13527020159241065</v>
      </c>
      <c r="Q45" s="232">
        <f t="shared" si="3"/>
        <v>-15.969999999999999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22.3</v>
      </c>
      <c r="L46" s="231">
        <v>39.25</v>
      </c>
      <c r="M46" s="231">
        <v>48.64</v>
      </c>
      <c r="N46" s="231">
        <v>57.59</v>
      </c>
      <c r="O46" s="231">
        <v>70.67</v>
      </c>
      <c r="P46" s="98">
        <f t="shared" si="2"/>
        <v>0.22712276436881407</v>
      </c>
      <c r="Q46" s="230">
        <f t="shared" si="3"/>
        <v>13.079999999999998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23.33</v>
      </c>
      <c r="L47" s="235">
        <v>36.11</v>
      </c>
      <c r="M47" s="235">
        <v>43.74</v>
      </c>
      <c r="N47" s="235">
        <v>39.58</v>
      </c>
      <c r="O47" s="235">
        <v>41.85</v>
      </c>
      <c r="P47" s="102">
        <f t="shared" si="2"/>
        <v>5.7352198079838379E-2</v>
      </c>
      <c r="Q47" s="234">
        <f t="shared" si="3"/>
        <v>2.2700000000000031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23.3</v>
      </c>
      <c r="L48" s="231">
        <v>36.25</v>
      </c>
      <c r="M48" s="231">
        <v>43.06</v>
      </c>
      <c r="N48" s="231">
        <v>40.200000000000003</v>
      </c>
      <c r="O48" s="231">
        <v>42.06</v>
      </c>
      <c r="P48" s="98">
        <f t="shared" si="2"/>
        <v>4.6268656716417889E-2</v>
      </c>
      <c r="Q48" s="230">
        <f t="shared" si="3"/>
        <v>1.8599999999999994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24.64</v>
      </c>
      <c r="L49" s="233">
        <v>40.590000000000003</v>
      </c>
      <c r="M49" s="233">
        <v>46.48</v>
      </c>
      <c r="N49" s="233">
        <v>41.67</v>
      </c>
      <c r="O49" s="233">
        <v>44.29</v>
      </c>
      <c r="P49" s="100">
        <f t="shared" si="2"/>
        <v>6.2874970002399833E-2</v>
      </c>
      <c r="Q49" s="232">
        <f t="shared" si="3"/>
        <v>2.6199999999999974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18.95</v>
      </c>
      <c r="L50" s="233">
        <v>25.88</v>
      </c>
      <c r="M50" s="233">
        <v>32.79</v>
      </c>
      <c r="N50" s="233">
        <v>36.159999999999997</v>
      </c>
      <c r="O50" s="233">
        <v>36.18</v>
      </c>
      <c r="P50" s="100">
        <f t="shared" si="2"/>
        <v>5.5309734513286912E-4</v>
      </c>
      <c r="Q50" s="232">
        <f t="shared" si="3"/>
        <v>2.0000000000003126E-2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38.17</v>
      </c>
      <c r="L51" s="231">
        <v>75.7</v>
      </c>
      <c r="M51" s="231">
        <v>83.94</v>
      </c>
      <c r="N51" s="231">
        <v>34.659999999999997</v>
      </c>
      <c r="O51" s="231">
        <v>86.08</v>
      </c>
      <c r="P51" s="98">
        <f t="shared" si="2"/>
        <v>1.4835545297172534</v>
      </c>
      <c r="Q51" s="230">
        <f t="shared" si="3"/>
        <v>51.42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3EDA6-CA73-4BB3-9604-5989AD27C1E0}">
  <sheetPr>
    <tabColor theme="4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CEF5D-2538-4082-8C1D-8610EFD793F0}">
  <sheetPr>
    <tabColor theme="4" tint="0.39997558519241921"/>
  </sheetPr>
  <dimension ref="A1:AE131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265</v>
      </c>
      <c r="D5" s="174" t="s">
        <v>266</v>
      </c>
      <c r="E5" s="174" t="s">
        <v>267</v>
      </c>
      <c r="F5" s="174" t="s">
        <v>268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269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270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177</v>
      </c>
      <c r="C6" s="238">
        <v>344170</v>
      </c>
      <c r="D6" s="238">
        <v>281997</v>
      </c>
      <c r="E6" s="238">
        <v>993053</v>
      </c>
      <c r="F6" s="238">
        <v>1080016</v>
      </c>
      <c r="G6" s="239">
        <f t="shared" ref="G6:G11" si="0">F6/E6-1</f>
        <v>8.7571358225593254E-2</v>
      </c>
      <c r="H6" s="238">
        <f t="shared" ref="H6:H11" si="1">F6-E6</f>
        <v>86963</v>
      </c>
      <c r="I6" s="239"/>
      <c r="J6" s="238">
        <v>1125712</v>
      </c>
      <c r="K6" s="239">
        <f t="shared" ref="K6:K11" si="2">J6/F6-1</f>
        <v>4.2310484289121542E-2</v>
      </c>
      <c r="L6" s="238">
        <f t="shared" ref="L6:L11" si="3">J6-F6</f>
        <v>45696</v>
      </c>
      <c r="M6" s="239"/>
      <c r="N6" s="238">
        <v>1072395</v>
      </c>
      <c r="O6" s="239">
        <f t="shared" ref="O6:O11" si="4">N6/J6-1</f>
        <v>-4.736291342723542E-2</v>
      </c>
      <c r="P6" s="238">
        <f t="shared" ref="P6:P11" si="5">N6-J6</f>
        <v>-53317</v>
      </c>
      <c r="Q6" s="239">
        <f>N6/C6-1</f>
        <v>2.1158874974576518</v>
      </c>
      <c r="R6" s="238">
        <f>N6-C6</f>
        <v>728225</v>
      </c>
      <c r="S6" s="239"/>
      <c r="T6" s="239"/>
      <c r="V6" s="29"/>
      <c r="AE6" s="1"/>
    </row>
    <row r="7" spans="1:31" ht="18.75" x14ac:dyDescent="0.3">
      <c r="A7" s="4"/>
      <c r="B7" s="237" t="s">
        <v>178</v>
      </c>
      <c r="C7" s="238">
        <v>20277</v>
      </c>
      <c r="D7" s="238">
        <v>137416</v>
      </c>
      <c r="E7" s="238">
        <v>118869</v>
      </c>
      <c r="F7" s="238">
        <v>103873</v>
      </c>
      <c r="G7" s="239">
        <f t="shared" si="0"/>
        <v>-0.12615568398825594</v>
      </c>
      <c r="H7" s="238">
        <f t="shared" si="1"/>
        <v>-14996</v>
      </c>
      <c r="I7" s="239">
        <f>F7/$F$7</f>
        <v>1</v>
      </c>
      <c r="J7" s="238">
        <v>88842</v>
      </c>
      <c r="K7" s="239">
        <f t="shared" si="2"/>
        <v>-0.14470555389754802</v>
      </c>
      <c r="L7" s="238">
        <f t="shared" si="3"/>
        <v>-15031</v>
      </c>
      <c r="M7" s="239">
        <f>J7/$J$7</f>
        <v>1</v>
      </c>
      <c r="N7" s="238">
        <v>80599</v>
      </c>
      <c r="O7" s="239">
        <f t="shared" si="4"/>
        <v>-9.2782692870489236E-2</v>
      </c>
      <c r="P7" s="238">
        <f t="shared" si="5"/>
        <v>-8243</v>
      </c>
      <c r="Q7" s="239">
        <f t="shared" ref="Q7:Q11" si="6">N7/C7-1</f>
        <v>2.9748976673077872</v>
      </c>
      <c r="R7" s="238">
        <f t="shared" ref="R7:R11" si="7">N7-C7</f>
        <v>60322</v>
      </c>
      <c r="S7" s="239">
        <f>N7/$N$7</f>
        <v>1</v>
      </c>
      <c r="T7" s="239">
        <f>N7/$N$6</f>
        <v>7.5157940870667989E-2</v>
      </c>
      <c r="V7" s="29"/>
      <c r="W7" s="81"/>
      <c r="AE7" s="1" t="s">
        <v>179</v>
      </c>
    </row>
    <row r="8" spans="1:31" ht="15.75" x14ac:dyDescent="0.25">
      <c r="A8" s="4"/>
      <c r="B8" s="240" t="s">
        <v>102</v>
      </c>
      <c r="C8" s="241">
        <v>10899</v>
      </c>
      <c r="D8" s="241">
        <v>57500</v>
      </c>
      <c r="E8" s="241">
        <v>66436</v>
      </c>
      <c r="F8" s="241">
        <v>59643</v>
      </c>
      <c r="G8" s="242">
        <f t="shared" si="0"/>
        <v>-0.10224878078150401</v>
      </c>
      <c r="H8" s="241">
        <f t="shared" si="1"/>
        <v>-6793</v>
      </c>
      <c r="I8" s="242">
        <f>F8/$F$7</f>
        <v>0.57419156084834366</v>
      </c>
      <c r="J8" s="241">
        <v>54537</v>
      </c>
      <c r="K8" s="242">
        <f t="shared" si="2"/>
        <v>-8.5609375785926312E-2</v>
      </c>
      <c r="L8" s="241">
        <f t="shared" si="3"/>
        <v>-5106</v>
      </c>
      <c r="M8" s="242">
        <f>J8/$J$7</f>
        <v>0.61386506382116568</v>
      </c>
      <c r="N8" s="241">
        <v>44885</v>
      </c>
      <c r="O8" s="242">
        <f t="shared" si="4"/>
        <v>-0.17698076535196283</v>
      </c>
      <c r="P8" s="241">
        <f t="shared" si="5"/>
        <v>-9652</v>
      </c>
      <c r="Q8" s="242">
        <f t="shared" si="6"/>
        <v>3.1182677309844937</v>
      </c>
      <c r="R8" s="241">
        <f t="shared" si="7"/>
        <v>33986</v>
      </c>
      <c r="S8" s="242">
        <f>N8/$N$7</f>
        <v>0.55689276541892574</v>
      </c>
      <c r="T8" s="242">
        <f>N8/$N$6</f>
        <v>4.1854913534658401E-2</v>
      </c>
      <c r="V8" s="29"/>
      <c r="W8" s="81"/>
      <c r="AE8" s="1" t="s">
        <v>180</v>
      </c>
    </row>
    <row r="9" spans="1:31" s="4" customFormat="1" x14ac:dyDescent="0.25">
      <c r="B9" s="243" t="s">
        <v>105</v>
      </c>
      <c r="C9" s="244">
        <v>9378</v>
      </c>
      <c r="D9" s="244">
        <v>79916</v>
      </c>
      <c r="E9" s="244">
        <v>52433</v>
      </c>
      <c r="F9" s="244">
        <v>44230</v>
      </c>
      <c r="G9" s="245">
        <f t="shared" si="0"/>
        <v>-0.15644727557072835</v>
      </c>
      <c r="H9" s="246">
        <f t="shared" si="1"/>
        <v>-8203</v>
      </c>
      <c r="I9" s="247">
        <f>F9/$F$7</f>
        <v>0.42580843915165634</v>
      </c>
      <c r="J9" s="244">
        <v>34305</v>
      </c>
      <c r="K9" s="245">
        <f t="shared" si="2"/>
        <v>-0.22439520687316306</v>
      </c>
      <c r="L9" s="246">
        <f t="shared" si="3"/>
        <v>-9925</v>
      </c>
      <c r="M9" s="247">
        <f>J9/$J$7</f>
        <v>0.38613493617883432</v>
      </c>
      <c r="N9" s="244">
        <v>35714</v>
      </c>
      <c r="O9" s="245">
        <f t="shared" si="4"/>
        <v>4.1072729922751794E-2</v>
      </c>
      <c r="P9" s="246">
        <f t="shared" si="5"/>
        <v>1409</v>
      </c>
      <c r="Q9" s="245">
        <f t="shared" si="6"/>
        <v>2.8082746854339944</v>
      </c>
      <c r="R9" s="246">
        <f t="shared" si="7"/>
        <v>26336</v>
      </c>
      <c r="S9" s="247">
        <f>N9/$N$7</f>
        <v>0.44310723458107421</v>
      </c>
      <c r="T9" s="247">
        <f>N9/$N$6</f>
        <v>3.3303027336009587E-2</v>
      </c>
      <c r="V9" s="29"/>
      <c r="W9" s="81"/>
      <c r="AE9" s="1" t="s">
        <v>181</v>
      </c>
    </row>
    <row r="10" spans="1:31" s="4" customFormat="1" x14ac:dyDescent="0.25">
      <c r="B10" s="248" t="s">
        <v>182</v>
      </c>
      <c r="C10" s="29">
        <v>6489</v>
      </c>
      <c r="D10" s="29">
        <v>49556</v>
      </c>
      <c r="E10" s="29">
        <v>31821</v>
      </c>
      <c r="F10" s="29">
        <v>29425</v>
      </c>
      <c r="G10" s="22">
        <f t="shared" si="0"/>
        <v>-7.5296188051915403E-2</v>
      </c>
      <c r="H10" s="20">
        <f t="shared" si="1"/>
        <v>-2396</v>
      </c>
      <c r="I10" s="31">
        <f>F10/$F$7</f>
        <v>0.28327861908291857</v>
      </c>
      <c r="J10" s="29">
        <v>19917</v>
      </c>
      <c r="K10" s="22">
        <f t="shared" si="2"/>
        <v>-0.32312659303313507</v>
      </c>
      <c r="L10" s="20">
        <f t="shared" si="3"/>
        <v>-9508</v>
      </c>
      <c r="M10" s="31">
        <f>J10/$J$7</f>
        <v>0.22418450732761533</v>
      </c>
      <c r="N10" s="29">
        <v>28091</v>
      </c>
      <c r="O10" s="22">
        <f t="shared" si="4"/>
        <v>0.41040317316864994</v>
      </c>
      <c r="P10" s="20">
        <f t="shared" si="5"/>
        <v>8174</v>
      </c>
      <c r="Q10" s="22">
        <f t="shared" si="6"/>
        <v>3.3290183387270762</v>
      </c>
      <c r="R10" s="20">
        <f t="shared" si="7"/>
        <v>21602</v>
      </c>
      <c r="S10" s="31">
        <f>N10/$N$7</f>
        <v>0.34852789736845369</v>
      </c>
      <c r="T10" s="31">
        <f>N10/$N$6</f>
        <v>2.6194639102196486E-2</v>
      </c>
      <c r="V10" s="29"/>
      <c r="W10" s="81"/>
      <c r="AE10" s="1" t="s">
        <v>183</v>
      </c>
    </row>
    <row r="11" spans="1:31" s="4" customFormat="1" x14ac:dyDescent="0.25">
      <c r="B11" s="248" t="s">
        <v>184</v>
      </c>
      <c r="C11" s="29">
        <f>C9-C10</f>
        <v>2889</v>
      </c>
      <c r="D11" s="29">
        <f>D9-D10</f>
        <v>30360</v>
      </c>
      <c r="E11" s="29">
        <f>E9-E10</f>
        <v>20612</v>
      </c>
      <c r="F11" s="29">
        <f>F9-F10</f>
        <v>14805</v>
      </c>
      <c r="G11" s="22">
        <f t="shared" si="0"/>
        <v>-0.28172908985057243</v>
      </c>
      <c r="H11" s="20">
        <f t="shared" si="1"/>
        <v>-5807</v>
      </c>
      <c r="I11" s="31">
        <f>F11/$F$7</f>
        <v>0.14252982006873779</v>
      </c>
      <c r="J11" s="29">
        <f>J9-J10</f>
        <v>14388</v>
      </c>
      <c r="K11" s="22">
        <f t="shared" si="2"/>
        <v>-2.8166160081053659E-2</v>
      </c>
      <c r="L11" s="20">
        <f t="shared" si="3"/>
        <v>-417</v>
      </c>
      <c r="M11" s="31">
        <f>J11/$J$7</f>
        <v>0.16195042885121902</v>
      </c>
      <c r="N11" s="29">
        <f>N9-N10</f>
        <v>7623</v>
      </c>
      <c r="O11" s="22">
        <f t="shared" si="4"/>
        <v>-0.47018348623853212</v>
      </c>
      <c r="P11" s="20">
        <f t="shared" si="5"/>
        <v>-6765</v>
      </c>
      <c r="Q11" s="22">
        <f t="shared" si="6"/>
        <v>1.6386292834890965</v>
      </c>
      <c r="R11" s="20">
        <f t="shared" si="7"/>
        <v>4734</v>
      </c>
      <c r="S11" s="31">
        <f>N11/$N$7</f>
        <v>9.4579337212620504E-2</v>
      </c>
      <c r="T11" s="31">
        <f>N11/$N$6</f>
        <v>7.1083882338131002E-3</v>
      </c>
      <c r="V11" s="29"/>
      <c r="W11" s="81"/>
      <c r="AE11" s="1" t="s">
        <v>185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186</v>
      </c>
    </row>
    <row r="13" spans="1:31" s="4" customFormat="1" x14ac:dyDescent="0.25">
      <c r="B13" s="173" t="s">
        <v>187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189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190</v>
      </c>
      <c r="N39" s="14">
        <v>2021</v>
      </c>
      <c r="O39" s="14" t="s">
        <v>190</v>
      </c>
      <c r="P39" s="14" t="s">
        <v>191</v>
      </c>
      <c r="Q39" s="14" t="s">
        <v>192</v>
      </c>
      <c r="R39" s="14" t="s">
        <v>193</v>
      </c>
      <c r="S39" s="89"/>
      <c r="T39" s="89"/>
      <c r="AE39" s="1"/>
    </row>
    <row r="40" spans="2:31" s="4" customFormat="1" ht="18.75" hidden="1" x14ac:dyDescent="0.3">
      <c r="B40" s="237" t="s">
        <v>177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178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179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180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181</v>
      </c>
    </row>
    <row r="44" spans="2:31" s="4" customFormat="1" hidden="1" x14ac:dyDescent="0.25">
      <c r="B44" s="248" t="s">
        <v>182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183</v>
      </c>
    </row>
    <row r="45" spans="2:31" s="4" customFormat="1" hidden="1" x14ac:dyDescent="0.25">
      <c r="B45" s="248" t="s">
        <v>184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185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186</v>
      </c>
    </row>
    <row r="47" spans="2:31" s="4" customFormat="1" hidden="1" x14ac:dyDescent="0.25">
      <c r="B47" s="282" t="s">
        <v>187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314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177</v>
      </c>
      <c r="C124" s="238">
        <v>550867</v>
      </c>
      <c r="D124" s="238">
        <v>881045</v>
      </c>
      <c r="E124" s="238">
        <v>1757049</v>
      </c>
      <c r="F124" s="238">
        <v>1888332</v>
      </c>
      <c r="G124" s="239">
        <f t="shared" ref="G124:G129" si="8">F124/E124-1</f>
        <v>7.4717893467968199E-2</v>
      </c>
      <c r="H124" s="238">
        <f t="shared" ref="H124:H129" si="9">F124-E124</f>
        <v>131283</v>
      </c>
      <c r="I124" s="239"/>
      <c r="J124" s="238">
        <v>1938898</v>
      </c>
      <c r="K124" s="239"/>
      <c r="L124" s="239">
        <f t="shared" ref="L124:L129" si="10">J124/F124-1</f>
        <v>2.677813011694985E-2</v>
      </c>
      <c r="M124" s="238">
        <f t="shared" ref="M124:M129" si="11">J124-F124</f>
        <v>50566</v>
      </c>
      <c r="N124" s="239">
        <f t="shared" ref="N124:N129" si="12">J124/D124-1</f>
        <v>1.200679874467252</v>
      </c>
      <c r="O124" s="238">
        <f t="shared" ref="O124:O129" si="13">J124-D124</f>
        <v>1057853</v>
      </c>
      <c r="Z124" s="1"/>
      <c r="AE124"/>
    </row>
    <row r="125" spans="2:31" ht="18.75" x14ac:dyDescent="0.3">
      <c r="B125" s="237" t="s">
        <v>178</v>
      </c>
      <c r="C125" s="238">
        <v>117997</v>
      </c>
      <c r="D125" s="238">
        <v>247584</v>
      </c>
      <c r="E125" s="238">
        <v>207208</v>
      </c>
      <c r="F125" s="238">
        <v>181512</v>
      </c>
      <c r="G125" s="239">
        <f t="shared" si="8"/>
        <v>-0.12401065595922933</v>
      </c>
      <c r="H125" s="238">
        <f t="shared" si="9"/>
        <v>-25696</v>
      </c>
      <c r="I125" s="239">
        <f>F125/$F$7</f>
        <v>1.7474415873229809</v>
      </c>
      <c r="J125" s="238">
        <v>161819</v>
      </c>
      <c r="K125" s="239">
        <f>J125/$J$125</f>
        <v>1</v>
      </c>
      <c r="L125" s="239">
        <f t="shared" si="10"/>
        <v>-0.10849420423994005</v>
      </c>
      <c r="M125" s="238">
        <f t="shared" si="11"/>
        <v>-19693</v>
      </c>
      <c r="N125" s="239">
        <f t="shared" si="12"/>
        <v>-0.34640768385679199</v>
      </c>
      <c r="O125" s="238">
        <f t="shared" si="13"/>
        <v>-85765</v>
      </c>
      <c r="Z125" s="1"/>
      <c r="AE125"/>
    </row>
    <row r="126" spans="2:31" ht="15.75" x14ac:dyDescent="0.25">
      <c r="B126" s="240" t="s">
        <v>102</v>
      </c>
      <c r="C126" s="241">
        <v>49521</v>
      </c>
      <c r="D126" s="241">
        <v>120918</v>
      </c>
      <c r="E126" s="241">
        <v>120397</v>
      </c>
      <c r="F126" s="241">
        <v>106138</v>
      </c>
      <c r="G126" s="242">
        <f t="shared" si="8"/>
        <v>-0.11843318355108512</v>
      </c>
      <c r="H126" s="241">
        <f t="shared" si="9"/>
        <v>-14259</v>
      </c>
      <c r="I126" s="242">
        <f>F126/$F$7</f>
        <v>1.0218054739922791</v>
      </c>
      <c r="J126" s="241">
        <v>101169</v>
      </c>
      <c r="K126" s="242">
        <f>J126/$J$125</f>
        <v>0.62519852427712441</v>
      </c>
      <c r="L126" s="242">
        <f t="shared" si="10"/>
        <v>-4.6816408826245048E-2</v>
      </c>
      <c r="M126" s="241">
        <f t="shared" si="11"/>
        <v>-4969</v>
      </c>
      <c r="N126" s="242">
        <f t="shared" si="12"/>
        <v>-0.16332555947005412</v>
      </c>
      <c r="O126" s="241">
        <f t="shared" si="13"/>
        <v>-19749</v>
      </c>
      <c r="Z126" s="1"/>
      <c r="AE126"/>
    </row>
    <row r="127" spans="2:31" x14ac:dyDescent="0.25">
      <c r="B127" s="243" t="s">
        <v>105</v>
      </c>
      <c r="C127" s="244">
        <v>68476</v>
      </c>
      <c r="D127" s="244">
        <v>126666</v>
      </c>
      <c r="E127" s="244">
        <v>86811</v>
      </c>
      <c r="F127" s="244">
        <v>75374</v>
      </c>
      <c r="G127" s="245">
        <f t="shared" si="8"/>
        <v>-0.13174597689232936</v>
      </c>
      <c r="H127" s="246">
        <f t="shared" si="9"/>
        <v>-11437</v>
      </c>
      <c r="I127" s="247">
        <f>F127/$F$7</f>
        <v>0.72563611333070188</v>
      </c>
      <c r="J127" s="244">
        <v>60650</v>
      </c>
      <c r="K127" s="247">
        <f>J127/$J$125</f>
        <v>0.37480147572287553</v>
      </c>
      <c r="L127" s="245">
        <f t="shared" si="10"/>
        <v>-0.19534587523549229</v>
      </c>
      <c r="M127" s="246">
        <f t="shared" si="11"/>
        <v>-14724</v>
      </c>
      <c r="N127" s="245">
        <f t="shared" si="12"/>
        <v>-0.52118169042994955</v>
      </c>
      <c r="O127" s="246">
        <f t="shared" si="13"/>
        <v>-66016</v>
      </c>
      <c r="Z127" s="1"/>
      <c r="AE127"/>
    </row>
    <row r="128" spans="2:31" x14ac:dyDescent="0.25">
      <c r="B128" s="248" t="s">
        <v>182</v>
      </c>
      <c r="C128" s="29">
        <v>62009</v>
      </c>
      <c r="D128" s="29">
        <v>75190</v>
      </c>
      <c r="E128" s="29">
        <v>52340</v>
      </c>
      <c r="F128" s="29">
        <v>49630</v>
      </c>
      <c r="G128" s="22">
        <f t="shared" si="8"/>
        <v>-5.1776843714176568E-2</v>
      </c>
      <c r="H128" s="20">
        <f t="shared" si="9"/>
        <v>-2710</v>
      </c>
      <c r="I128" s="31">
        <f>F128/$F$7</f>
        <v>0.47779499966305006</v>
      </c>
      <c r="J128" s="29">
        <v>38604</v>
      </c>
      <c r="K128" s="31">
        <f>J128/$J$125</f>
        <v>0.23856283872721992</v>
      </c>
      <c r="L128" s="22">
        <f t="shared" si="10"/>
        <v>-0.22216401370139027</v>
      </c>
      <c r="M128" s="20">
        <f t="shared" si="11"/>
        <v>-11026</v>
      </c>
      <c r="N128" s="22">
        <f t="shared" si="12"/>
        <v>-0.48658066232211727</v>
      </c>
      <c r="O128" s="20">
        <f t="shared" si="13"/>
        <v>-36586</v>
      </c>
      <c r="Z128" s="1"/>
      <c r="AE128"/>
    </row>
    <row r="129" spans="2:31" x14ac:dyDescent="0.25">
      <c r="B129" s="248" t="s">
        <v>184</v>
      </c>
      <c r="C129" s="29">
        <f>C127-C128</f>
        <v>6467</v>
      </c>
      <c r="D129" s="29">
        <f>D127-D128</f>
        <v>51476</v>
      </c>
      <c r="E129" s="29">
        <f>E127-E128</f>
        <v>34471</v>
      </c>
      <c r="F129" s="29">
        <f>F127-F128</f>
        <v>25744</v>
      </c>
      <c r="G129" s="22">
        <f t="shared" si="8"/>
        <v>-0.25316933074178294</v>
      </c>
      <c r="H129" s="20">
        <f t="shared" si="9"/>
        <v>-8727</v>
      </c>
      <c r="I129" s="31">
        <f>F129/$F$7</f>
        <v>0.24784111366765185</v>
      </c>
      <c r="J129" s="29">
        <f>J127-J128</f>
        <v>22046</v>
      </c>
      <c r="K129" s="31">
        <f>J129/$J$125</f>
        <v>0.13623863699565564</v>
      </c>
      <c r="L129" s="22">
        <f t="shared" si="10"/>
        <v>-0.14364512119328776</v>
      </c>
      <c r="M129" s="20">
        <f t="shared" si="11"/>
        <v>-3698</v>
      </c>
      <c r="N129" s="22">
        <f t="shared" si="12"/>
        <v>-0.57172274457999839</v>
      </c>
      <c r="O129" s="20">
        <f t="shared" si="13"/>
        <v>-29430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187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8D051-15E9-4D13-863B-2180F623D080}">
  <sheetPr>
    <tabColor rgb="FF336600"/>
  </sheetPr>
  <dimension ref="A3:A23"/>
  <sheetViews>
    <sheetView showGridLines="0" workbookViewId="0">
      <selection activeCell="G18" sqref="G1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66759-188C-49EB-A140-77E2C880AB40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195</v>
      </c>
      <c r="C6" s="256">
        <v>20277</v>
      </c>
      <c r="D6" s="256">
        <v>137416</v>
      </c>
      <c r="E6" s="256">
        <v>118869</v>
      </c>
      <c r="F6" s="257">
        <f>E6/$E$6</f>
        <v>1</v>
      </c>
      <c r="G6" s="256">
        <v>103873</v>
      </c>
      <c r="H6" s="257">
        <f>G6/E6-1</f>
        <v>-0.12615568398825594</v>
      </c>
      <c r="I6" s="256">
        <f>G6-E6</f>
        <v>-14996</v>
      </c>
      <c r="J6" s="257">
        <f>G6/$G$6</f>
        <v>1</v>
      </c>
      <c r="K6" s="256">
        <v>88842</v>
      </c>
      <c r="L6" s="257">
        <f t="shared" ref="L6:L12" si="0">K6/G6-1</f>
        <v>-0.14470555389754802</v>
      </c>
      <c r="M6" s="256">
        <f t="shared" ref="M6:M12" si="1">K6-G6</f>
        <v>-15031</v>
      </c>
      <c r="N6" s="257">
        <f>K6/$K$6</f>
        <v>1</v>
      </c>
      <c r="O6" s="256">
        <v>80599</v>
      </c>
      <c r="P6" s="257">
        <f t="shared" ref="P6:P11" si="2">O6/K6-1</f>
        <v>-9.2782692870489236E-2</v>
      </c>
      <c r="Q6" s="256">
        <f t="shared" ref="Q6:Q12" si="3">O6-K6</f>
        <v>-8243</v>
      </c>
      <c r="R6" s="257">
        <f>O6/C6-1</f>
        <v>2.9748976673077872</v>
      </c>
      <c r="S6" s="256">
        <f>O6-C6</f>
        <v>60322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16647</v>
      </c>
      <c r="D7" s="259">
        <v>111704</v>
      </c>
      <c r="E7" s="259">
        <v>101020</v>
      </c>
      <c r="F7" s="260">
        <f t="shared" ref="F7:F12" si="4">E7/$E$6</f>
        <v>0.84984310459413304</v>
      </c>
      <c r="G7" s="259">
        <v>81576</v>
      </c>
      <c r="H7" s="261">
        <f>G7/E7-1</f>
        <v>-0.19247673727974657</v>
      </c>
      <c r="I7" s="262">
        <f>G7-E7</f>
        <v>-19444</v>
      </c>
      <c r="J7" s="260">
        <f>G7/$G$6</f>
        <v>0.78534364079212116</v>
      </c>
      <c r="K7" s="259">
        <v>69290</v>
      </c>
      <c r="L7" s="263">
        <f t="shared" si="0"/>
        <v>-0.15060802196724532</v>
      </c>
      <c r="M7" s="264">
        <f t="shared" si="1"/>
        <v>-12286</v>
      </c>
      <c r="N7" s="260">
        <f>K7/$K$6</f>
        <v>0.77992390986245241</v>
      </c>
      <c r="O7" s="259">
        <v>61980</v>
      </c>
      <c r="P7" s="261">
        <f t="shared" si="2"/>
        <v>-0.10549862895078654</v>
      </c>
      <c r="Q7" s="262">
        <f t="shared" si="3"/>
        <v>-7310</v>
      </c>
      <c r="R7" s="261">
        <f t="shared" ref="R7:R10" si="5">O7/C7-1</f>
        <v>2.7231933681744458</v>
      </c>
      <c r="S7" s="262">
        <f t="shared" ref="S7:S10" si="6">O7-C7</f>
        <v>45333</v>
      </c>
      <c r="T7" s="260">
        <f>O7/$O$6</f>
        <v>0.7689921711187484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1527</v>
      </c>
      <c r="D8" s="265">
        <v>3162</v>
      </c>
      <c r="E8" s="265">
        <v>7652</v>
      </c>
      <c r="F8" s="266">
        <f t="shared" si="4"/>
        <v>6.4373385828096472E-2</v>
      </c>
      <c r="G8" s="265">
        <v>6838</v>
      </c>
      <c r="H8" s="267">
        <f>IFERROR(G8/E8-1,"-")</f>
        <v>-0.10637741766858333</v>
      </c>
      <c r="I8" s="268">
        <f t="shared" ref="I8:I12" si="7">G8-E8</f>
        <v>-814</v>
      </c>
      <c r="J8" s="266">
        <f t="shared" ref="J8:J12" si="8">G8/$G$6</f>
        <v>6.5830389032761158E-2</v>
      </c>
      <c r="K8" s="265">
        <v>4502</v>
      </c>
      <c r="L8" s="269">
        <f>IFERROR(K8/G8-1,"-")</f>
        <v>-0.34162035682948233</v>
      </c>
      <c r="M8" s="270">
        <f>IF(G8=0,"nd",K8-G8)</f>
        <v>-2336</v>
      </c>
      <c r="N8" s="271">
        <f t="shared" ref="N8:N12" si="9">K8/$K$6</f>
        <v>5.0674230656671392E-2</v>
      </c>
      <c r="O8" s="265">
        <v>5257</v>
      </c>
      <c r="P8" s="269">
        <f>IFERROR(O8/K8-1,"-")</f>
        <v>0.16770324300310979</v>
      </c>
      <c r="Q8" s="272">
        <f t="shared" si="3"/>
        <v>755</v>
      </c>
      <c r="R8" s="269">
        <f>IFERROR(O8/C8-1,"-")</f>
        <v>2.4426981008513424</v>
      </c>
      <c r="S8" s="272">
        <f t="shared" si="6"/>
        <v>3730</v>
      </c>
      <c r="T8" s="271">
        <f t="shared" ref="T8:T12" si="10">O8/$O$6</f>
        <v>6.522413429447016E-2</v>
      </c>
      <c r="V8" s="29"/>
      <c r="W8" s="81"/>
      <c r="AE8" s="1"/>
    </row>
    <row r="9" spans="1:31" s="4" customFormat="1" x14ac:dyDescent="0.25">
      <c r="B9" s="99" t="s">
        <v>63</v>
      </c>
      <c r="C9" s="265">
        <v>15120</v>
      </c>
      <c r="D9" s="265">
        <v>108542</v>
      </c>
      <c r="E9" s="265">
        <v>93368</v>
      </c>
      <c r="F9" s="271">
        <f t="shared" si="4"/>
        <v>0.78546971876603655</v>
      </c>
      <c r="G9" s="265">
        <v>74738</v>
      </c>
      <c r="H9" s="267">
        <f>IFERROR(G9/E9-1,"-")</f>
        <v>-0.19953303058863847</v>
      </c>
      <c r="I9" s="272">
        <f t="shared" si="7"/>
        <v>-18630</v>
      </c>
      <c r="J9" s="271">
        <f t="shared" si="8"/>
        <v>0.71951325175935998</v>
      </c>
      <c r="K9" s="265">
        <v>64788</v>
      </c>
      <c r="L9" s="269">
        <f>IFERROR(K9/G9-1,"-")</f>
        <v>-0.13313174021247554</v>
      </c>
      <c r="M9" s="270">
        <f>IF(G9=0,"nd",K9-G9)</f>
        <v>-9950</v>
      </c>
      <c r="N9" s="271">
        <f t="shared" si="9"/>
        <v>0.7292496792057811</v>
      </c>
      <c r="O9" s="265">
        <v>56723</v>
      </c>
      <c r="P9" s="269">
        <f t="shared" si="2"/>
        <v>-0.1244829289374576</v>
      </c>
      <c r="Q9" s="272">
        <f t="shared" si="3"/>
        <v>-8065</v>
      </c>
      <c r="R9" s="273">
        <f t="shared" si="5"/>
        <v>2.7515211640211641</v>
      </c>
      <c r="S9" s="272">
        <f t="shared" si="6"/>
        <v>41603</v>
      </c>
      <c r="T9" s="271">
        <f t="shared" si="10"/>
        <v>0.70376803682427824</v>
      </c>
      <c r="V9" s="29"/>
      <c r="W9" s="81"/>
      <c r="AE9" s="1"/>
    </row>
    <row r="10" spans="1:31" s="4" customFormat="1" x14ac:dyDescent="0.25">
      <c r="B10" s="258" t="s">
        <v>197</v>
      </c>
      <c r="C10" s="274">
        <v>3630</v>
      </c>
      <c r="D10" s="274">
        <v>25712</v>
      </c>
      <c r="E10" s="274">
        <v>17849</v>
      </c>
      <c r="F10" s="275">
        <f>IFERROR(E10/$E$6,"-")</f>
        <v>0.15015689540586696</v>
      </c>
      <c r="G10" s="274">
        <v>22297</v>
      </c>
      <c r="H10" s="263">
        <f>IFERROR(G10/E10-1,"-")</f>
        <v>0.24920163594599143</v>
      </c>
      <c r="I10" s="264">
        <f>IFERROR(G10-E10,"-")</f>
        <v>4448</v>
      </c>
      <c r="J10" s="275">
        <f>IFERROR(G10/$G$6,"-")</f>
        <v>0.21465635920787884</v>
      </c>
      <c r="K10" s="274">
        <v>19552</v>
      </c>
      <c r="L10" s="263">
        <f>IFERROR(K10/G10-1,"-")</f>
        <v>-0.12311073238552273</v>
      </c>
      <c r="M10" s="264">
        <f>IFERROR(K10-G10,"-")</f>
        <v>-2745</v>
      </c>
      <c r="N10" s="275">
        <f>IFERROR(K10/$K$6,"-")</f>
        <v>0.22007609013754756</v>
      </c>
      <c r="O10" s="274">
        <v>18619</v>
      </c>
      <c r="P10" s="263">
        <f>IFERROR(O10/K10-1,"-")</f>
        <v>-4.7718903436988591E-2</v>
      </c>
      <c r="Q10" s="264">
        <f>IFERROR(O10-K10,"-")</f>
        <v>-933</v>
      </c>
      <c r="R10" s="263">
        <f t="shared" si="5"/>
        <v>4.1292011019283743</v>
      </c>
      <c r="S10" s="264">
        <f t="shared" si="6"/>
        <v>14989</v>
      </c>
      <c r="T10" s="275">
        <f>IFERROR(O10/$O$6,"-")</f>
        <v>0.23100782888125163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671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53</v>
      </c>
      <c r="D12" s="265">
        <v>0</v>
      </c>
      <c r="E12" s="265">
        <v>0</v>
      </c>
      <c r="F12" s="271">
        <f t="shared" si="4"/>
        <v>0</v>
      </c>
      <c r="G12" s="265">
        <v>0</v>
      </c>
      <c r="H12" s="273" t="e">
        <f t="shared" si="11"/>
        <v>#DIV/0!</v>
      </c>
      <c r="I12" s="272">
        <f t="shared" si="7"/>
        <v>0</v>
      </c>
      <c r="J12" s="271">
        <f t="shared" si="8"/>
        <v>0</v>
      </c>
      <c r="K12" s="265">
        <v>0</v>
      </c>
      <c r="L12" s="269" t="e">
        <f t="shared" si="0"/>
        <v>#DIV/0!</v>
      </c>
      <c r="M12" s="272">
        <f t="shared" si="1"/>
        <v>0</v>
      </c>
      <c r="N12" s="271">
        <f t="shared" si="9"/>
        <v>0</v>
      </c>
      <c r="O12" s="265">
        <v>0</v>
      </c>
      <c r="P12" s="273" t="e">
        <f>O12/K12-1</f>
        <v>#DIV/0!</v>
      </c>
      <c r="Q12" s="272">
        <f t="shared" si="3"/>
        <v>0</v>
      </c>
      <c r="R12" s="273" t="e">
        <f t="shared" si="12"/>
        <v>#DIV/0!</v>
      </c>
      <c r="S12" s="272">
        <f t="shared" si="13"/>
        <v>0</v>
      </c>
      <c r="T12" s="271">
        <f t="shared" si="10"/>
        <v>0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61.980 viajeros 
cuota: 76,9%</v>
      </c>
    </row>
    <row r="20" spans="1:27" x14ac:dyDescent="0.25">
      <c r="AA20" t="str">
        <f>CONCATENATE("Apartamentos: 
",FIXED(O10,0)," viajeros
cuota: ",FIXED(T10*100,1),"%")</f>
        <v>Apartamentos: 
18.619 viajeros
cuota: 23,1%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199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195</v>
      </c>
      <c r="C134" s="256">
        <v>20277</v>
      </c>
      <c r="D134" s="241">
        <v>120918</v>
      </c>
      <c r="E134" s="241">
        <v>120397</v>
      </c>
      <c r="F134" s="241">
        <v>106138</v>
      </c>
      <c r="G134" s="242">
        <f>F134/E134-1</f>
        <v>-0.11843318355108512</v>
      </c>
      <c r="H134" s="241">
        <f>F134-E134</f>
        <v>-14259</v>
      </c>
      <c r="I134" s="242">
        <f>F134/F$134</f>
        <v>1</v>
      </c>
      <c r="J134" s="241">
        <v>101169</v>
      </c>
      <c r="K134" s="242">
        <f>J134/J$134</f>
        <v>1</v>
      </c>
      <c r="L134" s="242">
        <f>J134/F134-1</f>
        <v>-4.6816408826245048E-2</v>
      </c>
      <c r="M134" s="241">
        <f>J134-F134</f>
        <v>-4969</v>
      </c>
      <c r="N134" s="242">
        <f>J134/D134-1</f>
        <v>-0.16332555947005412</v>
      </c>
      <c r="O134" s="241">
        <f>J134-D134</f>
        <v>-19749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16647</v>
      </c>
      <c r="D135" s="259">
        <v>110000</v>
      </c>
      <c r="E135" s="259">
        <v>105592</v>
      </c>
      <c r="F135" s="259">
        <v>87910</v>
      </c>
      <c r="G135" s="263">
        <f>IFERROR(F135/E135-1,"-")</f>
        <v>-0.16745586786877797</v>
      </c>
      <c r="H135" s="259">
        <f t="shared" ref="H135:H138" si="14">F135-E135</f>
        <v>-17682</v>
      </c>
      <c r="I135" s="261">
        <f>F135/F$134</f>
        <v>0.82826132016808307</v>
      </c>
      <c r="J135" s="259">
        <v>84381</v>
      </c>
      <c r="K135" s="260">
        <f t="shared" ref="K135:K138" si="15">J135/J$134</f>
        <v>0.83405984046496462</v>
      </c>
      <c r="L135" s="261">
        <f t="shared" ref="L135:L138" si="16">J135/F135-1</f>
        <v>-4.014332840404955E-2</v>
      </c>
      <c r="M135" s="262">
        <f t="shared" ref="M135:M138" si="17">J135-F135</f>
        <v>-3529</v>
      </c>
      <c r="N135" s="260">
        <f t="shared" ref="N135:N138" si="18">J135/D135-1</f>
        <v>-0.2329</v>
      </c>
      <c r="O135" s="259">
        <f t="shared" ref="O135:O138" si="19">J135-D135</f>
        <v>-25619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1527</v>
      </c>
      <c r="D136" s="265">
        <v>4534</v>
      </c>
      <c r="E136" s="265">
        <v>6601</v>
      </c>
      <c r="F136" s="265">
        <v>6222</v>
      </c>
      <c r="G136" s="269">
        <f t="shared" ref="G136:G138" si="20">IFERROR(F136/E136-1,"-")</f>
        <v>-5.7415543099530342E-2</v>
      </c>
      <c r="H136" s="265">
        <f t="shared" si="14"/>
        <v>-379</v>
      </c>
      <c r="I136" s="273">
        <f t="shared" ref="I136:I138" si="21">F136/F$134</f>
        <v>5.8621794267839984E-2</v>
      </c>
      <c r="J136" s="265">
        <v>5327</v>
      </c>
      <c r="K136" s="271">
        <f t="shared" si="15"/>
        <v>5.265446925441588E-2</v>
      </c>
      <c r="L136" s="273">
        <f t="shared" si="16"/>
        <v>-0.14384442301510769</v>
      </c>
      <c r="M136" s="272">
        <f t="shared" si="17"/>
        <v>-895</v>
      </c>
      <c r="N136" s="271">
        <f t="shared" si="18"/>
        <v>0.17490074988972215</v>
      </c>
      <c r="O136" s="265">
        <f t="shared" si="19"/>
        <v>793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45099</v>
      </c>
      <c r="D137" s="265">
        <v>105466</v>
      </c>
      <c r="E137" s="265">
        <v>98991</v>
      </c>
      <c r="F137" s="265">
        <v>81688</v>
      </c>
      <c r="G137" s="267">
        <f t="shared" si="20"/>
        <v>-0.17479366811124242</v>
      </c>
      <c r="H137" s="265">
        <f t="shared" si="14"/>
        <v>-17303</v>
      </c>
      <c r="I137" s="277">
        <f t="shared" si="21"/>
        <v>0.76963952590024309</v>
      </c>
      <c r="J137" s="265">
        <v>79054</v>
      </c>
      <c r="K137" s="271">
        <f t="shared" si="15"/>
        <v>0.78140537121054865</v>
      </c>
      <c r="L137" s="273">
        <f t="shared" si="16"/>
        <v>-3.2244638135344283E-2</v>
      </c>
      <c r="M137" s="272">
        <f t="shared" si="17"/>
        <v>-2634</v>
      </c>
      <c r="N137" s="271">
        <f t="shared" si="18"/>
        <v>-0.2504314186562494</v>
      </c>
      <c r="O137" s="265">
        <f t="shared" si="19"/>
        <v>-26412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3255</v>
      </c>
      <c r="D138" s="259">
        <v>10918</v>
      </c>
      <c r="E138" s="259">
        <v>14805</v>
      </c>
      <c r="F138" s="259">
        <v>18228</v>
      </c>
      <c r="G138" s="263">
        <f t="shared" si="20"/>
        <v>0.23120567375886525</v>
      </c>
      <c r="H138" s="259">
        <f t="shared" si="14"/>
        <v>3423</v>
      </c>
      <c r="I138" s="261">
        <f t="shared" si="21"/>
        <v>0.17173867983191693</v>
      </c>
      <c r="J138" s="259">
        <v>16788</v>
      </c>
      <c r="K138" s="260">
        <f t="shared" si="15"/>
        <v>0.16594015953503544</v>
      </c>
      <c r="L138" s="261">
        <f t="shared" si="16"/>
        <v>-7.8999341672152723E-2</v>
      </c>
      <c r="M138" s="262">
        <f t="shared" si="17"/>
        <v>-1440</v>
      </c>
      <c r="N138" s="260">
        <f t="shared" si="18"/>
        <v>0.53764425718996156</v>
      </c>
      <c r="O138" s="259">
        <f t="shared" si="19"/>
        <v>5870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7DC0D-0286-40B5-8F39-9C82ED797756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10899</v>
      </c>
      <c r="D6" s="256">
        <v>57500</v>
      </c>
      <c r="E6" s="256">
        <v>66436</v>
      </c>
      <c r="F6" s="257">
        <f>E6/$E$6</f>
        <v>1</v>
      </c>
      <c r="G6" s="256">
        <v>59643</v>
      </c>
      <c r="H6" s="257">
        <f>G6/E6-1</f>
        <v>-0.10224878078150401</v>
      </c>
      <c r="I6" s="256">
        <f>G6-E6</f>
        <v>-6793</v>
      </c>
      <c r="J6" s="257">
        <f>G6/$G$6</f>
        <v>1</v>
      </c>
      <c r="K6" s="256">
        <v>54537</v>
      </c>
      <c r="L6" s="257">
        <f t="shared" ref="L6:L12" si="0">K6/G6-1</f>
        <v>-8.5609375785926312E-2</v>
      </c>
      <c r="M6" s="256">
        <f t="shared" ref="M6:M12" si="1">K6-G6</f>
        <v>-5106</v>
      </c>
      <c r="N6" s="257">
        <f>K6/$K$6</f>
        <v>1</v>
      </c>
      <c r="O6" s="256">
        <v>44885</v>
      </c>
      <c r="P6" s="257">
        <f t="shared" ref="P6:P11" si="2">O6/K6-1</f>
        <v>-0.17698076535196283</v>
      </c>
      <c r="Q6" s="256">
        <f t="shared" ref="Q6:Q12" si="3">O6-K6</f>
        <v>-9652</v>
      </c>
      <c r="R6" s="257">
        <f>O6/C6-1</f>
        <v>3.1182677309844937</v>
      </c>
      <c r="S6" s="256">
        <f>O6-C6</f>
        <v>33986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10175</v>
      </c>
      <c r="D7" s="259">
        <v>51666</v>
      </c>
      <c r="E7" s="259">
        <v>58739</v>
      </c>
      <c r="F7" s="260">
        <f t="shared" ref="F7:F12" si="4">E7/$E$6</f>
        <v>0.88414413871997111</v>
      </c>
      <c r="G7" s="259">
        <v>48865</v>
      </c>
      <c r="H7" s="261">
        <f>G7/E7-1</f>
        <v>-0.16809955906637841</v>
      </c>
      <c r="I7" s="262">
        <f>G7-E7</f>
        <v>-9874</v>
      </c>
      <c r="J7" s="260">
        <f>G7/$G$6</f>
        <v>0.8192914507989203</v>
      </c>
      <c r="K7" s="259">
        <v>44736</v>
      </c>
      <c r="L7" s="263">
        <f t="shared" si="0"/>
        <v>-8.4498107029571279E-2</v>
      </c>
      <c r="M7" s="264">
        <f t="shared" si="1"/>
        <v>-4129</v>
      </c>
      <c r="N7" s="260">
        <f>K7/$K$6</f>
        <v>0.8202871445073987</v>
      </c>
      <c r="O7" s="259">
        <v>34253</v>
      </c>
      <c r="P7" s="261">
        <f t="shared" si="2"/>
        <v>-0.23433029327610877</v>
      </c>
      <c r="Q7" s="262">
        <f t="shared" si="3"/>
        <v>-10483</v>
      </c>
      <c r="R7" s="261">
        <f t="shared" ref="R7:R10" si="5">O7/C7-1</f>
        <v>2.3663882063882062</v>
      </c>
      <c r="S7" s="262">
        <f t="shared" ref="S7:S10" si="6">O7-C7</f>
        <v>24078</v>
      </c>
      <c r="T7" s="260">
        <f>O7/$O$6</f>
        <v>0.76312799376183582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523</v>
      </c>
      <c r="D8" s="265">
        <v>1523</v>
      </c>
      <c r="E8" s="265">
        <v>3554</v>
      </c>
      <c r="F8" s="266">
        <f t="shared" si="4"/>
        <v>5.3495093021855622E-2</v>
      </c>
      <c r="G8" s="265">
        <v>3449</v>
      </c>
      <c r="H8" s="267">
        <f>IFERROR(G8/E8-1,"-")</f>
        <v>-2.9544175576814879E-2</v>
      </c>
      <c r="I8" s="268">
        <f t="shared" ref="I8:I12" si="7">G8-E8</f>
        <v>-105</v>
      </c>
      <c r="J8" s="266">
        <f t="shared" ref="J8:J12" si="8">G8/$G$6</f>
        <v>5.7827406401421796E-2</v>
      </c>
      <c r="K8" s="265">
        <v>2914</v>
      </c>
      <c r="L8" s="269">
        <f>IFERROR(K8/G8-1,"-")</f>
        <v>-0.15511742534067841</v>
      </c>
      <c r="M8" s="270">
        <f>IF(G8=0,"nd",K8-G8)</f>
        <v>-535</v>
      </c>
      <c r="N8" s="271">
        <f t="shared" ref="N8:N12" si="9">K8/$K$6</f>
        <v>5.3431615233694559E-2</v>
      </c>
      <c r="O8" s="265">
        <v>3504</v>
      </c>
      <c r="P8" s="269">
        <f>IFERROR(O8/K8-1,"-")</f>
        <v>0.20247083047357584</v>
      </c>
      <c r="Q8" s="272">
        <f t="shared" si="3"/>
        <v>590</v>
      </c>
      <c r="R8" s="269">
        <f>IFERROR(O8/C8-1,"-")</f>
        <v>5.6998087954110899</v>
      </c>
      <c r="S8" s="272">
        <f t="shared" si="6"/>
        <v>2981</v>
      </c>
      <c r="T8" s="271">
        <f t="shared" ref="T8:T12" si="10">O8/$O$6</f>
        <v>7.8066169098808064E-2</v>
      </c>
      <c r="V8" s="29"/>
      <c r="W8" s="81"/>
      <c r="AE8" s="1"/>
    </row>
    <row r="9" spans="1:31" s="4" customFormat="1" x14ac:dyDescent="0.25">
      <c r="B9" s="99" t="s">
        <v>63</v>
      </c>
      <c r="C9" s="265">
        <v>9652</v>
      </c>
      <c r="D9" s="265">
        <v>50143</v>
      </c>
      <c r="E9" s="265">
        <v>55185</v>
      </c>
      <c r="F9" s="271">
        <f t="shared" si="4"/>
        <v>0.83064904569811548</v>
      </c>
      <c r="G9" s="265">
        <v>45416</v>
      </c>
      <c r="H9" s="267">
        <f>IFERROR(G9/E9-1,"-")</f>
        <v>-0.17702274168705268</v>
      </c>
      <c r="I9" s="272">
        <f t="shared" si="7"/>
        <v>-9769</v>
      </c>
      <c r="J9" s="271">
        <f t="shared" si="8"/>
        <v>0.76146404439749849</v>
      </c>
      <c r="K9" s="265">
        <v>41822</v>
      </c>
      <c r="L9" s="269">
        <f>IFERROR(K9/G9-1,"-")</f>
        <v>-7.9135106570371705E-2</v>
      </c>
      <c r="M9" s="270">
        <f>IF(G9=0,"nd",K9-G9)</f>
        <v>-3594</v>
      </c>
      <c r="N9" s="271">
        <f t="shared" si="9"/>
        <v>0.76685552927370404</v>
      </c>
      <c r="O9" s="265">
        <v>30749</v>
      </c>
      <c r="P9" s="269">
        <f t="shared" si="2"/>
        <v>-0.26476495624312568</v>
      </c>
      <c r="Q9" s="272">
        <f t="shared" si="3"/>
        <v>-11073</v>
      </c>
      <c r="R9" s="273">
        <f t="shared" si="5"/>
        <v>2.185764608371322</v>
      </c>
      <c r="S9" s="272">
        <f t="shared" si="6"/>
        <v>21097</v>
      </c>
      <c r="T9" s="271">
        <f t="shared" si="10"/>
        <v>0.68506182466302779</v>
      </c>
      <c r="V9" s="29"/>
      <c r="W9" s="81"/>
      <c r="AE9" s="1"/>
    </row>
    <row r="10" spans="1:31" s="4" customFormat="1" x14ac:dyDescent="0.25">
      <c r="B10" s="258" t="s">
        <v>197</v>
      </c>
      <c r="C10" s="274">
        <v>724</v>
      </c>
      <c r="D10" s="274">
        <v>5834</v>
      </c>
      <c r="E10" s="274">
        <v>7697</v>
      </c>
      <c r="F10" s="275">
        <f>IFERROR(E10/$E$6,"-")</f>
        <v>0.11585586128002889</v>
      </c>
      <c r="G10" s="274">
        <v>10778</v>
      </c>
      <c r="H10" s="263">
        <f>IFERROR(G10/E10-1,"-")</f>
        <v>0.40028582564635573</v>
      </c>
      <c r="I10" s="264">
        <f>IFERROR(G10-E10,"-")</f>
        <v>3081</v>
      </c>
      <c r="J10" s="275">
        <f>IFERROR(G10/$G$6,"-")</f>
        <v>0.18070854920107976</v>
      </c>
      <c r="K10" s="274">
        <v>9801</v>
      </c>
      <c r="L10" s="263">
        <f>IFERROR(K10/G10-1,"-")</f>
        <v>-9.0647615513082203E-2</v>
      </c>
      <c r="M10" s="264">
        <f>IFERROR(K10-G10,"-")</f>
        <v>-977</v>
      </c>
      <c r="N10" s="275">
        <f>IFERROR(K10/$K$6,"-")</f>
        <v>0.17971285549260135</v>
      </c>
      <c r="O10" s="274">
        <v>10632</v>
      </c>
      <c r="P10" s="263">
        <f>IFERROR(O10/K10-1,"-")</f>
        <v>8.478726660544833E-2</v>
      </c>
      <c r="Q10" s="264">
        <f>IFERROR(O10-K10,"-")</f>
        <v>831</v>
      </c>
      <c r="R10" s="263">
        <f t="shared" si="5"/>
        <v>13.685082872928177</v>
      </c>
      <c r="S10" s="264">
        <f t="shared" si="6"/>
        <v>9908</v>
      </c>
      <c r="T10" s="275">
        <f>IFERROR(O10/$O$6,"-")</f>
        <v>0.23687200623816421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671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53</v>
      </c>
      <c r="D12" s="265">
        <v>0</v>
      </c>
      <c r="E12" s="265">
        <v>0</v>
      </c>
      <c r="F12" s="271">
        <f t="shared" si="4"/>
        <v>0</v>
      </c>
      <c r="G12" s="265">
        <v>0</v>
      </c>
      <c r="H12" s="273" t="e">
        <f t="shared" si="11"/>
        <v>#DIV/0!</v>
      </c>
      <c r="I12" s="272">
        <f t="shared" si="7"/>
        <v>0</v>
      </c>
      <c r="J12" s="271">
        <f t="shared" si="8"/>
        <v>0</v>
      </c>
      <c r="K12" s="265">
        <v>0</v>
      </c>
      <c r="L12" s="269" t="e">
        <f t="shared" si="0"/>
        <v>#DIV/0!</v>
      </c>
      <c r="M12" s="272">
        <f t="shared" si="1"/>
        <v>0</v>
      </c>
      <c r="N12" s="271">
        <f t="shared" si="9"/>
        <v>0</v>
      </c>
      <c r="O12" s="265">
        <v>0</v>
      </c>
      <c r="P12" s="273" t="e">
        <f>O12/K12-1</f>
        <v>#DIV/0!</v>
      </c>
      <c r="Q12" s="272">
        <f t="shared" si="3"/>
        <v>0</v>
      </c>
      <c r="R12" s="273" t="e">
        <f t="shared" si="12"/>
        <v>#DIV/0!</v>
      </c>
      <c r="S12" s="272">
        <f t="shared" si="13"/>
        <v>0</v>
      </c>
      <c r="T12" s="271">
        <f t="shared" si="10"/>
        <v>0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34.253 viajeros 
cuota: 76,3%</v>
      </c>
    </row>
    <row r="20" spans="27:27" x14ac:dyDescent="0.25">
      <c r="AA20" t="str">
        <f>CONCATENATE("Apartamentos: 
",FIXED(O10,0)," viajeros
cuota: ",FIXED(T10*100,1),"%")</f>
        <v>Apartamentos: 
10.632 viajeros
cuota: 23,7%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49521</v>
      </c>
      <c r="D134" s="241">
        <v>120918</v>
      </c>
      <c r="E134" s="241">
        <v>120397</v>
      </c>
      <c r="F134" s="241">
        <v>106138</v>
      </c>
      <c r="G134" s="242">
        <f>F134/E134-1</f>
        <v>-0.11843318355108512</v>
      </c>
      <c r="H134" s="241">
        <f>F134-E134</f>
        <v>-14259</v>
      </c>
      <c r="I134" s="242">
        <f>F134/F$134</f>
        <v>1</v>
      </c>
      <c r="J134" s="241">
        <v>101169</v>
      </c>
      <c r="K134" s="242">
        <f>J134/J$134</f>
        <v>1</v>
      </c>
      <c r="L134" s="242">
        <f>J134/F134-1</f>
        <v>-4.6816408826245048E-2</v>
      </c>
      <c r="M134" s="241">
        <f>J134-F134</f>
        <v>-4969</v>
      </c>
      <c r="N134" s="242">
        <f>J134/D134-1</f>
        <v>-0.16332555947005412</v>
      </c>
      <c r="O134" s="241">
        <f>J134-D134</f>
        <v>-19749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46266</v>
      </c>
      <c r="D135" s="259">
        <v>110000</v>
      </c>
      <c r="E135" s="259">
        <v>105592</v>
      </c>
      <c r="F135" s="259">
        <v>87910</v>
      </c>
      <c r="G135" s="263">
        <f>IFERROR(F135/E135-1,"-")</f>
        <v>-0.16745586786877797</v>
      </c>
      <c r="H135" s="259">
        <f t="shared" ref="H135:H138" si="14">F135-E135</f>
        <v>-17682</v>
      </c>
      <c r="I135" s="261">
        <f>F135/F$134</f>
        <v>0.82826132016808307</v>
      </c>
      <c r="J135" s="259">
        <v>84381</v>
      </c>
      <c r="K135" s="260">
        <f t="shared" ref="K135:K138" si="15">J135/J$134</f>
        <v>0.83405984046496462</v>
      </c>
      <c r="L135" s="261">
        <f t="shared" ref="L135:L138" si="16">J135/F135-1</f>
        <v>-4.014332840404955E-2</v>
      </c>
      <c r="M135" s="262">
        <f t="shared" ref="M135:M138" si="17">J135-F135</f>
        <v>-3529</v>
      </c>
      <c r="N135" s="260">
        <f t="shared" ref="N135:N138" si="18">J135/D135-1</f>
        <v>-0.2329</v>
      </c>
      <c r="O135" s="259">
        <f t="shared" ref="O135:O138" si="19">J135-D135</f>
        <v>-25619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1167</v>
      </c>
      <c r="D136" s="265">
        <v>4534</v>
      </c>
      <c r="E136" s="265">
        <v>6601</v>
      </c>
      <c r="F136" s="265">
        <v>6222</v>
      </c>
      <c r="G136" s="269">
        <f t="shared" ref="G136:G138" si="20">IFERROR(F136/E136-1,"-")</f>
        <v>-5.7415543099530342E-2</v>
      </c>
      <c r="H136" s="265">
        <f t="shared" si="14"/>
        <v>-379</v>
      </c>
      <c r="I136" s="273">
        <f t="shared" ref="I136:I138" si="21">F136/F$134</f>
        <v>5.8621794267839984E-2</v>
      </c>
      <c r="J136" s="265">
        <v>5327</v>
      </c>
      <c r="K136" s="271">
        <f t="shared" si="15"/>
        <v>5.265446925441588E-2</v>
      </c>
      <c r="L136" s="273">
        <f t="shared" si="16"/>
        <v>-0.14384442301510769</v>
      </c>
      <c r="M136" s="272">
        <f t="shared" si="17"/>
        <v>-895</v>
      </c>
      <c r="N136" s="271">
        <f t="shared" si="18"/>
        <v>0.17490074988972215</v>
      </c>
      <c r="O136" s="265">
        <f t="shared" si="19"/>
        <v>793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45099</v>
      </c>
      <c r="D137" s="265">
        <v>105466</v>
      </c>
      <c r="E137" s="265">
        <v>98991</v>
      </c>
      <c r="F137" s="265">
        <v>81688</v>
      </c>
      <c r="G137" s="267">
        <f t="shared" si="20"/>
        <v>-0.17479366811124242</v>
      </c>
      <c r="H137" s="265">
        <f t="shared" si="14"/>
        <v>-17303</v>
      </c>
      <c r="I137" s="277">
        <f t="shared" si="21"/>
        <v>0.76963952590024309</v>
      </c>
      <c r="J137" s="265">
        <v>79054</v>
      </c>
      <c r="K137" s="271">
        <f t="shared" si="15"/>
        <v>0.78140537121054865</v>
      </c>
      <c r="L137" s="273">
        <f t="shared" si="16"/>
        <v>-3.2244638135344283E-2</v>
      </c>
      <c r="M137" s="272">
        <f t="shared" si="17"/>
        <v>-2634</v>
      </c>
      <c r="N137" s="271">
        <f t="shared" si="18"/>
        <v>-0.2504314186562494</v>
      </c>
      <c r="O137" s="265">
        <f t="shared" si="19"/>
        <v>-26412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3255</v>
      </c>
      <c r="D138" s="259">
        <v>10918</v>
      </c>
      <c r="E138" s="259">
        <v>14805</v>
      </c>
      <c r="F138" s="259">
        <v>18228</v>
      </c>
      <c r="G138" s="263">
        <f t="shared" si="20"/>
        <v>0.23120567375886525</v>
      </c>
      <c r="H138" s="259">
        <f t="shared" si="14"/>
        <v>3423</v>
      </c>
      <c r="I138" s="261">
        <f t="shared" si="21"/>
        <v>0.17173867983191693</v>
      </c>
      <c r="J138" s="259">
        <v>16788</v>
      </c>
      <c r="K138" s="260">
        <f t="shared" si="15"/>
        <v>0.16594015953503544</v>
      </c>
      <c r="L138" s="261">
        <f t="shared" si="16"/>
        <v>-7.8999341672152723E-2</v>
      </c>
      <c r="M138" s="262">
        <f t="shared" si="17"/>
        <v>-1440</v>
      </c>
      <c r="N138" s="260">
        <f t="shared" si="18"/>
        <v>0.53764425718996156</v>
      </c>
      <c r="O138" s="259">
        <f t="shared" si="19"/>
        <v>5870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68A8F-3AAC-4032-80F9-576AA3E32C05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9378</v>
      </c>
      <c r="D6" s="256">
        <v>79916</v>
      </c>
      <c r="E6" s="256">
        <v>52433</v>
      </c>
      <c r="F6" s="257">
        <f>E6/$E$6</f>
        <v>1</v>
      </c>
      <c r="G6" s="256">
        <v>44230</v>
      </c>
      <c r="H6" s="257">
        <f>G6/E6-1</f>
        <v>-0.15644727557072835</v>
      </c>
      <c r="I6" s="256">
        <f>G6-E6</f>
        <v>-8203</v>
      </c>
      <c r="J6" s="257">
        <f>G6/$G$6</f>
        <v>1</v>
      </c>
      <c r="K6" s="256">
        <v>34305</v>
      </c>
      <c r="L6" s="257">
        <f t="shared" ref="L6:L12" si="0">K6/G6-1</f>
        <v>-0.22439520687316306</v>
      </c>
      <c r="M6" s="256">
        <f t="shared" ref="M6:M12" si="1">K6-G6</f>
        <v>-9925</v>
      </c>
      <c r="N6" s="257">
        <f>K6/$K$6</f>
        <v>1</v>
      </c>
      <c r="O6" s="256">
        <v>35714</v>
      </c>
      <c r="P6" s="257">
        <f t="shared" ref="P6:P11" si="2">O6/K6-1</f>
        <v>4.1072729922751794E-2</v>
      </c>
      <c r="Q6" s="256">
        <f t="shared" ref="Q6:Q12" si="3">O6-K6</f>
        <v>1409</v>
      </c>
      <c r="R6" s="257">
        <f>O6/C6-1</f>
        <v>2.8082746854339944</v>
      </c>
      <c r="S6" s="256">
        <f>O6-C6</f>
        <v>26336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6472</v>
      </c>
      <c r="D7" s="259">
        <v>60038</v>
      </c>
      <c r="E7" s="259">
        <v>42281</v>
      </c>
      <c r="F7" s="260">
        <f t="shared" ref="F7:F12" si="4">E7/$E$6</f>
        <v>0.80638147731390541</v>
      </c>
      <c r="G7" s="259">
        <v>32711</v>
      </c>
      <c r="H7" s="261">
        <f>G7/E7-1</f>
        <v>-0.22634280173127408</v>
      </c>
      <c r="I7" s="262">
        <f>G7-E7</f>
        <v>-9570</v>
      </c>
      <c r="J7" s="260">
        <f>G7/$G$6</f>
        <v>0.73956590549400858</v>
      </c>
      <c r="K7" s="259">
        <v>24554</v>
      </c>
      <c r="L7" s="263">
        <f t="shared" si="0"/>
        <v>-0.24936565681269296</v>
      </c>
      <c r="M7" s="264">
        <f t="shared" si="1"/>
        <v>-8157</v>
      </c>
      <c r="N7" s="260">
        <f>K7/$K$6</f>
        <v>0.71575572074041682</v>
      </c>
      <c r="O7" s="259">
        <v>27727</v>
      </c>
      <c r="P7" s="261">
        <f t="shared" si="2"/>
        <v>0.12922538079335344</v>
      </c>
      <c r="Q7" s="262">
        <f t="shared" si="3"/>
        <v>3173</v>
      </c>
      <c r="R7" s="261">
        <f t="shared" ref="R7:R10" si="5">O7/C7-1</f>
        <v>3.2841470951792333</v>
      </c>
      <c r="S7" s="262">
        <f t="shared" ref="S7:S10" si="6">O7-C7</f>
        <v>21255</v>
      </c>
      <c r="T7" s="260">
        <f>O7/$O$6</f>
        <v>0.7763622108976872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1004</v>
      </c>
      <c r="D8" s="265">
        <v>1639</v>
      </c>
      <c r="E8" s="265">
        <v>4098</v>
      </c>
      <c r="F8" s="266">
        <f t="shared" si="4"/>
        <v>7.8156885930616218E-2</v>
      </c>
      <c r="G8" s="265">
        <v>3389</v>
      </c>
      <c r="H8" s="267">
        <f>IFERROR(G8/E8-1,"-")</f>
        <v>-0.17301122498779897</v>
      </c>
      <c r="I8" s="268">
        <f t="shared" ref="I8:I12" si="7">G8-E8</f>
        <v>-709</v>
      </c>
      <c r="J8" s="266">
        <f t="shared" ref="J8:J12" si="8">G8/$G$6</f>
        <v>7.6622202125254349E-2</v>
      </c>
      <c r="K8" s="265">
        <v>1588</v>
      </c>
      <c r="L8" s="269">
        <f>IFERROR(K8/G8-1,"-")</f>
        <v>-0.5314251991737976</v>
      </c>
      <c r="M8" s="270">
        <f>IF(G8=0,"nd",K8-G8)</f>
        <v>-1801</v>
      </c>
      <c r="N8" s="271">
        <f t="shared" ref="N8:N12" si="9">K8/$K$6</f>
        <v>4.6290628188310742E-2</v>
      </c>
      <c r="O8" s="265">
        <v>1753</v>
      </c>
      <c r="P8" s="269">
        <f>IFERROR(O8/K8-1,"-")</f>
        <v>0.10390428211586911</v>
      </c>
      <c r="Q8" s="272">
        <f t="shared" si="3"/>
        <v>165</v>
      </c>
      <c r="R8" s="269">
        <f>IFERROR(O8/C8-1,"-")</f>
        <v>0.74601593625498008</v>
      </c>
      <c r="S8" s="272">
        <f t="shared" si="6"/>
        <v>749</v>
      </c>
      <c r="T8" s="271">
        <f t="shared" ref="T8:T12" si="10">O8/$O$6</f>
        <v>4.9084392675141399E-2</v>
      </c>
      <c r="V8" s="29"/>
      <c r="W8" s="81"/>
      <c r="AE8" s="1"/>
    </row>
    <row r="9" spans="1:31" s="4" customFormat="1" x14ac:dyDescent="0.25">
      <c r="B9" s="99" t="s">
        <v>63</v>
      </c>
      <c r="C9" s="265">
        <v>5468</v>
      </c>
      <c r="D9" s="265">
        <v>58399</v>
      </c>
      <c r="E9" s="265">
        <v>38183</v>
      </c>
      <c r="F9" s="271">
        <f t="shared" si="4"/>
        <v>0.7282245913832891</v>
      </c>
      <c r="G9" s="265">
        <v>29322</v>
      </c>
      <c r="H9" s="267">
        <f>IFERROR(G9/E9-1,"-")</f>
        <v>-0.23206662650917953</v>
      </c>
      <c r="I9" s="272">
        <f t="shared" si="7"/>
        <v>-8861</v>
      </c>
      <c r="J9" s="271">
        <f t="shared" si="8"/>
        <v>0.66294370336875419</v>
      </c>
      <c r="K9" s="265">
        <v>22966</v>
      </c>
      <c r="L9" s="269">
        <f>IFERROR(K9/G9-1,"-")</f>
        <v>-0.21676556851510809</v>
      </c>
      <c r="M9" s="270">
        <f>IF(G9=0,"nd",K9-G9)</f>
        <v>-6356</v>
      </c>
      <c r="N9" s="271">
        <f t="shared" si="9"/>
        <v>0.66946509255210607</v>
      </c>
      <c r="O9" s="265">
        <v>25974</v>
      </c>
      <c r="P9" s="269">
        <f t="shared" si="2"/>
        <v>0.13097622572498469</v>
      </c>
      <c r="Q9" s="272">
        <f t="shared" si="3"/>
        <v>3008</v>
      </c>
      <c r="R9" s="273">
        <f t="shared" si="5"/>
        <v>3.7501828822238474</v>
      </c>
      <c r="S9" s="272">
        <f t="shared" si="6"/>
        <v>20506</v>
      </c>
      <c r="T9" s="271">
        <f t="shared" si="10"/>
        <v>0.72727781822254578</v>
      </c>
      <c r="V9" s="29"/>
      <c r="W9" s="81"/>
      <c r="AE9" s="1"/>
    </row>
    <row r="10" spans="1:31" s="4" customFormat="1" x14ac:dyDescent="0.25">
      <c r="B10" s="258" t="s">
        <v>197</v>
      </c>
      <c r="C10" s="274">
        <v>2906</v>
      </c>
      <c r="D10" s="274">
        <v>19878</v>
      </c>
      <c r="E10" s="274">
        <v>10152</v>
      </c>
      <c r="F10" s="275">
        <f>IFERROR(E10/$E$6,"-")</f>
        <v>0.19361852268609464</v>
      </c>
      <c r="G10" s="274">
        <v>11519</v>
      </c>
      <c r="H10" s="263">
        <f>IFERROR(G10/E10-1,"-")</f>
        <v>0.13465327029156815</v>
      </c>
      <c r="I10" s="264">
        <f>IFERROR(G10-E10,"-")</f>
        <v>1367</v>
      </c>
      <c r="J10" s="275">
        <f>IFERROR(G10/$G$6,"-")</f>
        <v>0.26043409450599142</v>
      </c>
      <c r="K10" s="274">
        <v>9751</v>
      </c>
      <c r="L10" s="263">
        <f>IFERROR(K10/G10-1,"-")</f>
        <v>-0.1534855456202795</v>
      </c>
      <c r="M10" s="264">
        <f>IFERROR(K10-G10,"-")</f>
        <v>-1768</v>
      </c>
      <c r="N10" s="275">
        <f>IFERROR(K10/$K$6,"-")</f>
        <v>0.28424427925958318</v>
      </c>
      <c r="O10" s="274">
        <v>7987</v>
      </c>
      <c r="P10" s="263">
        <f>IFERROR(O10/K10-1,"-")</f>
        <v>-0.18090452261306533</v>
      </c>
      <c r="Q10" s="264">
        <f>IFERROR(O10-K10,"-")</f>
        <v>-1764</v>
      </c>
      <c r="R10" s="263">
        <f t="shared" si="5"/>
        <v>1.7484514796971782</v>
      </c>
      <c r="S10" s="264">
        <f t="shared" si="6"/>
        <v>5081</v>
      </c>
      <c r="T10" s="275">
        <f>IFERROR(O10/$O$6,"-")</f>
        <v>0.22363778910231283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2832</v>
      </c>
      <c r="D11" s="265">
        <v>0</v>
      </c>
      <c r="E11" s="265">
        <v>0</v>
      </c>
      <c r="F11" s="271">
        <f t="shared" si="4"/>
        <v>0</v>
      </c>
      <c r="G11" s="265">
        <v>0</v>
      </c>
      <c r="H11" s="273" t="e">
        <f t="shared" ref="H11:H12" si="11">G11/E11-1</f>
        <v>#DIV/0!</v>
      </c>
      <c r="I11" s="272">
        <f t="shared" si="7"/>
        <v>0</v>
      </c>
      <c r="J11" s="271">
        <f t="shared" si="8"/>
        <v>0</v>
      </c>
      <c r="K11" s="265">
        <v>0</v>
      </c>
      <c r="L11" s="269" t="e">
        <f>K11/G11-1</f>
        <v>#DIV/0!</v>
      </c>
      <c r="M11" s="272">
        <f t="shared" si="1"/>
        <v>0</v>
      </c>
      <c r="N11" s="271">
        <f t="shared" si="9"/>
        <v>0</v>
      </c>
      <c r="O11" s="265">
        <v>0</v>
      </c>
      <c r="P11" s="273" t="e">
        <f t="shared" si="2"/>
        <v>#DIV/0!</v>
      </c>
      <c r="Q11" s="272">
        <f t="shared" si="3"/>
        <v>0</v>
      </c>
      <c r="R11" s="273" t="e">
        <f t="shared" ref="R11:R12" si="12">O11/D11-1</f>
        <v>#DIV/0!</v>
      </c>
      <c r="S11" s="272">
        <f t="shared" ref="S11:S12" si="13">O11-D11</f>
        <v>0</v>
      </c>
      <c r="T11" s="271">
        <f t="shared" si="10"/>
        <v>0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74</v>
      </c>
      <c r="D12" s="265">
        <v>0</v>
      </c>
      <c r="E12" s="265">
        <v>0</v>
      </c>
      <c r="F12" s="271">
        <f t="shared" si="4"/>
        <v>0</v>
      </c>
      <c r="G12" s="265">
        <v>0</v>
      </c>
      <c r="H12" s="273" t="e">
        <f t="shared" si="11"/>
        <v>#DIV/0!</v>
      </c>
      <c r="I12" s="272">
        <f t="shared" si="7"/>
        <v>0</v>
      </c>
      <c r="J12" s="271">
        <f t="shared" si="8"/>
        <v>0</v>
      </c>
      <c r="K12" s="265">
        <v>0</v>
      </c>
      <c r="L12" s="269" t="e">
        <f t="shared" si="0"/>
        <v>#DIV/0!</v>
      </c>
      <c r="M12" s="272">
        <f t="shared" si="1"/>
        <v>0</v>
      </c>
      <c r="N12" s="271">
        <f t="shared" si="9"/>
        <v>0</v>
      </c>
      <c r="O12" s="265">
        <v>0</v>
      </c>
      <c r="P12" s="273" t="e">
        <f>O12/K12-1</f>
        <v>#DIV/0!</v>
      </c>
      <c r="Q12" s="272">
        <f t="shared" si="3"/>
        <v>0</v>
      </c>
      <c r="R12" s="273" t="e">
        <f t="shared" si="12"/>
        <v>#DIV/0!</v>
      </c>
      <c r="S12" s="272">
        <f t="shared" si="13"/>
        <v>0</v>
      </c>
      <c r="T12" s="271">
        <f t="shared" si="10"/>
        <v>0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27.727 viajeros 
cuota: 77,6%</v>
      </c>
    </row>
    <row r="20" spans="27:27" x14ac:dyDescent="0.25">
      <c r="AA20" t="str">
        <f>CONCATENATE("Apartamentos: 
",FIXED(O10,0)," viajeros
cuota: ",FIXED(T10*100,1),"%")</f>
        <v>Apartamentos: 
7.987 viajeros
cuota: 22,4%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204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68476</v>
      </c>
      <c r="D134" s="241">
        <v>126666</v>
      </c>
      <c r="E134" s="241">
        <v>86811</v>
      </c>
      <c r="F134" s="241">
        <v>75374</v>
      </c>
      <c r="G134" s="242">
        <f>F134/E134-1</f>
        <v>-0.13174597689232936</v>
      </c>
      <c r="H134" s="241">
        <f>F134-E134</f>
        <v>-11437</v>
      </c>
      <c r="I134" s="242">
        <f>F134/F$134</f>
        <v>1</v>
      </c>
      <c r="J134" s="241">
        <v>60650</v>
      </c>
      <c r="K134" s="242">
        <f>J134/J$134</f>
        <v>1</v>
      </c>
      <c r="L134" s="242">
        <f>J134/F134-1</f>
        <v>-0.19534587523549229</v>
      </c>
      <c r="M134" s="241">
        <f>J134-F134</f>
        <v>-14724</v>
      </c>
      <c r="N134" s="242">
        <f>J134/D134-1</f>
        <v>-0.52118169042994955</v>
      </c>
      <c r="O134" s="241">
        <f>J134-D134</f>
        <v>-66016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46830</v>
      </c>
      <c r="D135" s="259">
        <v>97227</v>
      </c>
      <c r="E135" s="259">
        <v>68469</v>
      </c>
      <c r="F135" s="259">
        <v>54932</v>
      </c>
      <c r="G135" s="263">
        <f>IFERROR(F135/E135-1,"-")</f>
        <v>-0.1977099125151528</v>
      </c>
      <c r="H135" s="259">
        <f t="shared" ref="H135:H138" si="14">F135-E135</f>
        <v>-13537</v>
      </c>
      <c r="I135" s="261">
        <f>F135/F$134</f>
        <v>0.72879242179000714</v>
      </c>
      <c r="J135" s="259">
        <v>43983</v>
      </c>
      <c r="K135" s="260">
        <f t="shared" ref="K135:K138" si="15">J135/J$134</f>
        <v>0.72519373454245672</v>
      </c>
      <c r="L135" s="261">
        <f t="shared" ref="L135:L138" si="16">J135/F135-1</f>
        <v>-0.19931915823199597</v>
      </c>
      <c r="M135" s="262">
        <f t="shared" ref="M135:M138" si="17">J135-F135</f>
        <v>-10949</v>
      </c>
      <c r="N135" s="260">
        <f t="shared" ref="N135:N138" si="18">J135/D135-1</f>
        <v>-0.54762565953901698</v>
      </c>
      <c r="O135" s="259">
        <f t="shared" ref="O135:O138" si="19">J135-D135</f>
        <v>-53244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1786</v>
      </c>
      <c r="D136" s="265">
        <v>4418</v>
      </c>
      <c r="E136" s="265">
        <v>6088</v>
      </c>
      <c r="F136" s="265">
        <v>5359</v>
      </c>
      <c r="G136" s="269">
        <f t="shared" ref="G136:G138" si="20">IFERROR(F136/E136-1,"-")</f>
        <v>-0.11974375821287775</v>
      </c>
      <c r="H136" s="265">
        <f t="shared" si="14"/>
        <v>-729</v>
      </c>
      <c r="I136" s="273">
        <f t="shared" ref="I136:I138" si="21">F136/F$134</f>
        <v>7.1098787380263748E-2</v>
      </c>
      <c r="J136" s="265">
        <v>2401</v>
      </c>
      <c r="K136" s="271">
        <f t="shared" si="15"/>
        <v>3.9587798845836769E-2</v>
      </c>
      <c r="L136" s="273">
        <f t="shared" si="16"/>
        <v>-0.5519686508676992</v>
      </c>
      <c r="M136" s="272">
        <f t="shared" si="17"/>
        <v>-2958</v>
      </c>
      <c r="N136" s="271">
        <f t="shared" si="18"/>
        <v>-0.45654142145767318</v>
      </c>
      <c r="O136" s="265">
        <f t="shared" si="19"/>
        <v>-2017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45044</v>
      </c>
      <c r="D137" s="265">
        <v>92809</v>
      </c>
      <c r="E137" s="265">
        <v>62381</v>
      </c>
      <c r="F137" s="265">
        <v>49573</v>
      </c>
      <c r="G137" s="267">
        <f t="shared" si="20"/>
        <v>-0.20531892723746015</v>
      </c>
      <c r="H137" s="265">
        <f t="shared" si="14"/>
        <v>-12808</v>
      </c>
      <c r="I137" s="277">
        <f t="shared" si="21"/>
        <v>0.65769363440974338</v>
      </c>
      <c r="J137" s="265">
        <v>41582</v>
      </c>
      <c r="K137" s="271">
        <f t="shared" si="15"/>
        <v>0.68560593569661998</v>
      </c>
      <c r="L137" s="273">
        <f t="shared" si="16"/>
        <v>-0.16119661912734751</v>
      </c>
      <c r="M137" s="272">
        <f t="shared" si="17"/>
        <v>-7991</v>
      </c>
      <c r="N137" s="271">
        <f t="shared" si="18"/>
        <v>-0.55196155545259618</v>
      </c>
      <c r="O137" s="265">
        <f t="shared" si="19"/>
        <v>-51227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21646</v>
      </c>
      <c r="D138" s="259">
        <v>29439</v>
      </c>
      <c r="E138" s="259">
        <v>18342</v>
      </c>
      <c r="F138" s="259">
        <v>20442</v>
      </c>
      <c r="G138" s="263">
        <f t="shared" si="20"/>
        <v>0.11449133137062484</v>
      </c>
      <c r="H138" s="259">
        <f t="shared" si="14"/>
        <v>2100</v>
      </c>
      <c r="I138" s="261">
        <f t="shared" si="21"/>
        <v>0.27120757820999286</v>
      </c>
      <c r="J138" s="259">
        <v>16667</v>
      </c>
      <c r="K138" s="260">
        <f t="shared" si="15"/>
        <v>0.27480626545754328</v>
      </c>
      <c r="L138" s="261">
        <f t="shared" si="16"/>
        <v>-0.18466881909793564</v>
      </c>
      <c r="M138" s="262">
        <f t="shared" si="17"/>
        <v>-3775</v>
      </c>
      <c r="N138" s="260">
        <f t="shared" si="18"/>
        <v>-0.43384625836475421</v>
      </c>
      <c r="O138" s="259">
        <f t="shared" si="19"/>
        <v>-12772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5CB50-3130-43F9-8352-C450A0D45830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190562</v>
      </c>
      <c r="D6" s="256">
        <v>384545</v>
      </c>
      <c r="E6" s="256">
        <v>582661</v>
      </c>
      <c r="F6" s="257">
        <f>E6/$E$6</f>
        <v>1</v>
      </c>
      <c r="G6" s="256">
        <v>610630</v>
      </c>
      <c r="H6" s="257">
        <f>G6/E6-1</f>
        <v>4.8002183087592964E-2</v>
      </c>
      <c r="I6" s="256">
        <f>G6-E6</f>
        <v>27969</v>
      </c>
      <c r="J6" s="257">
        <f>G6/$G$6</f>
        <v>1</v>
      </c>
      <c r="K6" s="256">
        <v>602747</v>
      </c>
      <c r="L6" s="257">
        <f>K6/G6-1</f>
        <v>-1.2909617935574769E-2</v>
      </c>
      <c r="M6" s="256">
        <f>K6-G6</f>
        <v>-7883</v>
      </c>
      <c r="N6" s="257">
        <f>K6/$K$6</f>
        <v>1</v>
      </c>
      <c r="O6" s="256">
        <v>610314</v>
      </c>
      <c r="P6" s="257">
        <f>O6/K6-1</f>
        <v>1.2554189402850691E-2</v>
      </c>
      <c r="Q6" s="256">
        <f>O6-K6</f>
        <v>7567</v>
      </c>
      <c r="R6" s="257">
        <f>IFERROR(O6/C6-1,"-")</f>
        <v>2.2027056810906687</v>
      </c>
      <c r="S6" s="256">
        <f>O6-C6</f>
        <v>419752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20277</v>
      </c>
      <c r="D7" s="265">
        <v>137416</v>
      </c>
      <c r="E7" s="265">
        <v>118869</v>
      </c>
      <c r="F7" s="271">
        <f t="shared" ref="F7:F16" si="0">E7/$E$6</f>
        <v>0.20401056532014328</v>
      </c>
      <c r="G7" s="265">
        <v>103873</v>
      </c>
      <c r="H7" s="273">
        <f>G7/E7-1</f>
        <v>-0.12615568398825594</v>
      </c>
      <c r="I7" s="272">
        <f>G7-E7</f>
        <v>-14996</v>
      </c>
      <c r="J7" s="271">
        <f>G7/$G$6</f>
        <v>0.17010792132715391</v>
      </c>
      <c r="K7" s="265">
        <v>88842</v>
      </c>
      <c r="L7" s="273">
        <f>K7/G7-1</f>
        <v>-0.14470555389754802</v>
      </c>
      <c r="M7" s="272">
        <f>K7-G7</f>
        <v>-15031</v>
      </c>
      <c r="N7" s="271">
        <f>K7/$K$6</f>
        <v>0.14739517575367442</v>
      </c>
      <c r="O7" s="265">
        <v>80599</v>
      </c>
      <c r="P7" s="273">
        <f>O7/K7-1</f>
        <v>-9.2782692870489236E-2</v>
      </c>
      <c r="Q7" s="272">
        <f>O7-K7</f>
        <v>-8243</v>
      </c>
      <c r="R7" s="273">
        <f t="shared" ref="R7:R16" si="1">IFERROR(O7/C7-1,"-")</f>
        <v>2.9748976673077872</v>
      </c>
      <c r="S7" s="272">
        <f t="shared" ref="S7:S16" si="2">O7-C7</f>
        <v>60322</v>
      </c>
      <c r="T7" s="271">
        <f>O7/$O$6</f>
        <v>0.13206152898344131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13953</v>
      </c>
      <c r="D8" s="265">
        <v>41134</v>
      </c>
      <c r="E8" s="265">
        <v>69906</v>
      </c>
      <c r="F8" s="271">
        <f t="shared" si="0"/>
        <v>0.11997713936577187</v>
      </c>
      <c r="G8" s="265">
        <v>63702</v>
      </c>
      <c r="H8" s="273">
        <f t="shared" ref="H8:H16" si="3">G8/E8-1</f>
        <v>-8.8747746974508601E-2</v>
      </c>
      <c r="I8" s="272">
        <f t="shared" ref="I8:I16" si="4">G8-E8</f>
        <v>-6204</v>
      </c>
      <c r="J8" s="271">
        <f t="shared" ref="J8:J16" si="5">G8/$G$6</f>
        <v>0.10432176604490444</v>
      </c>
      <c r="K8" s="265">
        <v>61151</v>
      </c>
      <c r="L8" s="273">
        <f t="shared" ref="L8:L16" si="6">K8/G8-1</f>
        <v>-4.0045838435213921E-2</v>
      </c>
      <c r="M8" s="272">
        <f t="shared" ref="M8:M16" si="7">K8-G8</f>
        <v>-2551</v>
      </c>
      <c r="N8" s="271">
        <f t="shared" ref="N8:N16" si="8">K8/$K$6</f>
        <v>0.10145384381838483</v>
      </c>
      <c r="O8" s="265">
        <v>63846</v>
      </c>
      <c r="P8" s="273">
        <f t="shared" ref="P8:P16" si="9">O8/K8-1</f>
        <v>4.4071233503949259E-2</v>
      </c>
      <c r="Q8" s="272">
        <f t="shared" ref="Q8:Q16" si="10">O8-K8</f>
        <v>2695</v>
      </c>
      <c r="R8" s="273">
        <f t="shared" si="1"/>
        <v>3.5757901526553431</v>
      </c>
      <c r="S8" s="272">
        <f t="shared" si="2"/>
        <v>49893</v>
      </c>
      <c r="T8" s="271">
        <f t="shared" ref="T8:T16" si="11">O8/$O$6</f>
        <v>0.1046117244565912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2321</v>
      </c>
      <c r="E9" s="265">
        <v>2543</v>
      </c>
      <c r="F9" s="266">
        <f t="shared" si="0"/>
        <v>4.3644589220833384E-3</v>
      </c>
      <c r="G9" s="265">
        <v>13397</v>
      </c>
      <c r="H9" s="277">
        <f t="shared" si="3"/>
        <v>4.2681871804954774</v>
      </c>
      <c r="I9" s="268">
        <f t="shared" si="4"/>
        <v>10854</v>
      </c>
      <c r="J9" s="266">
        <f t="shared" si="5"/>
        <v>2.19396361135221E-2</v>
      </c>
      <c r="K9" s="265">
        <v>7210</v>
      </c>
      <c r="L9" s="273">
        <f t="shared" si="6"/>
        <v>-0.46181981040531461</v>
      </c>
      <c r="M9" s="272">
        <f t="shared" si="7"/>
        <v>-6187</v>
      </c>
      <c r="N9" s="271">
        <f t="shared" si="8"/>
        <v>1.1961901096148135E-2</v>
      </c>
      <c r="O9" s="265">
        <v>4833</v>
      </c>
      <c r="P9" s="273">
        <f t="shared" si="9"/>
        <v>-0.32968099861303746</v>
      </c>
      <c r="Q9" s="272">
        <f t="shared" si="10"/>
        <v>-2377</v>
      </c>
      <c r="R9" s="273">
        <f t="shared" si="1"/>
        <v>3.3036509349955478</v>
      </c>
      <c r="S9" s="272">
        <f t="shared" si="2"/>
        <v>3710</v>
      </c>
      <c r="T9" s="271">
        <f t="shared" si="11"/>
        <v>7.9188745465448938E-3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66876</v>
      </c>
      <c r="E10" s="265">
        <v>197068</v>
      </c>
      <c r="F10" s="271">
        <f t="shared" si="0"/>
        <v>0.3382206806359101</v>
      </c>
      <c r="G10" s="265">
        <v>205761</v>
      </c>
      <c r="H10" s="273">
        <f t="shared" si="3"/>
        <v>4.4111677187569809E-2</v>
      </c>
      <c r="I10" s="272">
        <f t="shared" si="4"/>
        <v>8693</v>
      </c>
      <c r="J10" s="271">
        <f t="shared" si="5"/>
        <v>0.33696510161636345</v>
      </c>
      <c r="K10" s="265">
        <v>223593</v>
      </c>
      <c r="L10" s="273">
        <f t="shared" si="6"/>
        <v>8.6663653462026424E-2</v>
      </c>
      <c r="M10" s="272">
        <f t="shared" si="7"/>
        <v>17832</v>
      </c>
      <c r="N10" s="271">
        <f t="shared" si="8"/>
        <v>0.37095663686422331</v>
      </c>
      <c r="O10" s="265">
        <v>232483</v>
      </c>
      <c r="P10" s="273">
        <f t="shared" si="9"/>
        <v>3.9759742031280076E-2</v>
      </c>
      <c r="Q10" s="272">
        <f t="shared" si="10"/>
        <v>8890</v>
      </c>
      <c r="R10" s="273">
        <f t="shared" si="1"/>
        <v>3.9401402464938373</v>
      </c>
      <c r="S10" s="272">
        <f t="shared" si="2"/>
        <v>185423</v>
      </c>
      <c r="T10" s="271">
        <f>O10/$O$6</f>
        <v>0.38092359015195459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25544</v>
      </c>
      <c r="E11" s="265">
        <v>24458</v>
      </c>
      <c r="F11" s="266">
        <f t="shared" si="0"/>
        <v>4.1976380777158588E-2</v>
      </c>
      <c r="G11" s="265">
        <v>31500</v>
      </c>
      <c r="H11" s="277">
        <f t="shared" si="3"/>
        <v>0.28792215226101892</v>
      </c>
      <c r="I11" s="268">
        <f t="shared" si="4"/>
        <v>7042</v>
      </c>
      <c r="J11" s="266">
        <f t="shared" si="5"/>
        <v>5.1586066848992022E-2</v>
      </c>
      <c r="K11" s="265">
        <v>28196</v>
      </c>
      <c r="L11" s="273">
        <f t="shared" si="6"/>
        <v>-0.10488888888888892</v>
      </c>
      <c r="M11" s="272">
        <f t="shared" si="7"/>
        <v>-3304</v>
      </c>
      <c r="N11" s="271">
        <f t="shared" si="8"/>
        <v>4.6779162733286105E-2</v>
      </c>
      <c r="O11" s="265">
        <v>33627</v>
      </c>
      <c r="P11" s="273">
        <f t="shared" si="9"/>
        <v>0.19261597389700658</v>
      </c>
      <c r="Q11" s="272">
        <f t="shared" si="10"/>
        <v>5431</v>
      </c>
      <c r="R11" s="273">
        <f t="shared" si="1"/>
        <v>3.6652330743618204</v>
      </c>
      <c r="S11" s="272">
        <f t="shared" si="2"/>
        <v>26419</v>
      </c>
      <c r="T11" s="271">
        <f t="shared" si="11"/>
        <v>5.5097867655010374E-2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48582</v>
      </c>
      <c r="E12" s="265">
        <v>75501</v>
      </c>
      <c r="F12" s="271">
        <f t="shared" si="0"/>
        <v>0.12957963549988757</v>
      </c>
      <c r="G12" s="265">
        <v>88192</v>
      </c>
      <c r="H12" s="273">
        <f t="shared" si="3"/>
        <v>0.16809048886769706</v>
      </c>
      <c r="I12" s="272">
        <f t="shared" si="4"/>
        <v>12691</v>
      </c>
      <c r="J12" s="271">
        <f t="shared" si="5"/>
        <v>0.14442788595385095</v>
      </c>
      <c r="K12" s="265">
        <v>92234</v>
      </c>
      <c r="L12" s="273">
        <f t="shared" si="6"/>
        <v>4.5831821480406321E-2</v>
      </c>
      <c r="M12" s="272">
        <f t="shared" si="7"/>
        <v>4042</v>
      </c>
      <c r="N12" s="271">
        <f t="shared" si="8"/>
        <v>0.15302274420279155</v>
      </c>
      <c r="O12" s="265">
        <v>105634</v>
      </c>
      <c r="P12" s="273">
        <f t="shared" si="9"/>
        <v>0.14528265064943513</v>
      </c>
      <c r="Q12" s="272">
        <f t="shared" si="10"/>
        <v>13400</v>
      </c>
      <c r="R12" s="273">
        <f t="shared" si="1"/>
        <v>2.9210838901262064</v>
      </c>
      <c r="S12" s="272">
        <f t="shared" si="2"/>
        <v>78694</v>
      </c>
      <c r="T12" s="271">
        <f t="shared" si="11"/>
        <v>0.17308139744459408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9042</v>
      </c>
      <c r="E13" s="265">
        <v>18683</v>
      </c>
      <c r="F13" s="266">
        <f t="shared" si="0"/>
        <v>3.2064957153473461E-2</v>
      </c>
      <c r="G13" s="265">
        <v>23106</v>
      </c>
      <c r="H13" s="277">
        <f t="shared" si="3"/>
        <v>0.23673928169994118</v>
      </c>
      <c r="I13" s="268">
        <f t="shared" si="4"/>
        <v>4423</v>
      </c>
      <c r="J13" s="266">
        <f t="shared" si="5"/>
        <v>3.7839608273422531E-2</v>
      </c>
      <c r="K13" s="265">
        <v>20343</v>
      </c>
      <c r="L13" s="273">
        <f t="shared" si="6"/>
        <v>-0.11957933004414434</v>
      </c>
      <c r="M13" s="272">
        <f t="shared" si="7"/>
        <v>-2763</v>
      </c>
      <c r="N13" s="271">
        <f t="shared" si="8"/>
        <v>3.3750479056718657E-2</v>
      </c>
      <c r="O13" s="265">
        <v>19090</v>
      </c>
      <c r="P13" s="273">
        <f t="shared" si="9"/>
        <v>-6.1593668583788008E-2</v>
      </c>
      <c r="Q13" s="272">
        <f t="shared" si="10"/>
        <v>-1253</v>
      </c>
      <c r="R13" s="273">
        <f t="shared" si="1"/>
        <v>1.5610410517842768</v>
      </c>
      <c r="S13" s="272">
        <f t="shared" si="2"/>
        <v>11636</v>
      </c>
      <c r="T13" s="271">
        <f t="shared" si="11"/>
        <v>3.1278980983559281E-2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23814</v>
      </c>
      <c r="E14" s="265">
        <v>15534</v>
      </c>
      <c r="F14" s="271">
        <f t="shared" si="0"/>
        <v>2.6660442349839785E-2</v>
      </c>
      <c r="G14" s="265">
        <v>18834</v>
      </c>
      <c r="H14" s="273">
        <f t="shared" si="3"/>
        <v>0.21243723445345686</v>
      </c>
      <c r="I14" s="272">
        <f t="shared" si="4"/>
        <v>3300</v>
      </c>
      <c r="J14" s="271">
        <f t="shared" si="5"/>
        <v>3.0843555016949707E-2</v>
      </c>
      <c r="K14" s="265">
        <v>15150</v>
      </c>
      <c r="L14" s="273">
        <f t="shared" si="6"/>
        <v>-0.19560369544440903</v>
      </c>
      <c r="M14" s="272">
        <f t="shared" si="7"/>
        <v>-3684</v>
      </c>
      <c r="N14" s="271">
        <f t="shared" si="8"/>
        <v>2.5134923939895179E-2</v>
      </c>
      <c r="O14" s="265">
        <v>14655</v>
      </c>
      <c r="P14" s="273">
        <f t="shared" si="9"/>
        <v>-3.2673267326732702E-2</v>
      </c>
      <c r="Q14" s="272">
        <f t="shared" si="10"/>
        <v>-495</v>
      </c>
      <c r="R14" s="273">
        <f t="shared" si="1"/>
        <v>4.5743628756181058</v>
      </c>
      <c r="S14" s="272">
        <f t="shared" si="2"/>
        <v>12026</v>
      </c>
      <c r="T14" s="271">
        <f t="shared" si="11"/>
        <v>2.4012229770249412E-2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11048</v>
      </c>
      <c r="E15" s="265">
        <v>27158</v>
      </c>
      <c r="F15" s="266">
        <f t="shared" si="0"/>
        <v>4.6610293120699683E-2</v>
      </c>
      <c r="G15" s="265">
        <v>27541</v>
      </c>
      <c r="H15" s="277">
        <f t="shared" si="3"/>
        <v>1.4102658516827349E-2</v>
      </c>
      <c r="I15" s="268">
        <f t="shared" si="4"/>
        <v>383</v>
      </c>
      <c r="J15" s="266">
        <f t="shared" si="5"/>
        <v>4.5102598955177438E-2</v>
      </c>
      <c r="K15" s="265">
        <v>32909</v>
      </c>
      <c r="L15" s="273">
        <f t="shared" si="6"/>
        <v>0.19490940779201926</v>
      </c>
      <c r="M15" s="272">
        <f t="shared" si="7"/>
        <v>5368</v>
      </c>
      <c r="N15" s="271">
        <f t="shared" si="8"/>
        <v>5.4598363824291118E-2</v>
      </c>
      <c r="O15" s="265">
        <v>25581</v>
      </c>
      <c r="P15" s="273">
        <f t="shared" si="9"/>
        <v>-0.22267464827250905</v>
      </c>
      <c r="Q15" s="272">
        <f t="shared" si="10"/>
        <v>-7328</v>
      </c>
      <c r="R15" s="273">
        <f t="shared" si="1"/>
        <v>3.6133453561767359</v>
      </c>
      <c r="S15" s="272">
        <f t="shared" si="2"/>
        <v>20036</v>
      </c>
      <c r="T15" s="271">
        <f t="shared" si="11"/>
        <v>4.1914489918304348E-2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58373</v>
      </c>
      <c r="D16" s="265">
        <f>D6-SUM(D7:D15)</f>
        <v>18768</v>
      </c>
      <c r="E16" s="265">
        <f>E6-SUM(E7:E15)</f>
        <v>32941</v>
      </c>
      <c r="F16" s="271">
        <f t="shared" si="0"/>
        <v>5.653544685503234E-2</v>
      </c>
      <c r="G16" s="265">
        <f>G6-SUM(G7:G15)</f>
        <v>34724</v>
      </c>
      <c r="H16" s="273">
        <f t="shared" si="3"/>
        <v>5.4127075680762582E-2</v>
      </c>
      <c r="I16" s="272">
        <f t="shared" si="4"/>
        <v>1783</v>
      </c>
      <c r="J16" s="271">
        <f t="shared" si="5"/>
        <v>5.6865859849663462E-2</v>
      </c>
      <c r="K16" s="265">
        <f>K6-SUM(K7:K15)</f>
        <v>33119</v>
      </c>
      <c r="L16" s="273">
        <f t="shared" si="6"/>
        <v>-4.6221633452367183E-2</v>
      </c>
      <c r="M16" s="272">
        <f t="shared" si="7"/>
        <v>-1605</v>
      </c>
      <c r="N16" s="271">
        <f t="shared" si="8"/>
        <v>5.4946768710586701E-2</v>
      </c>
      <c r="O16" s="265">
        <f>O6-SUM(O7:O15)</f>
        <v>29966</v>
      </c>
      <c r="P16" s="273">
        <f t="shared" si="9"/>
        <v>-9.5202149823364279E-2</v>
      </c>
      <c r="Q16" s="272">
        <f t="shared" si="10"/>
        <v>-3153</v>
      </c>
      <c r="R16" s="273">
        <f t="shared" si="1"/>
        <v>-0.48664622342521369</v>
      </c>
      <c r="S16" s="272">
        <f t="shared" si="2"/>
        <v>-28407</v>
      </c>
      <c r="T16" s="271">
        <f t="shared" si="11"/>
        <v>4.9099316089750523E-2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34334-84F6-494A-85AF-336D6345BECD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113171</v>
      </c>
      <c r="D6" s="256">
        <v>155072</v>
      </c>
      <c r="E6" s="256">
        <v>329527</v>
      </c>
      <c r="F6" s="257">
        <f>E6/$E$6</f>
        <v>1</v>
      </c>
      <c r="G6" s="256">
        <v>355640</v>
      </c>
      <c r="H6" s="257">
        <f>G6/E6-1</f>
        <v>7.9243885933474312E-2</v>
      </c>
      <c r="I6" s="256">
        <f>G6-E6</f>
        <v>26113</v>
      </c>
      <c r="J6" s="257">
        <f>G6/$G$6</f>
        <v>1</v>
      </c>
      <c r="K6" s="256">
        <v>359830</v>
      </c>
      <c r="L6" s="257">
        <f>K6/G6-1</f>
        <v>1.1781576875492084E-2</v>
      </c>
      <c r="M6" s="256">
        <f>K6-G6</f>
        <v>4190</v>
      </c>
      <c r="N6" s="257">
        <f>K6/$K$6</f>
        <v>1</v>
      </c>
      <c r="O6" s="256">
        <v>378180</v>
      </c>
      <c r="P6" s="257">
        <f>O6/K6-1</f>
        <v>5.0996303810132648E-2</v>
      </c>
      <c r="Q6" s="256">
        <f>O6-K6</f>
        <v>18350</v>
      </c>
      <c r="R6" s="257">
        <f>IFERROR(O6/C6-1,"-")</f>
        <v>2.3416688020782708</v>
      </c>
      <c r="S6" s="256">
        <f>O6-C6</f>
        <v>265009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10899</v>
      </c>
      <c r="D7" s="265">
        <v>57500</v>
      </c>
      <c r="E7" s="265">
        <v>66436</v>
      </c>
      <c r="F7" s="271">
        <f t="shared" ref="F7:F16" si="0">E7/$E$6</f>
        <v>0.20161018672218059</v>
      </c>
      <c r="G7" s="265">
        <v>59643</v>
      </c>
      <c r="H7" s="273">
        <f>G7/E7-1</f>
        <v>-0.10224878078150401</v>
      </c>
      <c r="I7" s="272">
        <f>G7-E7</f>
        <v>-6793</v>
      </c>
      <c r="J7" s="271">
        <f>G7/$G$6</f>
        <v>0.16770610729951638</v>
      </c>
      <c r="K7" s="265">
        <v>54537</v>
      </c>
      <c r="L7" s="273">
        <f>K7/G7-1</f>
        <v>-8.5609375785926312E-2</v>
      </c>
      <c r="M7" s="272">
        <f>K7-G7</f>
        <v>-5106</v>
      </c>
      <c r="N7" s="271">
        <f>K7/$K$6</f>
        <v>0.15156323819581469</v>
      </c>
      <c r="O7" s="265">
        <v>44885</v>
      </c>
      <c r="P7" s="273">
        <f>O7/K7-1</f>
        <v>-0.17698076535196283</v>
      </c>
      <c r="Q7" s="272">
        <f>O7-K7</f>
        <v>-9652</v>
      </c>
      <c r="R7" s="273">
        <f t="shared" ref="R7:R16" si="1">IFERROR(O7/C7-1,"-")</f>
        <v>3.1182677309844937</v>
      </c>
      <c r="S7" s="272">
        <f t="shared" ref="S7:S16" si="2">O7-C7</f>
        <v>33986</v>
      </c>
      <c r="T7" s="271">
        <f>O7/$O$6</f>
        <v>0.11868686868686869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8874</v>
      </c>
      <c r="D8" s="265">
        <v>12365</v>
      </c>
      <c r="E8" s="265">
        <v>40782</v>
      </c>
      <c r="F8" s="271">
        <f t="shared" si="0"/>
        <v>0.12375920637762611</v>
      </c>
      <c r="G8" s="265">
        <v>36779</v>
      </c>
      <c r="H8" s="273">
        <f t="shared" ref="H8:H16" si="3">G8/E8-1</f>
        <v>-9.8156049237408616E-2</v>
      </c>
      <c r="I8" s="272">
        <f t="shared" ref="I8:I16" si="4">G8-E8</f>
        <v>-4003</v>
      </c>
      <c r="J8" s="271">
        <f t="shared" ref="J8:J16" si="5">G8/$G$6</f>
        <v>0.10341637611067371</v>
      </c>
      <c r="K8" s="265">
        <v>34129</v>
      </c>
      <c r="L8" s="273">
        <f t="shared" ref="L8:L16" si="6">K8/G8-1</f>
        <v>-7.2051986187770201E-2</v>
      </c>
      <c r="M8" s="272">
        <f t="shared" ref="M8:M16" si="7">K8-G8</f>
        <v>-2650</v>
      </c>
      <c r="N8" s="271">
        <f t="shared" ref="N8:N16" si="8">K8/$K$6</f>
        <v>9.484756690659478E-2</v>
      </c>
      <c r="O8" s="265">
        <v>37277</v>
      </c>
      <c r="P8" s="273">
        <f t="shared" ref="P8:P16" si="9">O8/K8-1</f>
        <v>9.2238272436930391E-2</v>
      </c>
      <c r="Q8" s="272">
        <f t="shared" ref="Q8:Q16" si="10">O8-K8</f>
        <v>3148</v>
      </c>
      <c r="R8" s="273">
        <f t="shared" si="1"/>
        <v>3.2006986702727067</v>
      </c>
      <c r="S8" s="272">
        <f t="shared" si="2"/>
        <v>28403</v>
      </c>
      <c r="T8" s="271">
        <f t="shared" ref="T8:T16" si="11">O8/$O$6</f>
        <v>9.8569464276270558E-2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1160</v>
      </c>
      <c r="E9" s="265">
        <v>1497</v>
      </c>
      <c r="F9" s="266">
        <f t="shared" si="0"/>
        <v>4.5428750906602493E-3</v>
      </c>
      <c r="G9" s="265">
        <v>3389</v>
      </c>
      <c r="H9" s="277">
        <f t="shared" si="3"/>
        <v>1.2638610554442216</v>
      </c>
      <c r="I9" s="268">
        <f t="shared" si="4"/>
        <v>1892</v>
      </c>
      <c r="J9" s="266">
        <f t="shared" si="5"/>
        <v>9.5292992914182886E-3</v>
      </c>
      <c r="K9" s="265">
        <v>2330</v>
      </c>
      <c r="L9" s="273">
        <f t="shared" si="6"/>
        <v>-0.31248155798170552</v>
      </c>
      <c r="M9" s="272">
        <f t="shared" si="7"/>
        <v>-1059</v>
      </c>
      <c r="N9" s="271">
        <f t="shared" si="8"/>
        <v>6.4752799933301833E-3</v>
      </c>
      <c r="O9" s="265">
        <v>1948</v>
      </c>
      <c r="P9" s="273">
        <f t="shared" si="9"/>
        <v>-0.16394849785407728</v>
      </c>
      <c r="Q9" s="272">
        <f t="shared" si="10"/>
        <v>-382</v>
      </c>
      <c r="R9" s="273">
        <f t="shared" si="1"/>
        <v>2.3299145299145301</v>
      </c>
      <c r="S9" s="272">
        <f t="shared" si="2"/>
        <v>1363</v>
      </c>
      <c r="T9" s="271">
        <f t="shared" si="11"/>
        <v>5.1509863028187637E-3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39205</v>
      </c>
      <c r="E10" s="265">
        <v>139217</v>
      </c>
      <c r="F10" s="271">
        <f t="shared" si="0"/>
        <v>0.4224752448206065</v>
      </c>
      <c r="G10" s="265">
        <v>149908</v>
      </c>
      <c r="H10" s="273">
        <f t="shared" si="3"/>
        <v>7.6793782368532515E-2</v>
      </c>
      <c r="I10" s="272">
        <f t="shared" si="4"/>
        <v>10691</v>
      </c>
      <c r="J10" s="271">
        <f t="shared" si="5"/>
        <v>0.42151613991676978</v>
      </c>
      <c r="K10" s="265">
        <v>158283</v>
      </c>
      <c r="L10" s="273">
        <f t="shared" si="6"/>
        <v>5.5867598793926998E-2</v>
      </c>
      <c r="M10" s="272">
        <f t="shared" si="7"/>
        <v>8375</v>
      </c>
      <c r="N10" s="271">
        <f t="shared" si="8"/>
        <v>0.4398827223966873</v>
      </c>
      <c r="O10" s="265">
        <v>177318</v>
      </c>
      <c r="P10" s="273">
        <f t="shared" si="9"/>
        <v>0.12025928242451811</v>
      </c>
      <c r="Q10" s="272">
        <f t="shared" si="10"/>
        <v>19035</v>
      </c>
      <c r="R10" s="273">
        <f t="shared" si="1"/>
        <v>3.6287459538477602</v>
      </c>
      <c r="S10" s="272">
        <f t="shared" si="2"/>
        <v>139010</v>
      </c>
      <c r="T10" s="271">
        <f>O10/$O$6</f>
        <v>0.46887196573060447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9171</v>
      </c>
      <c r="E11" s="265">
        <v>15618</v>
      </c>
      <c r="F11" s="266">
        <f t="shared" si="0"/>
        <v>4.7395205855665846E-2</v>
      </c>
      <c r="G11" s="265">
        <v>18555</v>
      </c>
      <c r="H11" s="277">
        <f t="shared" si="3"/>
        <v>0.18805224740683824</v>
      </c>
      <c r="I11" s="268">
        <f t="shared" si="4"/>
        <v>2937</v>
      </c>
      <c r="J11" s="266">
        <f t="shared" si="5"/>
        <v>5.2173546282757846E-2</v>
      </c>
      <c r="K11" s="265">
        <v>19490</v>
      </c>
      <c r="L11" s="273">
        <f t="shared" si="6"/>
        <v>5.0390730261385075E-2</v>
      </c>
      <c r="M11" s="272">
        <f t="shared" si="7"/>
        <v>935</v>
      </c>
      <c r="N11" s="271">
        <f t="shared" si="8"/>
        <v>5.4164466553650335E-2</v>
      </c>
      <c r="O11" s="265">
        <v>20654</v>
      </c>
      <c r="P11" s="273">
        <f t="shared" si="9"/>
        <v>5.9722934838378761E-2</v>
      </c>
      <c r="Q11" s="272">
        <f t="shared" si="10"/>
        <v>1164</v>
      </c>
      <c r="R11" s="273">
        <f t="shared" si="1"/>
        <v>2.5876324474552717</v>
      </c>
      <c r="S11" s="272">
        <f t="shared" si="2"/>
        <v>14897</v>
      </c>
      <c r="T11" s="271">
        <f t="shared" si="11"/>
        <v>5.4614204875984979E-2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23118</v>
      </c>
      <c r="E12" s="265">
        <v>36702</v>
      </c>
      <c r="F12" s="271">
        <f t="shared" si="0"/>
        <v>0.11137782336500499</v>
      </c>
      <c r="G12" s="265">
        <v>48144</v>
      </c>
      <c r="H12" s="273">
        <f t="shared" si="3"/>
        <v>0.31175412784044476</v>
      </c>
      <c r="I12" s="272">
        <f t="shared" si="4"/>
        <v>11442</v>
      </c>
      <c r="J12" s="271">
        <f t="shared" si="5"/>
        <v>0.13537284894837476</v>
      </c>
      <c r="K12" s="265">
        <v>48247</v>
      </c>
      <c r="L12" s="273">
        <f t="shared" si="6"/>
        <v>2.1394150880691409E-3</v>
      </c>
      <c r="M12" s="272">
        <f t="shared" si="7"/>
        <v>103</v>
      </c>
      <c r="N12" s="271">
        <f t="shared" si="8"/>
        <v>0.13408276130394908</v>
      </c>
      <c r="O12" s="265">
        <v>50408</v>
      </c>
      <c r="P12" s="273">
        <f t="shared" si="9"/>
        <v>4.4790349659046269E-2</v>
      </c>
      <c r="Q12" s="272">
        <f t="shared" si="10"/>
        <v>2161</v>
      </c>
      <c r="R12" s="273">
        <f t="shared" si="1"/>
        <v>2.811568998109641</v>
      </c>
      <c r="S12" s="272">
        <f t="shared" si="2"/>
        <v>37183</v>
      </c>
      <c r="T12" s="271">
        <f t="shared" si="11"/>
        <v>0.13329102543762231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4159</v>
      </c>
      <c r="E13" s="265">
        <v>9476</v>
      </c>
      <c r="F13" s="266">
        <f t="shared" si="0"/>
        <v>2.8756368977352387E-2</v>
      </c>
      <c r="G13" s="265">
        <v>15942</v>
      </c>
      <c r="H13" s="277">
        <f t="shared" si="3"/>
        <v>0.6823554242296328</v>
      </c>
      <c r="I13" s="268">
        <f t="shared" si="4"/>
        <v>6466</v>
      </c>
      <c r="J13" s="266">
        <f t="shared" si="5"/>
        <v>4.4826228770666963E-2</v>
      </c>
      <c r="K13" s="265">
        <v>14063</v>
      </c>
      <c r="L13" s="273">
        <f t="shared" si="6"/>
        <v>-0.11786475975410859</v>
      </c>
      <c r="M13" s="272">
        <f t="shared" si="7"/>
        <v>-1879</v>
      </c>
      <c r="N13" s="271">
        <f t="shared" si="8"/>
        <v>3.9082344440430204E-2</v>
      </c>
      <c r="O13" s="265">
        <v>12878</v>
      </c>
      <c r="P13" s="273">
        <f t="shared" si="9"/>
        <v>-8.4263670625044473E-2</v>
      </c>
      <c r="Q13" s="272">
        <f t="shared" si="10"/>
        <v>-1185</v>
      </c>
      <c r="R13" s="273">
        <f t="shared" si="1"/>
        <v>3.005598755832037</v>
      </c>
      <c r="S13" s="272">
        <f t="shared" si="2"/>
        <v>9663</v>
      </c>
      <c r="T13" s="271">
        <f t="shared" si="11"/>
        <v>3.4052567560420965E-2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5034</v>
      </c>
      <c r="E14" s="265">
        <v>4983</v>
      </c>
      <c r="F14" s="271">
        <f t="shared" si="0"/>
        <v>1.5121674399973296E-2</v>
      </c>
      <c r="G14" s="265">
        <v>6449</v>
      </c>
      <c r="H14" s="273">
        <f t="shared" si="3"/>
        <v>0.29420028095524775</v>
      </c>
      <c r="I14" s="272">
        <f t="shared" si="4"/>
        <v>1466</v>
      </c>
      <c r="J14" s="271">
        <f t="shared" si="5"/>
        <v>1.813350579237431E-2</v>
      </c>
      <c r="K14" s="265">
        <v>5126</v>
      </c>
      <c r="L14" s="273">
        <f t="shared" si="6"/>
        <v>-0.20514808497441461</v>
      </c>
      <c r="M14" s="272">
        <f t="shared" si="7"/>
        <v>-1323</v>
      </c>
      <c r="N14" s="271">
        <f t="shared" si="8"/>
        <v>1.4245615985326403E-2</v>
      </c>
      <c r="O14" s="265">
        <v>6087</v>
      </c>
      <c r="P14" s="273">
        <f t="shared" si="9"/>
        <v>0.18747561451424111</v>
      </c>
      <c r="Q14" s="272">
        <f t="shared" si="10"/>
        <v>961</v>
      </c>
      <c r="R14" s="273">
        <f t="shared" si="1"/>
        <v>6.0288683602771362</v>
      </c>
      <c r="S14" s="272">
        <f t="shared" si="2"/>
        <v>5221</v>
      </c>
      <c r="T14" s="271">
        <f t="shared" si="11"/>
        <v>1.6095510074567665E-2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474</v>
      </c>
      <c r="E15" s="265">
        <v>5175</v>
      </c>
      <c r="F15" s="266">
        <f t="shared" si="0"/>
        <v>1.5704327718214291E-2</v>
      </c>
      <c r="G15" s="265">
        <v>6685</v>
      </c>
      <c r="H15" s="277">
        <f t="shared" si="3"/>
        <v>0.29178743961352649</v>
      </c>
      <c r="I15" s="268">
        <f t="shared" si="4"/>
        <v>1510</v>
      </c>
      <c r="J15" s="266">
        <f t="shared" si="5"/>
        <v>1.8797098189180069E-2</v>
      </c>
      <c r="K15" s="265">
        <v>13110</v>
      </c>
      <c r="L15" s="273">
        <f t="shared" si="6"/>
        <v>0.96110695587135386</v>
      </c>
      <c r="M15" s="272">
        <f t="shared" si="7"/>
        <v>6425</v>
      </c>
      <c r="N15" s="271">
        <f t="shared" si="8"/>
        <v>3.6433871550454383E-2</v>
      </c>
      <c r="O15" s="265">
        <v>15532</v>
      </c>
      <c r="P15" s="273">
        <f t="shared" si="9"/>
        <v>0.184744469870328</v>
      </c>
      <c r="Q15" s="272">
        <f t="shared" si="10"/>
        <v>2422</v>
      </c>
      <c r="R15" s="273">
        <f t="shared" si="1"/>
        <v>3.7324801950030473</v>
      </c>
      <c r="S15" s="272">
        <f t="shared" si="2"/>
        <v>12250</v>
      </c>
      <c r="T15" s="271">
        <f t="shared" si="11"/>
        <v>4.1070389761489239E-2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28160</v>
      </c>
      <c r="D16" s="265">
        <f>D6-SUM(D7:D15)</f>
        <v>2886</v>
      </c>
      <c r="E16" s="265">
        <f>E6-SUM(E7:E15)</f>
        <v>9641</v>
      </c>
      <c r="F16" s="271">
        <f t="shared" si="0"/>
        <v>2.9257086672715742E-2</v>
      </c>
      <c r="G16" s="265">
        <f>G6-SUM(G7:G15)</f>
        <v>10146</v>
      </c>
      <c r="H16" s="273">
        <f t="shared" si="3"/>
        <v>5.2380458458666013E-2</v>
      </c>
      <c r="I16" s="272">
        <f t="shared" si="4"/>
        <v>505</v>
      </c>
      <c r="J16" s="271">
        <f t="shared" si="5"/>
        <v>2.852884939826791E-2</v>
      </c>
      <c r="K16" s="265">
        <f>K6-SUM(K7:K15)</f>
        <v>10515</v>
      </c>
      <c r="L16" s="273">
        <f t="shared" si="6"/>
        <v>3.6369012418687063E-2</v>
      </c>
      <c r="M16" s="272">
        <f t="shared" si="7"/>
        <v>369</v>
      </c>
      <c r="N16" s="271">
        <f t="shared" si="8"/>
        <v>2.922213267376261E-2</v>
      </c>
      <c r="O16" s="265">
        <f>O6-SUM(O7:O15)</f>
        <v>11193</v>
      </c>
      <c r="P16" s="273">
        <f t="shared" si="9"/>
        <v>6.447931526390871E-2</v>
      </c>
      <c r="Q16" s="272">
        <f t="shared" si="10"/>
        <v>678</v>
      </c>
      <c r="R16" s="273">
        <f t="shared" si="1"/>
        <v>-0.60252130681818183</v>
      </c>
      <c r="S16" s="272">
        <f t="shared" si="2"/>
        <v>-16967</v>
      </c>
      <c r="T16" s="271">
        <f t="shared" si="11"/>
        <v>2.9597017293352373E-2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A69B8-0AA3-474A-8BB1-AE2B53B81184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77391</v>
      </c>
      <c r="D6" s="256">
        <v>229473</v>
      </c>
      <c r="E6" s="256">
        <v>253134</v>
      </c>
      <c r="F6" s="257">
        <f>E6/$E$6</f>
        <v>1</v>
      </c>
      <c r="G6" s="256">
        <v>254990</v>
      </c>
      <c r="H6" s="257">
        <f>G6/E6-1</f>
        <v>7.3320849826574719E-3</v>
      </c>
      <c r="I6" s="256">
        <f>G6-E6</f>
        <v>1856</v>
      </c>
      <c r="J6" s="257">
        <f>G6/$G$6</f>
        <v>1</v>
      </c>
      <c r="K6" s="256">
        <v>242917</v>
      </c>
      <c r="L6" s="257">
        <f>K6/G6-1</f>
        <v>-4.7346954782540474E-2</v>
      </c>
      <c r="M6" s="256">
        <f>K6-G6</f>
        <v>-12073</v>
      </c>
      <c r="N6" s="257">
        <f>K6/$K$6</f>
        <v>1</v>
      </c>
      <c r="O6" s="256">
        <v>232134</v>
      </c>
      <c r="P6" s="257">
        <f>O6/K6-1</f>
        <v>-4.4389647492764972E-2</v>
      </c>
      <c r="Q6" s="256">
        <f>O6-K6</f>
        <v>-10783</v>
      </c>
      <c r="R6" s="257">
        <f>IFERROR(O6/C6-1,"-")</f>
        <v>1.9994960654339651</v>
      </c>
      <c r="S6" s="256">
        <f>O6-C6</f>
        <v>154743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9378</v>
      </c>
      <c r="D7" s="265">
        <v>79916</v>
      </c>
      <c r="E7" s="265">
        <v>52433</v>
      </c>
      <c r="F7" s="271">
        <f t="shared" ref="F7:F16" si="0">E7/$E$6</f>
        <v>0.20713535123689431</v>
      </c>
      <c r="G7" s="265">
        <v>44230</v>
      </c>
      <c r="H7" s="273">
        <f>G7/E7-1</f>
        <v>-0.15644727557072835</v>
      </c>
      <c r="I7" s="272">
        <f>G7-E7</f>
        <v>-8203</v>
      </c>
      <c r="J7" s="271">
        <f>G7/$G$6</f>
        <v>0.17345778265814346</v>
      </c>
      <c r="K7" s="265">
        <v>34305</v>
      </c>
      <c r="L7" s="273">
        <f>K7/G7-1</f>
        <v>-0.22439520687316306</v>
      </c>
      <c r="M7" s="272">
        <f>K7-G7</f>
        <v>-9925</v>
      </c>
      <c r="N7" s="271">
        <f>K7/$K$6</f>
        <v>0.14122107551138866</v>
      </c>
      <c r="O7" s="265">
        <v>35714</v>
      </c>
      <c r="P7" s="273">
        <f>O7/K7-1</f>
        <v>4.1072729922751794E-2</v>
      </c>
      <c r="Q7" s="272">
        <f>O7-K7</f>
        <v>1409</v>
      </c>
      <c r="R7" s="273">
        <f t="shared" ref="R7:R16" si="1">IFERROR(O7/C7-1,"-")</f>
        <v>2.8082746854339944</v>
      </c>
      <c r="S7" s="272">
        <f t="shared" ref="S7:S16" si="2">O7-C7</f>
        <v>26336</v>
      </c>
      <c r="T7" s="271">
        <f>O7/$O$6</f>
        <v>0.15385079307641275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5079</v>
      </c>
      <c r="D8" s="265">
        <v>28769</v>
      </c>
      <c r="E8" s="265">
        <v>29124</v>
      </c>
      <c r="F8" s="271">
        <f t="shared" si="0"/>
        <v>0.11505368698001849</v>
      </c>
      <c r="G8" s="265">
        <v>26923</v>
      </c>
      <c r="H8" s="273">
        <f t="shared" ref="H8:H16" si="3">G8/E8-1</f>
        <v>-7.5573410245845296E-2</v>
      </c>
      <c r="I8" s="272">
        <f t="shared" ref="I8:I16" si="4">G8-E8</f>
        <v>-2201</v>
      </c>
      <c r="J8" s="271">
        <f t="shared" ref="J8:J16" si="5">G8/$G$6</f>
        <v>0.10558453272677359</v>
      </c>
      <c r="K8" s="265">
        <v>27022</v>
      </c>
      <c r="L8" s="273">
        <f t="shared" ref="L8:L16" si="6">K8/G8-1</f>
        <v>3.6771533632953268E-3</v>
      </c>
      <c r="M8" s="272">
        <f t="shared" ref="M8:M16" si="7">K8-G8</f>
        <v>99</v>
      </c>
      <c r="N8" s="271">
        <f t="shared" ref="N8:N16" si="8">K8/$K$6</f>
        <v>0.111239641523648</v>
      </c>
      <c r="O8" s="265">
        <v>26569</v>
      </c>
      <c r="P8" s="273">
        <f t="shared" ref="P8:P16" si="9">O8/K8-1</f>
        <v>-1.676411812597145E-2</v>
      </c>
      <c r="Q8" s="272">
        <f t="shared" ref="Q8:Q16" si="10">O8-K8</f>
        <v>-453</v>
      </c>
      <c r="R8" s="273">
        <f t="shared" si="1"/>
        <v>4.2311478637527076</v>
      </c>
      <c r="S8" s="272">
        <f t="shared" si="2"/>
        <v>21490</v>
      </c>
      <c r="T8" s="271">
        <f t="shared" ref="T8:T16" si="11">O8/$O$6</f>
        <v>0.1144554438384726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1161</v>
      </c>
      <c r="E9" s="265">
        <v>1046</v>
      </c>
      <c r="F9" s="266">
        <f t="shared" si="0"/>
        <v>4.1321987563898962E-3</v>
      </c>
      <c r="G9" s="265">
        <v>10008</v>
      </c>
      <c r="H9" s="277">
        <f t="shared" si="3"/>
        <v>8.5678776290630978</v>
      </c>
      <c r="I9" s="268">
        <f t="shared" si="4"/>
        <v>8962</v>
      </c>
      <c r="J9" s="266">
        <f t="shared" si="5"/>
        <v>3.9248597984234676E-2</v>
      </c>
      <c r="K9" s="265">
        <v>4880</v>
      </c>
      <c r="L9" s="273">
        <f t="shared" si="6"/>
        <v>-0.51239008792965635</v>
      </c>
      <c r="M9" s="272">
        <f t="shared" si="7"/>
        <v>-5128</v>
      </c>
      <c r="N9" s="271">
        <f t="shared" si="8"/>
        <v>2.008916625843395E-2</v>
      </c>
      <c r="O9" s="265">
        <v>2885</v>
      </c>
      <c r="P9" s="273">
        <f t="shared" si="9"/>
        <v>-0.40881147540983609</v>
      </c>
      <c r="Q9" s="272">
        <f t="shared" si="10"/>
        <v>-1995</v>
      </c>
      <c r="R9" s="273">
        <f t="shared" si="1"/>
        <v>4.3624535315985131</v>
      </c>
      <c r="S9" s="272">
        <f t="shared" si="2"/>
        <v>2347</v>
      </c>
      <c r="T9" s="271">
        <f t="shared" si="11"/>
        <v>1.2428166490044544E-2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27671</v>
      </c>
      <c r="E10" s="265">
        <v>57851</v>
      </c>
      <c r="F10" s="271">
        <f t="shared" si="0"/>
        <v>0.22853903466148365</v>
      </c>
      <c r="G10" s="265">
        <v>55853</v>
      </c>
      <c r="H10" s="273">
        <f t="shared" si="3"/>
        <v>-3.4537000224715175E-2</v>
      </c>
      <c r="I10" s="272">
        <f t="shared" si="4"/>
        <v>-1998</v>
      </c>
      <c r="J10" s="271">
        <f t="shared" si="5"/>
        <v>0.21903996235146475</v>
      </c>
      <c r="K10" s="265">
        <v>65310</v>
      </c>
      <c r="L10" s="273">
        <f t="shared" si="6"/>
        <v>0.16931946359192884</v>
      </c>
      <c r="M10" s="272">
        <f t="shared" si="7"/>
        <v>9457</v>
      </c>
      <c r="N10" s="271">
        <f t="shared" si="8"/>
        <v>0.26885726400375437</v>
      </c>
      <c r="O10" s="265">
        <v>55165</v>
      </c>
      <c r="P10" s="273">
        <f t="shared" si="9"/>
        <v>-0.15533608941969068</v>
      </c>
      <c r="Q10" s="272">
        <f t="shared" si="10"/>
        <v>-10145</v>
      </c>
      <c r="R10" s="273">
        <f t="shared" si="1"/>
        <v>5.3031307129798906</v>
      </c>
      <c r="S10" s="272">
        <f t="shared" si="2"/>
        <v>46413</v>
      </c>
      <c r="T10" s="271">
        <f>O10/$O$6</f>
        <v>0.23764291314499383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16373</v>
      </c>
      <c r="E11" s="265">
        <v>8840</v>
      </c>
      <c r="F11" s="266">
        <f t="shared" si="0"/>
        <v>3.4922215111363938E-2</v>
      </c>
      <c r="G11" s="265">
        <v>12945</v>
      </c>
      <c r="H11" s="277">
        <f t="shared" si="3"/>
        <v>0.46436651583710398</v>
      </c>
      <c r="I11" s="268">
        <f t="shared" si="4"/>
        <v>4105</v>
      </c>
      <c r="J11" s="266">
        <f t="shared" si="5"/>
        <v>5.0766696733205226E-2</v>
      </c>
      <c r="K11" s="265">
        <v>8706</v>
      </c>
      <c r="L11" s="273">
        <f t="shared" si="6"/>
        <v>-0.32746234067207414</v>
      </c>
      <c r="M11" s="272">
        <f t="shared" si="7"/>
        <v>-4239</v>
      </c>
      <c r="N11" s="271">
        <f t="shared" si="8"/>
        <v>3.5839401935640572E-2</v>
      </c>
      <c r="O11" s="265">
        <v>12973</v>
      </c>
      <c r="P11" s="273">
        <f t="shared" si="9"/>
        <v>0.49012175511141742</v>
      </c>
      <c r="Q11" s="272">
        <f t="shared" si="10"/>
        <v>4267</v>
      </c>
      <c r="R11" s="273">
        <f t="shared" si="1"/>
        <v>7.940730530668505</v>
      </c>
      <c r="S11" s="272">
        <f t="shared" si="2"/>
        <v>11522</v>
      </c>
      <c r="T11" s="271">
        <f t="shared" si="11"/>
        <v>5.5885824566845009E-2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25464</v>
      </c>
      <c r="E12" s="265">
        <v>38799</v>
      </c>
      <c r="F12" s="271">
        <f t="shared" si="0"/>
        <v>0.15327455023821376</v>
      </c>
      <c r="G12" s="265">
        <v>40048</v>
      </c>
      <c r="H12" s="273">
        <f t="shared" si="3"/>
        <v>3.2191551328642598E-2</v>
      </c>
      <c r="I12" s="272">
        <f t="shared" si="4"/>
        <v>1249</v>
      </c>
      <c r="J12" s="271">
        <f t="shared" si="5"/>
        <v>0.15705713949566649</v>
      </c>
      <c r="K12" s="265">
        <v>43987</v>
      </c>
      <c r="L12" s="273">
        <f t="shared" si="6"/>
        <v>9.8356971634039114E-2</v>
      </c>
      <c r="M12" s="272">
        <f t="shared" si="7"/>
        <v>3939</v>
      </c>
      <c r="N12" s="271">
        <f t="shared" si="8"/>
        <v>0.18107831069871602</v>
      </c>
      <c r="O12" s="265">
        <v>55226</v>
      </c>
      <c r="P12" s="273">
        <f t="shared" si="9"/>
        <v>0.2555073089776525</v>
      </c>
      <c r="Q12" s="272">
        <f t="shared" si="10"/>
        <v>11239</v>
      </c>
      <c r="R12" s="273">
        <f t="shared" si="1"/>
        <v>3.0266861100984324</v>
      </c>
      <c r="S12" s="272">
        <f t="shared" si="2"/>
        <v>41511</v>
      </c>
      <c r="T12" s="271">
        <f t="shared" si="11"/>
        <v>0.2379056924018024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4883</v>
      </c>
      <c r="E13" s="265">
        <v>9207</v>
      </c>
      <c r="F13" s="266">
        <f t="shared" si="0"/>
        <v>3.6372040105240699E-2</v>
      </c>
      <c r="G13" s="265">
        <v>7164</v>
      </c>
      <c r="H13" s="277">
        <f t="shared" si="3"/>
        <v>-0.22189638318670579</v>
      </c>
      <c r="I13" s="268">
        <f t="shared" si="4"/>
        <v>-2043</v>
      </c>
      <c r="J13" s="266">
        <f t="shared" si="5"/>
        <v>2.8095219420369428E-2</v>
      </c>
      <c r="K13" s="265">
        <v>6280</v>
      </c>
      <c r="L13" s="273">
        <f t="shared" si="6"/>
        <v>-0.12339475153545509</v>
      </c>
      <c r="M13" s="272">
        <f t="shared" si="7"/>
        <v>-884</v>
      </c>
      <c r="N13" s="271">
        <f t="shared" si="8"/>
        <v>2.5852451660443691E-2</v>
      </c>
      <c r="O13" s="265">
        <v>6212</v>
      </c>
      <c r="P13" s="273">
        <f t="shared" si="9"/>
        <v>-1.0828025477707004E-2</v>
      </c>
      <c r="Q13" s="272">
        <f t="shared" si="10"/>
        <v>-68</v>
      </c>
      <c r="R13" s="273">
        <f t="shared" si="1"/>
        <v>0.46543996225524897</v>
      </c>
      <c r="S13" s="272">
        <f t="shared" si="2"/>
        <v>1973</v>
      </c>
      <c r="T13" s="271">
        <f t="shared" si="11"/>
        <v>2.6760405627783951E-2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18780</v>
      </c>
      <c r="E14" s="265">
        <v>10551</v>
      </c>
      <c r="F14" s="271">
        <f t="shared" si="0"/>
        <v>4.1681480954751236E-2</v>
      </c>
      <c r="G14" s="265">
        <v>12385</v>
      </c>
      <c r="H14" s="273">
        <f t="shared" si="3"/>
        <v>0.17382238650364901</v>
      </c>
      <c r="I14" s="272">
        <f t="shared" si="4"/>
        <v>1834</v>
      </c>
      <c r="J14" s="271">
        <f t="shared" si="5"/>
        <v>4.857053217773246E-2</v>
      </c>
      <c r="K14" s="265">
        <v>10024</v>
      </c>
      <c r="L14" s="273">
        <f t="shared" si="6"/>
        <v>-0.19063383124747679</v>
      </c>
      <c r="M14" s="272">
        <f t="shared" si="7"/>
        <v>-2361</v>
      </c>
      <c r="N14" s="271">
        <f t="shared" si="8"/>
        <v>4.1265123478389738E-2</v>
      </c>
      <c r="O14" s="265">
        <v>8568</v>
      </c>
      <c r="P14" s="273">
        <f t="shared" si="9"/>
        <v>-0.14525139664804465</v>
      </c>
      <c r="Q14" s="272">
        <f t="shared" si="10"/>
        <v>-1456</v>
      </c>
      <c r="R14" s="273">
        <f t="shared" si="1"/>
        <v>3.8598979013045946</v>
      </c>
      <c r="S14" s="272">
        <f t="shared" si="2"/>
        <v>6805</v>
      </c>
      <c r="T14" s="271">
        <f t="shared" si="11"/>
        <v>3.6909715939931247E-2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10574</v>
      </c>
      <c r="E15" s="265">
        <v>21983</v>
      </c>
      <c r="F15" s="266">
        <f t="shared" si="0"/>
        <v>8.6843331990171219E-2</v>
      </c>
      <c r="G15" s="265">
        <v>20856</v>
      </c>
      <c r="H15" s="277">
        <f t="shared" si="3"/>
        <v>-5.1266888049856685E-2</v>
      </c>
      <c r="I15" s="268">
        <f t="shared" si="4"/>
        <v>-1127</v>
      </c>
      <c r="J15" s="266">
        <f t="shared" si="5"/>
        <v>8.1791442801678493E-2</v>
      </c>
      <c r="K15" s="265">
        <v>19799</v>
      </c>
      <c r="L15" s="273">
        <f t="shared" si="6"/>
        <v>-5.0680859225163077E-2</v>
      </c>
      <c r="M15" s="272">
        <f t="shared" si="7"/>
        <v>-1057</v>
      </c>
      <c r="N15" s="271">
        <f t="shared" si="8"/>
        <v>8.150520548170774E-2</v>
      </c>
      <c r="O15" s="265">
        <v>10049</v>
      </c>
      <c r="P15" s="273">
        <f t="shared" si="9"/>
        <v>-0.49244911359159549</v>
      </c>
      <c r="Q15" s="272">
        <f t="shared" si="10"/>
        <v>-9750</v>
      </c>
      <c r="R15" s="273">
        <f t="shared" si="1"/>
        <v>3.440565620857269</v>
      </c>
      <c r="S15" s="272">
        <f t="shared" si="2"/>
        <v>7786</v>
      </c>
      <c r="T15" s="271">
        <f t="shared" si="11"/>
        <v>4.3289651666709748E-2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30213</v>
      </c>
      <c r="D16" s="265">
        <f>D6-SUM(D7:D15)</f>
        <v>15882</v>
      </c>
      <c r="E16" s="265">
        <f>E6-SUM(E7:E15)</f>
        <v>23300</v>
      </c>
      <c r="F16" s="271">
        <f t="shared" si="0"/>
        <v>9.2046109965472828E-2</v>
      </c>
      <c r="G16" s="265">
        <f>G6-SUM(G7:G15)</f>
        <v>24578</v>
      </c>
      <c r="H16" s="273">
        <f t="shared" si="3"/>
        <v>5.4849785407725227E-2</v>
      </c>
      <c r="I16" s="272">
        <f t="shared" si="4"/>
        <v>1278</v>
      </c>
      <c r="J16" s="271">
        <f t="shared" si="5"/>
        <v>9.6388093650731407E-2</v>
      </c>
      <c r="K16" s="265">
        <f>K6-SUM(K7:K15)</f>
        <v>22604</v>
      </c>
      <c r="L16" s="273">
        <f t="shared" si="6"/>
        <v>-8.0315729514199741E-2</v>
      </c>
      <c r="M16" s="272">
        <f t="shared" si="7"/>
        <v>-1974</v>
      </c>
      <c r="N16" s="271">
        <f t="shared" si="8"/>
        <v>9.3052359447877264E-2</v>
      </c>
      <c r="O16" s="265">
        <f>O6-SUM(O7:O15)</f>
        <v>18773</v>
      </c>
      <c r="P16" s="273">
        <f t="shared" si="9"/>
        <v>-0.16948327729605384</v>
      </c>
      <c r="Q16" s="272">
        <f t="shared" si="10"/>
        <v>-3831</v>
      </c>
      <c r="R16" s="273">
        <f t="shared" si="1"/>
        <v>-0.37864495415880584</v>
      </c>
      <c r="S16" s="272">
        <f t="shared" si="2"/>
        <v>-11440</v>
      </c>
      <c r="T16" s="271">
        <f t="shared" si="11"/>
        <v>8.0871393247003889E-2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BCF7E-1408-4E27-8A16-7906D0D1ECDE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161819</v>
      </c>
      <c r="D8" s="121">
        <f t="shared" ref="D8:D21" si="0">C8/C9-1</f>
        <v>-0.10849420423994005</v>
      </c>
    </row>
    <row r="9" spans="1:5" x14ac:dyDescent="0.25">
      <c r="A9" s="1"/>
      <c r="B9" s="119">
        <v>2023</v>
      </c>
      <c r="C9" s="120">
        <v>181512</v>
      </c>
      <c r="D9" s="121">
        <f t="shared" si="0"/>
        <v>-0.12401065595922933</v>
      </c>
    </row>
    <row r="10" spans="1:5" x14ac:dyDescent="0.25">
      <c r="A10" s="1"/>
      <c r="B10" s="119">
        <v>2022</v>
      </c>
      <c r="C10" s="120">
        <v>207208</v>
      </c>
      <c r="D10" s="121">
        <f t="shared" si="0"/>
        <v>-0.16308000516996257</v>
      </c>
    </row>
    <row r="11" spans="1:5" x14ac:dyDescent="0.25">
      <c r="A11" s="1"/>
      <c r="B11" s="119">
        <v>2021</v>
      </c>
      <c r="C11" s="120">
        <v>247584</v>
      </c>
      <c r="D11" s="121">
        <f t="shared" si="0"/>
        <v>1.0982228361738011</v>
      </c>
    </row>
    <row r="12" spans="1:5" x14ac:dyDescent="0.25">
      <c r="A12" s="1" t="s">
        <v>74</v>
      </c>
      <c r="B12" s="119">
        <v>2020</v>
      </c>
      <c r="C12" s="120">
        <v>117997</v>
      </c>
      <c r="D12" s="121">
        <f t="shared" si="0"/>
        <v>-0.47083462264616327</v>
      </c>
    </row>
    <row r="13" spans="1:5" x14ac:dyDescent="0.25">
      <c r="A13" s="1" t="s">
        <v>76</v>
      </c>
      <c r="B13" s="119">
        <v>2019</v>
      </c>
      <c r="C13" s="120">
        <v>222987</v>
      </c>
      <c r="D13" s="121">
        <f t="shared" si="0"/>
        <v>0.17474725656816825</v>
      </c>
    </row>
    <row r="14" spans="1:5" x14ac:dyDescent="0.25">
      <c r="A14" s="1" t="s">
        <v>78</v>
      </c>
      <c r="B14" s="119">
        <v>2018</v>
      </c>
      <c r="C14" s="120">
        <v>189817</v>
      </c>
      <c r="D14" s="121">
        <f t="shared" si="0"/>
        <v>0.16022224395491547</v>
      </c>
    </row>
    <row r="15" spans="1:5" x14ac:dyDescent="0.25">
      <c r="A15" s="1" t="s">
        <v>80</v>
      </c>
      <c r="B15" s="119">
        <v>2017</v>
      </c>
      <c r="C15" s="120">
        <v>163604</v>
      </c>
      <c r="D15" s="121">
        <f t="shared" si="0"/>
        <v>-6.8113109041680886E-3</v>
      </c>
    </row>
    <row r="16" spans="1:5" x14ac:dyDescent="0.25">
      <c r="A16" s="1" t="s">
        <v>82</v>
      </c>
      <c r="B16" s="119">
        <v>2016</v>
      </c>
      <c r="C16" s="120">
        <v>164726</v>
      </c>
      <c r="D16" s="121">
        <f>C16/C17-1</f>
        <v>-8.9755704015604842E-2</v>
      </c>
    </row>
    <row r="17" spans="1:4" x14ac:dyDescent="0.25">
      <c r="A17" s="1" t="s">
        <v>84</v>
      </c>
      <c r="B17" s="119">
        <v>2015</v>
      </c>
      <c r="C17" s="120">
        <v>180969</v>
      </c>
      <c r="D17" s="121">
        <f t="shared" si="0"/>
        <v>-0.13321965868868635</v>
      </c>
    </row>
    <row r="18" spans="1:4" x14ac:dyDescent="0.25">
      <c r="A18" s="1" t="s">
        <v>86</v>
      </c>
      <c r="B18" s="119">
        <v>2014</v>
      </c>
      <c r="C18" s="120">
        <v>208783</v>
      </c>
      <c r="D18" s="121">
        <f t="shared" si="0"/>
        <v>-1.6978280419419067E-2</v>
      </c>
    </row>
    <row r="19" spans="1:4" x14ac:dyDescent="0.25">
      <c r="A19" s="1" t="s">
        <v>88</v>
      </c>
      <c r="B19" s="119">
        <v>2013</v>
      </c>
      <c r="C19" s="120">
        <v>212389</v>
      </c>
      <c r="D19" s="121">
        <f t="shared" si="0"/>
        <v>-0.11806279352714255</v>
      </c>
    </row>
    <row r="20" spans="1:4" x14ac:dyDescent="0.25">
      <c r="A20" s="1" t="s">
        <v>90</v>
      </c>
      <c r="B20" s="119">
        <v>2012</v>
      </c>
      <c r="C20" s="120">
        <v>240821</v>
      </c>
      <c r="D20" s="121">
        <f>C20/C21-1</f>
        <v>-8.0309337406912373E-2</v>
      </c>
    </row>
    <row r="21" spans="1:4" x14ac:dyDescent="0.25">
      <c r="A21" s="1" t="s">
        <v>92</v>
      </c>
      <c r="B21" s="119">
        <v>2011</v>
      </c>
      <c r="C21" s="120">
        <v>261850</v>
      </c>
      <c r="D21" s="121">
        <f t="shared" si="0"/>
        <v>-0.17781336347651344</v>
      </c>
    </row>
    <row r="22" spans="1:4" x14ac:dyDescent="0.25">
      <c r="A22" s="1" t="s">
        <v>94</v>
      </c>
      <c r="B22" s="119">
        <v>2010</v>
      </c>
      <c r="C22" s="120">
        <v>318480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24461-462B-4D4B-8951-6616F1AC9286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319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211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101169</v>
      </c>
      <c r="D8" s="121">
        <f t="shared" ref="D8:D21" si="0">C8/C9-1</f>
        <v>-4.6816408826245048E-2</v>
      </c>
    </row>
    <row r="9" spans="1:5" x14ac:dyDescent="0.25">
      <c r="A9" s="1"/>
      <c r="B9" s="119">
        <v>2023</v>
      </c>
      <c r="C9" s="120">
        <v>106138</v>
      </c>
      <c r="D9" s="121">
        <f t="shared" si="0"/>
        <v>-0.11843318355108512</v>
      </c>
    </row>
    <row r="10" spans="1:5" x14ac:dyDescent="0.25">
      <c r="A10" s="1"/>
      <c r="B10" s="119">
        <v>2022</v>
      </c>
      <c r="C10" s="120">
        <v>120397</v>
      </c>
      <c r="D10" s="121">
        <f t="shared" si="0"/>
        <v>-4.3087050728592979E-3</v>
      </c>
    </row>
    <row r="11" spans="1:5" x14ac:dyDescent="0.25">
      <c r="A11" s="1"/>
      <c r="B11" s="119">
        <v>2021</v>
      </c>
      <c r="C11" s="120">
        <v>120918</v>
      </c>
      <c r="D11" s="121">
        <f t="shared" si="0"/>
        <v>1.4417519840067849</v>
      </c>
    </row>
    <row r="12" spans="1:5" x14ac:dyDescent="0.25">
      <c r="A12" s="1" t="s">
        <v>74</v>
      </c>
      <c r="B12" s="119">
        <v>2020</v>
      </c>
      <c r="C12" s="120">
        <v>49521</v>
      </c>
      <c r="D12" s="121">
        <f t="shared" si="0"/>
        <v>-0.54948144104803487</v>
      </c>
    </row>
    <row r="13" spans="1:5" x14ac:dyDescent="0.25">
      <c r="A13" s="1" t="s">
        <v>76</v>
      </c>
      <c r="B13" s="119">
        <v>2019</v>
      </c>
      <c r="C13" s="120">
        <v>109920</v>
      </c>
      <c r="D13" s="121">
        <f t="shared" si="0"/>
        <v>9.7761931869251306E-2</v>
      </c>
    </row>
    <row r="14" spans="1:5" x14ac:dyDescent="0.25">
      <c r="A14" s="1" t="s">
        <v>78</v>
      </c>
      <c r="B14" s="119">
        <v>2018</v>
      </c>
      <c r="C14" s="120">
        <v>100131</v>
      </c>
      <c r="D14" s="121">
        <f t="shared" si="0"/>
        <v>6.5946217642622873E-3</v>
      </c>
    </row>
    <row r="15" spans="1:5" x14ac:dyDescent="0.25">
      <c r="A15" s="1" t="s">
        <v>80</v>
      </c>
      <c r="B15" s="119">
        <v>2017</v>
      </c>
      <c r="C15" s="120">
        <v>99475</v>
      </c>
      <c r="D15" s="121">
        <f>C15/C16-1</f>
        <v>0.13697408876341566</v>
      </c>
    </row>
    <row r="16" spans="1:5" x14ac:dyDescent="0.25">
      <c r="A16" s="1" t="s">
        <v>82</v>
      </c>
      <c r="B16" s="119">
        <v>2016</v>
      </c>
      <c r="C16" s="120">
        <v>87491</v>
      </c>
      <c r="D16" s="121">
        <f>C16/C17-1</f>
        <v>-9.0624675189689197E-2</v>
      </c>
    </row>
    <row r="17" spans="1:4" x14ac:dyDescent="0.25">
      <c r="A17" s="1" t="s">
        <v>84</v>
      </c>
      <c r="B17" s="119">
        <v>2015</v>
      </c>
      <c r="C17" s="120">
        <v>96210</v>
      </c>
      <c r="D17" s="121">
        <f t="shared" si="0"/>
        <v>-9.9106691387156554E-2</v>
      </c>
    </row>
    <row r="18" spans="1:4" x14ac:dyDescent="0.25">
      <c r="A18" s="1" t="s">
        <v>86</v>
      </c>
      <c r="B18" s="119">
        <v>2014</v>
      </c>
      <c r="C18" s="120">
        <v>106794</v>
      </c>
      <c r="D18" s="121">
        <f t="shared" si="0"/>
        <v>-0.15370473096124893</v>
      </c>
    </row>
    <row r="19" spans="1:4" x14ac:dyDescent="0.25">
      <c r="A19" s="1" t="s">
        <v>88</v>
      </c>
      <c r="B19" s="119">
        <v>2013</v>
      </c>
      <c r="C19" s="120">
        <v>126190</v>
      </c>
      <c r="D19" s="121">
        <f t="shared" si="0"/>
        <v>-0.15506066368481664</v>
      </c>
    </row>
    <row r="20" spans="1:4" x14ac:dyDescent="0.25">
      <c r="A20" s="1" t="s">
        <v>90</v>
      </c>
      <c r="B20" s="119">
        <v>2012</v>
      </c>
      <c r="C20" s="120">
        <v>149348</v>
      </c>
      <c r="D20" s="121">
        <f>C20/C21-1</f>
        <v>-7.4264391398942586E-2</v>
      </c>
    </row>
    <row r="21" spans="1:4" x14ac:dyDescent="0.25">
      <c r="A21" s="1" t="s">
        <v>92</v>
      </c>
      <c r="B21" s="119">
        <v>2011</v>
      </c>
      <c r="C21" s="120">
        <v>161329</v>
      </c>
      <c r="D21" s="121">
        <f t="shared" si="0"/>
        <v>-0.11433606359384263</v>
      </c>
    </row>
    <row r="22" spans="1:4" x14ac:dyDescent="0.25">
      <c r="A22" s="1" t="s">
        <v>94</v>
      </c>
      <c r="B22" s="119">
        <v>2010</v>
      </c>
      <c r="C22" s="120">
        <v>182156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A0701-A2B2-4A49-966F-80BD5896884F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320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212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60650</v>
      </c>
      <c r="D8" s="121">
        <f t="shared" ref="D8:D21" si="0">C8/C9-1</f>
        <v>-0.19534587523549229</v>
      </c>
    </row>
    <row r="9" spans="1:5" x14ac:dyDescent="0.25">
      <c r="A9" s="1"/>
      <c r="B9" s="119">
        <v>2023</v>
      </c>
      <c r="C9" s="120">
        <v>75374</v>
      </c>
      <c r="D9" s="121">
        <f t="shared" si="0"/>
        <v>-0.13174597689232936</v>
      </c>
    </row>
    <row r="10" spans="1:5" x14ac:dyDescent="0.25">
      <c r="A10" s="1"/>
      <c r="B10" s="119">
        <v>2022</v>
      </c>
      <c r="C10" s="120">
        <v>86811</v>
      </c>
      <c r="D10" s="121">
        <f t="shared" si="0"/>
        <v>-0.31464639287575202</v>
      </c>
    </row>
    <row r="11" spans="1:5" x14ac:dyDescent="0.25">
      <c r="A11" s="1"/>
      <c r="B11" s="119">
        <v>2021</v>
      </c>
      <c r="C11" s="120">
        <v>126666</v>
      </c>
      <c r="D11" s="121">
        <f t="shared" si="0"/>
        <v>0.84978678661136753</v>
      </c>
    </row>
    <row r="12" spans="1:5" x14ac:dyDescent="0.25">
      <c r="A12" s="1" t="s">
        <v>74</v>
      </c>
      <c r="B12" s="119">
        <v>2020</v>
      </c>
      <c r="C12" s="120">
        <v>68476</v>
      </c>
      <c r="D12" s="121">
        <f t="shared" si="0"/>
        <v>-0.39437678544579757</v>
      </c>
    </row>
    <row r="13" spans="1:5" x14ac:dyDescent="0.25">
      <c r="A13" s="1" t="s">
        <v>76</v>
      </c>
      <c r="B13" s="119">
        <v>2019</v>
      </c>
      <c r="C13" s="120">
        <v>113067</v>
      </c>
      <c r="D13" s="121">
        <f t="shared" si="0"/>
        <v>0.26069843676828053</v>
      </c>
    </row>
    <row r="14" spans="1:5" x14ac:dyDescent="0.25">
      <c r="A14" s="1" t="s">
        <v>78</v>
      </c>
      <c r="B14" s="119">
        <v>2018</v>
      </c>
      <c r="C14" s="120">
        <v>89686</v>
      </c>
      <c r="D14" s="121">
        <f t="shared" si="0"/>
        <v>0.39852484835253943</v>
      </c>
    </row>
    <row r="15" spans="1:5" x14ac:dyDescent="0.25">
      <c r="A15" s="1" t="s">
        <v>80</v>
      </c>
      <c r="B15" s="119">
        <v>2017</v>
      </c>
      <c r="C15" s="120">
        <v>64129</v>
      </c>
      <c r="D15" s="121">
        <f>C15/C16-1</f>
        <v>-0.16968990742539003</v>
      </c>
    </row>
    <row r="16" spans="1:5" x14ac:dyDescent="0.25">
      <c r="A16" s="1" t="s">
        <v>82</v>
      </c>
      <c r="B16" s="119">
        <v>2016</v>
      </c>
      <c r="C16" s="120">
        <v>77235</v>
      </c>
      <c r="D16" s="121">
        <f>C16/C17-1</f>
        <v>-8.8769334229993224E-2</v>
      </c>
    </row>
    <row r="17" spans="1:4" x14ac:dyDescent="0.25">
      <c r="A17" s="1" t="s">
        <v>84</v>
      </c>
      <c r="B17" s="119">
        <v>2015</v>
      </c>
      <c r="C17" s="120">
        <v>84759</v>
      </c>
      <c r="D17" s="121">
        <f t="shared" si="0"/>
        <v>-0.16893978762415551</v>
      </c>
    </row>
    <row r="18" spans="1:4" x14ac:dyDescent="0.25">
      <c r="A18" s="1" t="s">
        <v>86</v>
      </c>
      <c r="B18" s="119">
        <v>2014</v>
      </c>
      <c r="C18" s="120">
        <v>101989</v>
      </c>
      <c r="D18" s="121">
        <f t="shared" si="0"/>
        <v>0.18318077935938937</v>
      </c>
    </row>
    <row r="19" spans="1:4" x14ac:dyDescent="0.25">
      <c r="A19" s="1" t="s">
        <v>88</v>
      </c>
      <c r="B19" s="119">
        <v>2013</v>
      </c>
      <c r="C19" s="120">
        <v>86199</v>
      </c>
      <c r="D19" s="121">
        <f t="shared" si="0"/>
        <v>-5.765635761372212E-2</v>
      </c>
    </row>
    <row r="20" spans="1:4" x14ac:dyDescent="0.25">
      <c r="A20" s="1" t="s">
        <v>90</v>
      </c>
      <c r="B20" s="119">
        <v>2012</v>
      </c>
      <c r="C20" s="120">
        <v>91473</v>
      </c>
      <c r="D20" s="121">
        <f>C20/C21-1</f>
        <v>-9.0011042468737923E-2</v>
      </c>
    </row>
    <row r="21" spans="1:4" x14ac:dyDescent="0.25">
      <c r="A21" s="1" t="s">
        <v>92</v>
      </c>
      <c r="B21" s="119">
        <v>2011</v>
      </c>
      <c r="C21" s="120">
        <v>100521</v>
      </c>
      <c r="D21" s="121">
        <f t="shared" si="0"/>
        <v>-0.26263167160588008</v>
      </c>
    </row>
    <row r="22" spans="1:4" x14ac:dyDescent="0.25">
      <c r="A22" s="1" t="s">
        <v>94</v>
      </c>
      <c r="B22" s="119">
        <v>2010</v>
      </c>
      <c r="C22" s="120">
        <v>136324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7B3AB-817F-4984-9DFC-7AB765E40C48}">
  <sheetPr>
    <tabColor rgb="FF92D050"/>
  </sheetPr>
  <dimension ref="B1:W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228</v>
      </c>
      <c r="O6" s="92" t="s">
        <v>229</v>
      </c>
      <c r="P6" s="92" t="s">
        <v>230</v>
      </c>
      <c r="Q6" s="92" t="s">
        <v>231</v>
      </c>
      <c r="R6" s="92" t="s">
        <v>232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94967</v>
      </c>
      <c r="O7" s="94">
        <v>124574</v>
      </c>
      <c r="P7" s="94">
        <v>123897</v>
      </c>
      <c r="Q7" s="94">
        <v>127527</v>
      </c>
      <c r="R7" s="94">
        <v>124520</v>
      </c>
      <c r="S7" s="95">
        <f t="shared" ref="S7:S52" si="4">IFERROR(R7/Q7-1,"-")</f>
        <v>-2.3579320457628561E-2</v>
      </c>
      <c r="T7" s="95">
        <f t="shared" ref="T7:T52" si="5">IFERROR(R7/N7-1,"-")</f>
        <v>0.31119230890730454</v>
      </c>
      <c r="U7" s="94">
        <f t="shared" ref="U7:U52" si="6">IFERROR(R7-Q7,"-")</f>
        <v>-3007</v>
      </c>
      <c r="V7" s="94">
        <f t="shared" ref="V7:V52" si="7">IFERROR(R7-N7,"-")</f>
        <v>29553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67574</v>
      </c>
      <c r="O8" s="97">
        <v>89647</v>
      </c>
      <c r="P8" s="97">
        <v>87893</v>
      </c>
      <c r="Q8" s="97">
        <v>91960</v>
      </c>
      <c r="R8" s="97">
        <v>88502</v>
      </c>
      <c r="S8" s="98">
        <f t="shared" si="4"/>
        <v>-3.7603305785123942E-2</v>
      </c>
      <c r="T8" s="98">
        <f t="shared" si="5"/>
        <v>0.30970491609198803</v>
      </c>
      <c r="U8" s="97">
        <f t="shared" si="6"/>
        <v>-3458</v>
      </c>
      <c r="V8" s="97">
        <f t="shared" si="7"/>
        <v>20928</v>
      </c>
      <c r="W8" s="98">
        <f>R8/R7</f>
        <v>0.71074526180533248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54907</v>
      </c>
      <c r="O9" s="53">
        <v>71632</v>
      </c>
      <c r="P9" s="53">
        <v>72266</v>
      </c>
      <c r="Q9" s="53">
        <v>75407</v>
      </c>
      <c r="R9" s="53">
        <v>72822</v>
      </c>
      <c r="S9" s="100">
        <f t="shared" si="4"/>
        <v>-3.4280637076133491E-2</v>
      </c>
      <c r="T9" s="100">
        <f t="shared" si="5"/>
        <v>0.32627898082211737</v>
      </c>
      <c r="U9" s="53">
        <f t="shared" si="6"/>
        <v>-2585</v>
      </c>
      <c r="V9" s="53">
        <f t="shared" si="7"/>
        <v>17915</v>
      </c>
      <c r="W9" s="100">
        <f>R9/R7</f>
        <v>0.58482171538708638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12667</v>
      </c>
      <c r="O10" s="53">
        <v>18015</v>
      </c>
      <c r="P10" s="53">
        <v>15627</v>
      </c>
      <c r="Q10" s="53">
        <v>16553</v>
      </c>
      <c r="R10" s="53">
        <v>15680</v>
      </c>
      <c r="S10" s="100">
        <f t="shared" si="4"/>
        <v>-5.2739684649308227E-2</v>
      </c>
      <c r="T10" s="100">
        <f t="shared" si="5"/>
        <v>0.2378621615220653</v>
      </c>
      <c r="U10" s="53">
        <f t="shared" si="6"/>
        <v>-873</v>
      </c>
      <c r="V10" s="53">
        <f t="shared" si="7"/>
        <v>3013</v>
      </c>
      <c r="W10" s="100">
        <f>R10/R7</f>
        <v>0.12592354641824607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27393</v>
      </c>
      <c r="O11" s="97">
        <v>34927</v>
      </c>
      <c r="P11" s="97">
        <v>36004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0.31486146095717893</v>
      </c>
      <c r="U11" s="97">
        <f t="shared" si="6"/>
        <v>451</v>
      </c>
      <c r="V11" s="97">
        <f t="shared" si="7"/>
        <v>8625</v>
      </c>
      <c r="W11" s="98">
        <f>R11/R7</f>
        <v>0.28925473819466752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36110</v>
      </c>
      <c r="O12" s="101">
        <v>44069</v>
      </c>
      <c r="P12" s="101">
        <v>44891</v>
      </c>
      <c r="Q12" s="101">
        <v>46362</v>
      </c>
      <c r="R12" s="101">
        <v>44311</v>
      </c>
      <c r="S12" s="102">
        <f t="shared" si="4"/>
        <v>-4.4238816271946813E-2</v>
      </c>
      <c r="T12" s="102">
        <f t="shared" si="5"/>
        <v>0.22711160343395176</v>
      </c>
      <c r="U12" s="101">
        <f t="shared" si="6"/>
        <v>-2051</v>
      </c>
      <c r="V12" s="101">
        <f t="shared" si="7"/>
        <v>8201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28843</v>
      </c>
      <c r="O13" s="97">
        <v>34314</v>
      </c>
      <c r="P13" s="97">
        <v>34058</v>
      </c>
      <c r="Q13" s="97">
        <v>34975</v>
      </c>
      <c r="R13" s="97">
        <v>32692</v>
      </c>
      <c r="S13" s="98">
        <f t="shared" si="4"/>
        <v>-6.5275196568977845E-2</v>
      </c>
      <c r="T13" s="98">
        <f t="shared" si="5"/>
        <v>0.13344659016052418</v>
      </c>
      <c r="U13" s="97">
        <f t="shared" si="6"/>
        <v>-2283</v>
      </c>
      <c r="V13" s="97">
        <f t="shared" si="7"/>
        <v>3849</v>
      </c>
      <c r="W13" s="98">
        <f>R13/R12</f>
        <v>0.73778520006318971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24921</v>
      </c>
      <c r="O14" s="53">
        <v>29302</v>
      </c>
      <c r="P14" s="53">
        <v>29733</v>
      </c>
      <c r="Q14" s="53">
        <v>30970</v>
      </c>
      <c r="R14" s="53">
        <v>28587</v>
      </c>
      <c r="S14" s="100">
        <f t="shared" si="4"/>
        <v>-7.6945431062318326E-2</v>
      </c>
      <c r="T14" s="100">
        <f t="shared" si="5"/>
        <v>0.14710485133020335</v>
      </c>
      <c r="U14" s="53">
        <f t="shared" si="6"/>
        <v>-2383</v>
      </c>
      <c r="V14" s="53">
        <f t="shared" si="7"/>
        <v>3666</v>
      </c>
      <c r="W14" s="100">
        <f>R14/R12</f>
        <v>0.64514454650086883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3922</v>
      </c>
      <c r="O15" s="53">
        <v>5012</v>
      </c>
      <c r="P15" s="53">
        <v>4325</v>
      </c>
      <c r="Q15" s="53">
        <v>4005</v>
      </c>
      <c r="R15" s="53">
        <v>4105</v>
      </c>
      <c r="S15" s="100">
        <f t="shared" si="4"/>
        <v>2.4968789013732895E-2</v>
      </c>
      <c r="T15" s="100">
        <f t="shared" si="5"/>
        <v>4.6659867414584388E-2</v>
      </c>
      <c r="U15" s="53">
        <f t="shared" si="6"/>
        <v>100</v>
      </c>
      <c r="V15" s="53">
        <f t="shared" si="7"/>
        <v>183</v>
      </c>
      <c r="W15" s="100">
        <f>R15/R12</f>
        <v>9.2640653562320874E-2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0.26221479993681029</v>
      </c>
    </row>
    <row r="17" spans="2:23" x14ac:dyDescent="0.25">
      <c r="B17" s="93" t="s">
        <v>46</v>
      </c>
      <c r="C17" s="101">
        <v>46648</v>
      </c>
      <c r="D17" s="101">
        <v>23742</v>
      </c>
      <c r="E17" s="101">
        <v>29697</v>
      </c>
      <c r="F17" s="101">
        <v>44233</v>
      </c>
      <c r="G17" s="101">
        <v>45902</v>
      </c>
      <c r="H17" s="101">
        <v>46521</v>
      </c>
      <c r="I17" s="102">
        <f t="shared" si="0"/>
        <v>1.3485251187312031E-2</v>
      </c>
      <c r="J17" s="102">
        <f t="shared" si="1"/>
        <v>0.95943896891584535</v>
      </c>
      <c r="K17" s="101">
        <f t="shared" si="2"/>
        <v>619</v>
      </c>
      <c r="L17" s="101">
        <f t="shared" si="3"/>
        <v>22779</v>
      </c>
      <c r="M17" s="95">
        <f>H17/H17</f>
        <v>1</v>
      </c>
      <c r="N17" s="101">
        <v>36110</v>
      </c>
      <c r="O17" s="101">
        <v>44069</v>
      </c>
      <c r="P17" s="101">
        <v>44891</v>
      </c>
      <c r="Q17" s="101">
        <v>46362</v>
      </c>
      <c r="R17" s="101">
        <v>44311</v>
      </c>
      <c r="S17" s="102">
        <f t="shared" si="4"/>
        <v>-4.4238816271946813E-2</v>
      </c>
      <c r="T17" s="102">
        <f t="shared" si="5"/>
        <v>0.22711160343395176</v>
      </c>
      <c r="U17" s="101">
        <f t="shared" si="6"/>
        <v>-2051</v>
      </c>
      <c r="V17" s="101">
        <f t="shared" si="7"/>
        <v>8201</v>
      </c>
      <c r="W17" s="95">
        <f>R17/R17</f>
        <v>1</v>
      </c>
    </row>
    <row r="18" spans="2:23" x14ac:dyDescent="0.25">
      <c r="B18" s="96" t="s">
        <v>62</v>
      </c>
      <c r="C18" s="97">
        <v>34050</v>
      </c>
      <c r="D18" s="97">
        <v>17566</v>
      </c>
      <c r="E18" s="97">
        <v>23340</v>
      </c>
      <c r="F18" s="97">
        <v>34827</v>
      </c>
      <c r="G18" s="97">
        <v>34946</v>
      </c>
      <c r="H18" s="97">
        <v>35191</v>
      </c>
      <c r="I18" s="98">
        <f t="shared" si="0"/>
        <v>7.0108166886053702E-3</v>
      </c>
      <c r="J18" s="98">
        <f t="shared" si="1"/>
        <v>1.003358761243311</v>
      </c>
      <c r="K18" s="97">
        <f t="shared" si="2"/>
        <v>245</v>
      </c>
      <c r="L18" s="97">
        <f t="shared" si="3"/>
        <v>17625</v>
      </c>
      <c r="M18" s="98">
        <f>H18/H17</f>
        <v>0.75645407450398749</v>
      </c>
      <c r="N18" s="97">
        <v>28843</v>
      </c>
      <c r="O18" s="97">
        <v>34314</v>
      </c>
      <c r="P18" s="97">
        <v>34058</v>
      </c>
      <c r="Q18" s="97">
        <v>34975</v>
      </c>
      <c r="R18" s="97">
        <v>32692</v>
      </c>
      <c r="S18" s="98">
        <f t="shared" si="4"/>
        <v>-6.5275196568977845E-2</v>
      </c>
      <c r="T18" s="98">
        <f t="shared" si="5"/>
        <v>0.13344659016052418</v>
      </c>
      <c r="U18" s="97">
        <f t="shared" si="6"/>
        <v>-2283</v>
      </c>
      <c r="V18" s="97">
        <f t="shared" si="7"/>
        <v>3849</v>
      </c>
      <c r="W18" s="98">
        <f>R18/R17</f>
        <v>0.73778520006318971</v>
      </c>
    </row>
    <row r="19" spans="2:23" x14ac:dyDescent="0.25">
      <c r="B19" s="99" t="s">
        <v>63</v>
      </c>
      <c r="C19" s="53">
        <v>27660</v>
      </c>
      <c r="D19" s="53">
        <v>14847</v>
      </c>
      <c r="E19" s="53">
        <v>20181</v>
      </c>
      <c r="F19" s="53">
        <v>29820</v>
      </c>
      <c r="G19" s="53">
        <v>30493</v>
      </c>
      <c r="H19" s="53">
        <v>31141</v>
      </c>
      <c r="I19" s="100">
        <f t="shared" si="0"/>
        <v>2.1250778867281106E-2</v>
      </c>
      <c r="J19" s="100">
        <f t="shared" si="1"/>
        <v>1.0974607664848119</v>
      </c>
      <c r="K19" s="53">
        <f t="shared" si="2"/>
        <v>648</v>
      </c>
      <c r="L19" s="53">
        <f t="shared" si="3"/>
        <v>16294</v>
      </c>
      <c r="M19" s="100">
        <f>H19/H17</f>
        <v>0.66939661658175875</v>
      </c>
      <c r="N19" s="53">
        <v>24921</v>
      </c>
      <c r="O19" s="53">
        <v>29302</v>
      </c>
      <c r="P19" s="53">
        <v>29733</v>
      </c>
      <c r="Q19" s="53">
        <v>30970</v>
      </c>
      <c r="R19" s="53">
        <v>28587</v>
      </c>
      <c r="S19" s="100">
        <f t="shared" si="4"/>
        <v>-7.6945431062318326E-2</v>
      </c>
      <c r="T19" s="100">
        <f t="shared" si="5"/>
        <v>0.14710485133020335</v>
      </c>
      <c r="U19" s="53">
        <f t="shared" si="6"/>
        <v>-2383</v>
      </c>
      <c r="V19" s="53">
        <f t="shared" si="7"/>
        <v>3666</v>
      </c>
      <c r="W19" s="100">
        <f>R19/R17</f>
        <v>0.64514454650086883</v>
      </c>
    </row>
    <row r="20" spans="2:23" x14ac:dyDescent="0.25">
      <c r="B20" s="99" t="s">
        <v>64</v>
      </c>
      <c r="C20" s="53">
        <v>6390</v>
      </c>
      <c r="D20" s="53">
        <v>2720</v>
      </c>
      <c r="E20" s="53">
        <v>3159</v>
      </c>
      <c r="F20" s="53">
        <v>5006</v>
      </c>
      <c r="G20" s="53">
        <v>4453</v>
      </c>
      <c r="H20" s="53">
        <v>4050</v>
      </c>
      <c r="I20" s="100">
        <f t="shared" si="0"/>
        <v>-9.0500785986975085E-2</v>
      </c>
      <c r="J20" s="100">
        <f t="shared" si="1"/>
        <v>0.48897058823529416</v>
      </c>
      <c r="K20" s="53">
        <f t="shared" si="2"/>
        <v>-403</v>
      </c>
      <c r="L20" s="53">
        <f t="shared" si="3"/>
        <v>1330</v>
      </c>
      <c r="M20" s="100">
        <f>H20/H17</f>
        <v>8.7057457922228673E-2</v>
      </c>
      <c r="N20" s="53">
        <v>3922</v>
      </c>
      <c r="O20" s="53">
        <v>5012</v>
      </c>
      <c r="P20" s="53">
        <v>4325</v>
      </c>
      <c r="Q20" s="53">
        <v>4005</v>
      </c>
      <c r="R20" s="53">
        <v>4105</v>
      </c>
      <c r="S20" s="100">
        <f t="shared" si="4"/>
        <v>2.4968789013732895E-2</v>
      </c>
      <c r="T20" s="100">
        <f t="shared" si="5"/>
        <v>4.6659867414584388E-2</v>
      </c>
      <c r="U20" s="53">
        <f t="shared" si="6"/>
        <v>100</v>
      </c>
      <c r="V20" s="53">
        <f t="shared" si="7"/>
        <v>183</v>
      </c>
      <c r="W20" s="100">
        <f>R20/R17</f>
        <v>9.2640653562320874E-2</v>
      </c>
    </row>
    <row r="21" spans="2:23" x14ac:dyDescent="0.25">
      <c r="B21" s="96" t="s">
        <v>65</v>
      </c>
      <c r="C21" s="97">
        <v>12598</v>
      </c>
      <c r="D21" s="97">
        <v>6176</v>
      </c>
      <c r="E21" s="97">
        <v>6357</v>
      </c>
      <c r="F21" s="97">
        <v>9406</v>
      </c>
      <c r="G21" s="97">
        <v>10956</v>
      </c>
      <c r="H21" s="97">
        <v>11330</v>
      </c>
      <c r="I21" s="98">
        <f t="shared" si="0"/>
        <v>3.4136546184738936E-2</v>
      </c>
      <c r="J21" s="98">
        <f t="shared" si="1"/>
        <v>0.83452072538860111</v>
      </c>
      <c r="K21" s="97">
        <f t="shared" si="2"/>
        <v>374</v>
      </c>
      <c r="L21" s="97">
        <f t="shared" si="3"/>
        <v>5154</v>
      </c>
      <c r="M21" s="98">
        <f>H21/H17</f>
        <v>0.24354592549601256</v>
      </c>
      <c r="N21" s="97">
        <v>7267</v>
      </c>
      <c r="O21" s="97">
        <v>9755</v>
      </c>
      <c r="P21" s="97">
        <v>10833</v>
      </c>
      <c r="Q21" s="97">
        <v>11387</v>
      </c>
      <c r="R21" s="97">
        <v>11619</v>
      </c>
      <c r="S21" s="98">
        <f t="shared" si="4"/>
        <v>2.0374110828137448E-2</v>
      </c>
      <c r="T21" s="98">
        <f t="shared" si="5"/>
        <v>0.59887161139397271</v>
      </c>
      <c r="U21" s="97">
        <f t="shared" si="6"/>
        <v>232</v>
      </c>
      <c r="V21" s="97">
        <f t="shared" si="7"/>
        <v>4352</v>
      </c>
      <c r="W21" s="98">
        <f>R21/R17</f>
        <v>0.26221479993681029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763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749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3576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-3576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13664</v>
      </c>
      <c r="O29" s="101">
        <v>18637</v>
      </c>
      <c r="P29" s="101">
        <v>19295</v>
      </c>
      <c r="Q29" s="101">
        <v>20140</v>
      </c>
      <c r="R29" s="101">
        <v>20107</v>
      </c>
      <c r="S29" s="102">
        <f t="shared" si="4"/>
        <v>-1.6385302879841079E-3</v>
      </c>
      <c r="T29" s="102">
        <f t="shared" si="5"/>
        <v>0.47153103044496492</v>
      </c>
      <c r="U29" s="101">
        <f t="shared" si="6"/>
        <v>-33</v>
      </c>
      <c r="V29" s="101">
        <f t="shared" si="7"/>
        <v>6443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10280</v>
      </c>
      <c r="O30" s="97">
        <v>14288</v>
      </c>
      <c r="P30" s="97">
        <v>14948</v>
      </c>
      <c r="Q30" s="97">
        <v>15777</v>
      </c>
      <c r="R30" s="97">
        <v>15654</v>
      </c>
      <c r="S30" s="98">
        <f t="shared" si="4"/>
        <v>-7.7961589655828334E-3</v>
      </c>
      <c r="T30" s="98">
        <f t="shared" si="5"/>
        <v>0.52276264591439681</v>
      </c>
      <c r="U30" s="97">
        <f t="shared" si="6"/>
        <v>-123</v>
      </c>
      <c r="V30" s="97">
        <f t="shared" si="7"/>
        <v>5374</v>
      </c>
      <c r="W30" s="98">
        <f>R30/R29</f>
        <v>0.77853483861341821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9016</v>
      </c>
      <c r="O31" s="53">
        <v>12383</v>
      </c>
      <c r="P31" s="53">
        <v>12849</v>
      </c>
      <c r="Q31" s="53">
        <v>13674</v>
      </c>
      <c r="R31" s="53">
        <v>13498</v>
      </c>
      <c r="S31" s="100">
        <f t="shared" si="4"/>
        <v>-1.2871142313880313E-2</v>
      </c>
      <c r="T31" s="100">
        <f t="shared" si="5"/>
        <v>0.49711623779946756</v>
      </c>
      <c r="U31" s="53">
        <f t="shared" si="6"/>
        <v>-176</v>
      </c>
      <c r="V31" s="53">
        <f t="shared" si="7"/>
        <v>4482</v>
      </c>
      <c r="W31" s="100">
        <f>R31/R29</f>
        <v>0.67130849952752769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2156</v>
      </c>
      <c r="S32" s="100">
        <f t="shared" si="4"/>
        <v>2.5202092249167807E-2</v>
      </c>
      <c r="T32" s="100">
        <f t="shared" si="5"/>
        <v>0.70569620253164556</v>
      </c>
      <c r="U32" s="53">
        <f t="shared" si="6"/>
        <v>53</v>
      </c>
      <c r="V32" s="53">
        <f t="shared" si="7"/>
        <v>892</v>
      </c>
      <c r="W32" s="100">
        <f>R32/R29</f>
        <v>0.10722633908589048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3384</v>
      </c>
      <c r="O33" s="97">
        <v>4349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0.31589834515366433</v>
      </c>
      <c r="U33" s="97">
        <f t="shared" si="6"/>
        <v>90</v>
      </c>
      <c r="V33" s="97">
        <f t="shared" si="7"/>
        <v>1069</v>
      </c>
      <c r="W33" s="98">
        <f>R33/R29</f>
        <v>0.22146516138658179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3192</v>
      </c>
      <c r="O36" s="101">
        <v>4653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0.44266917293233088</v>
      </c>
      <c r="U36" s="101">
        <f t="shared" si="6"/>
        <v>-192</v>
      </c>
      <c r="V36" s="101">
        <f t="shared" si="7"/>
        <v>1413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2930</v>
      </c>
      <c r="O37" s="97">
        <v>3809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0.27064846416382249</v>
      </c>
      <c r="U37" s="97">
        <f t="shared" si="6"/>
        <v>-192</v>
      </c>
      <c r="V37" s="97">
        <f t="shared" si="7"/>
        <v>793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2640</v>
      </c>
      <c r="P39" s="101">
        <v>2646</v>
      </c>
      <c r="Q39" s="101">
        <v>2773</v>
      </c>
      <c r="R39" s="101">
        <v>2675</v>
      </c>
      <c r="S39" s="102">
        <f t="shared" si="4"/>
        <v>-3.5340786152181725E-2</v>
      </c>
      <c r="T39" s="102">
        <f t="shared" si="5"/>
        <v>0.12489486963835161</v>
      </c>
      <c r="U39" s="101">
        <f t="shared" si="6"/>
        <v>-98</v>
      </c>
      <c r="V39" s="101">
        <f t="shared" si="7"/>
        <v>297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2640</v>
      </c>
      <c r="P40" s="97">
        <v>2646</v>
      </c>
      <c r="Q40" s="97">
        <v>2773</v>
      </c>
      <c r="R40" s="97">
        <v>2675</v>
      </c>
      <c r="S40" s="98">
        <f t="shared" si="4"/>
        <v>-3.5340786152181725E-2</v>
      </c>
      <c r="T40" s="98">
        <f t="shared" si="5"/>
        <v>0.12489486963835161</v>
      </c>
      <c r="U40" s="97">
        <f t="shared" si="6"/>
        <v>-98</v>
      </c>
      <c r="V40" s="97">
        <f t="shared" si="7"/>
        <v>297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0.69046728971962612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966</v>
      </c>
      <c r="P42" s="53">
        <v>972</v>
      </c>
      <c r="Q42" s="53">
        <v>1092</v>
      </c>
      <c r="R42" s="53">
        <v>828</v>
      </c>
      <c r="S42" s="100">
        <f t="shared" si="4"/>
        <v>-0.24175824175824179</v>
      </c>
      <c r="T42" s="100">
        <f t="shared" si="5"/>
        <v>0.14999999999999991</v>
      </c>
      <c r="U42" s="53">
        <f t="shared" si="6"/>
        <v>-264</v>
      </c>
      <c r="V42" s="53">
        <f t="shared" si="7"/>
        <v>108</v>
      </c>
      <c r="W42" s="100">
        <f>R42/R39</f>
        <v>0.30953271028037382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6412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</v>
      </c>
      <c r="O44" s="97">
        <v>4752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0.45368388871904619</v>
      </c>
      <c r="U44" s="97">
        <f t="shared" si="6"/>
        <v>0</v>
      </c>
      <c r="V44" s="97">
        <f t="shared" si="7"/>
        <v>1484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2210</v>
      </c>
      <c r="O45" s="53">
        <v>3691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0.67149321266968331</v>
      </c>
      <c r="U45" s="53">
        <f t="shared" si="6"/>
        <v>0</v>
      </c>
      <c r="V45" s="53">
        <f t="shared" si="7"/>
        <v>1484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3053</v>
      </c>
      <c r="P48" s="101">
        <v>3053</v>
      </c>
      <c r="Q48" s="101">
        <v>3077</v>
      </c>
      <c r="R48" s="101">
        <v>3105</v>
      </c>
      <c r="S48" s="102">
        <f t="shared" si="4"/>
        <v>9.0997725056873868E-3</v>
      </c>
      <c r="T48" s="102">
        <f t="shared" si="5"/>
        <v>0.11650485436893199</v>
      </c>
      <c r="U48" s="101">
        <f t="shared" si="6"/>
        <v>28</v>
      </c>
      <c r="V48" s="101">
        <f t="shared" si="7"/>
        <v>324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2849</v>
      </c>
      <c r="P49" s="97">
        <v>2639</v>
      </c>
      <c r="Q49" s="97">
        <v>2689</v>
      </c>
      <c r="R49" s="97">
        <v>2717</v>
      </c>
      <c r="S49" s="98">
        <f t="shared" si="4"/>
        <v>1.0412792859799236E-2</v>
      </c>
      <c r="T49" s="98">
        <f t="shared" si="5"/>
        <v>-1.2359142130134448E-2</v>
      </c>
      <c r="U49" s="97">
        <f t="shared" si="6"/>
        <v>28</v>
      </c>
      <c r="V49" s="97">
        <f t="shared" si="7"/>
        <v>-34</v>
      </c>
      <c r="W49" s="98">
        <f>R49/R48</f>
        <v>0.87504025764895332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0.66119162640901774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796</v>
      </c>
      <c r="P51" s="53">
        <v>586</v>
      </c>
      <c r="Q51" s="53">
        <v>636</v>
      </c>
      <c r="R51" s="53">
        <v>664</v>
      </c>
      <c r="S51" s="100">
        <f t="shared" si="4"/>
        <v>4.4025157232704393E-2</v>
      </c>
      <c r="T51" s="100">
        <f t="shared" si="5"/>
        <v>0.13310580204778155</v>
      </c>
      <c r="U51" s="53">
        <f t="shared" si="6"/>
        <v>28</v>
      </c>
      <c r="V51" s="53">
        <f t="shared" si="7"/>
        <v>78</v>
      </c>
      <c r="W51" s="100">
        <f>R51/R48</f>
        <v>0.21384863123993558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0.35040257648953299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B85BD-7DFB-4D19-AEAA-BD55B6DCAACF}">
  <sheetPr>
    <tabColor rgb="FF92D050"/>
  </sheetPr>
  <dimension ref="B1:S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228</v>
      </c>
      <c r="M6" s="92" t="s">
        <v>229</v>
      </c>
      <c r="N6" s="92" t="s">
        <v>230</v>
      </c>
      <c r="O6" s="92" t="s">
        <v>231</v>
      </c>
      <c r="P6" s="92" t="s">
        <v>232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209</v>
      </c>
      <c r="M7" s="94">
        <v>293</v>
      </c>
      <c r="N7" s="94">
        <v>301</v>
      </c>
      <c r="O7" s="94">
        <v>320</v>
      </c>
      <c r="P7" s="94">
        <v>322</v>
      </c>
      <c r="Q7" s="95">
        <f t="shared" ref="Q7:Q52" si="0">IFERROR(P7/O7-1,"-")</f>
        <v>6.2500000000000888E-3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137</v>
      </c>
      <c r="M8" s="97">
        <v>193</v>
      </c>
      <c r="N8" s="97">
        <v>193</v>
      </c>
      <c r="O8" s="97">
        <v>209</v>
      </c>
      <c r="P8" s="97">
        <v>209</v>
      </c>
      <c r="Q8" s="98">
        <f t="shared" si="0"/>
        <v>0</v>
      </c>
      <c r="R8" s="97">
        <f t="shared" si="1"/>
        <v>0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96</v>
      </c>
      <c r="M9" s="53">
        <v>129</v>
      </c>
      <c r="N9" s="53">
        <v>131</v>
      </c>
      <c r="O9" s="53">
        <v>136</v>
      </c>
      <c r="P9" s="53">
        <v>135</v>
      </c>
      <c r="Q9" s="100">
        <f t="shared" si="0"/>
        <v>-7.3529411764705621E-3</v>
      </c>
      <c r="R9" s="53">
        <f t="shared" si="1"/>
        <v>-1</v>
      </c>
      <c r="S9" s="100">
        <f>P9/P7</f>
        <v>0.41925465838509318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41</v>
      </c>
      <c r="M10" s="53">
        <v>64</v>
      </c>
      <c r="N10" s="53">
        <v>62</v>
      </c>
      <c r="O10" s="53">
        <v>73</v>
      </c>
      <c r="P10" s="53">
        <v>74</v>
      </c>
      <c r="Q10" s="100">
        <f t="shared" si="0"/>
        <v>1.3698630136986356E-2</v>
      </c>
      <c r="R10" s="53">
        <f t="shared" si="1"/>
        <v>1</v>
      </c>
      <c r="S10" s="100">
        <f>P10/P7</f>
        <v>0.22981366459627328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72</v>
      </c>
      <c r="M11" s="97">
        <v>100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65</v>
      </c>
      <c r="M12" s="101">
        <v>84</v>
      </c>
      <c r="N12" s="101">
        <v>88</v>
      </c>
      <c r="O12" s="101">
        <v>94</v>
      </c>
      <c r="P12" s="101">
        <v>91</v>
      </c>
      <c r="Q12" s="102">
        <f t="shared" si="0"/>
        <v>-3.1914893617021267E-2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47</v>
      </c>
      <c r="M13" s="97">
        <v>60</v>
      </c>
      <c r="N13" s="97">
        <v>60</v>
      </c>
      <c r="O13" s="97">
        <v>62</v>
      </c>
      <c r="P13" s="97">
        <v>59</v>
      </c>
      <c r="Q13" s="98">
        <f t="shared" si="0"/>
        <v>-4.8387096774193505E-2</v>
      </c>
      <c r="R13" s="97">
        <f t="shared" si="1"/>
        <v>-3</v>
      </c>
      <c r="S13" s="98">
        <f>P13/P12</f>
        <v>0.64835164835164838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39</v>
      </c>
      <c r="M14" s="53">
        <v>48</v>
      </c>
      <c r="N14" s="53">
        <v>49</v>
      </c>
      <c r="O14" s="53">
        <v>51</v>
      </c>
      <c r="P14" s="53">
        <v>48</v>
      </c>
      <c r="Q14" s="100">
        <f t="shared" si="0"/>
        <v>-5.8823529411764719E-2</v>
      </c>
      <c r="R14" s="53">
        <f t="shared" si="1"/>
        <v>-3</v>
      </c>
      <c r="S14" s="100">
        <f>P14/P12</f>
        <v>0.52747252747252749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8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0.12087912087912088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0.35164835164835168</v>
      </c>
    </row>
    <row r="17" spans="2:19" x14ac:dyDescent="0.25">
      <c r="B17" s="93" t="s">
        <v>46</v>
      </c>
      <c r="C17" s="101">
        <v>100</v>
      </c>
      <c r="D17" s="101">
        <v>49</v>
      </c>
      <c r="E17" s="101">
        <v>57</v>
      </c>
      <c r="F17" s="101">
        <v>84</v>
      </c>
      <c r="G17" s="101">
        <v>90</v>
      </c>
      <c r="H17" s="101">
        <v>94</v>
      </c>
      <c r="I17" s="102">
        <f t="shared" si="2"/>
        <v>4.4444444444444509E-2</v>
      </c>
      <c r="J17" s="101">
        <f t="shared" si="3"/>
        <v>4</v>
      </c>
      <c r="K17" s="95">
        <f>H17/H17</f>
        <v>1</v>
      </c>
      <c r="L17" s="101">
        <v>65</v>
      </c>
      <c r="M17" s="101">
        <v>84</v>
      </c>
      <c r="N17" s="101">
        <v>88</v>
      </c>
      <c r="O17" s="101">
        <v>94</v>
      </c>
      <c r="P17" s="101">
        <v>91</v>
      </c>
      <c r="Q17" s="102">
        <f t="shared" si="0"/>
        <v>-3.1914893617021267E-2</v>
      </c>
      <c r="R17" s="101">
        <f t="shared" si="1"/>
        <v>-3</v>
      </c>
      <c r="S17" s="95">
        <f>P17/P17</f>
        <v>1</v>
      </c>
    </row>
    <row r="18" spans="2:19" x14ac:dyDescent="0.25">
      <c r="B18" s="96" t="s">
        <v>62</v>
      </c>
      <c r="C18" s="97">
        <v>62</v>
      </c>
      <c r="D18" s="97">
        <v>31</v>
      </c>
      <c r="E18" s="97">
        <v>40</v>
      </c>
      <c r="F18" s="97">
        <v>60</v>
      </c>
      <c r="G18" s="97">
        <v>62</v>
      </c>
      <c r="H18" s="97">
        <v>63</v>
      </c>
      <c r="I18" s="98">
        <f t="shared" si="2"/>
        <v>1.6129032258064502E-2</v>
      </c>
      <c r="J18" s="97">
        <f t="shared" si="3"/>
        <v>1</v>
      </c>
      <c r="K18" s="98">
        <f>H18/H17</f>
        <v>0.67021276595744683</v>
      </c>
      <c r="L18" s="97">
        <v>47</v>
      </c>
      <c r="M18" s="97">
        <v>60</v>
      </c>
      <c r="N18" s="97">
        <v>60</v>
      </c>
      <c r="O18" s="97">
        <v>62</v>
      </c>
      <c r="P18" s="97">
        <v>59</v>
      </c>
      <c r="Q18" s="98">
        <f t="shared" si="0"/>
        <v>-4.8387096774193505E-2</v>
      </c>
      <c r="R18" s="97">
        <f t="shared" si="1"/>
        <v>-3</v>
      </c>
      <c r="S18" s="98">
        <f>P18/P17</f>
        <v>0.64835164835164838</v>
      </c>
    </row>
    <row r="19" spans="2:19" x14ac:dyDescent="0.25">
      <c r="B19" s="99" t="s">
        <v>63</v>
      </c>
      <c r="C19" s="53">
        <v>44</v>
      </c>
      <c r="D19" s="53">
        <v>25</v>
      </c>
      <c r="E19" s="53">
        <v>33</v>
      </c>
      <c r="F19" s="53">
        <v>48</v>
      </c>
      <c r="G19" s="53">
        <v>50</v>
      </c>
      <c r="H19" s="53">
        <v>52</v>
      </c>
      <c r="I19" s="100">
        <f t="shared" si="2"/>
        <v>4.0000000000000036E-2</v>
      </c>
      <c r="J19" s="53">
        <f t="shared" si="3"/>
        <v>2</v>
      </c>
      <c r="K19" s="100">
        <f>H19/H17</f>
        <v>0.55319148936170215</v>
      </c>
      <c r="L19" s="53">
        <v>39</v>
      </c>
      <c r="M19" s="53">
        <v>48</v>
      </c>
      <c r="N19" s="53">
        <v>49</v>
      </c>
      <c r="O19" s="53">
        <v>51</v>
      </c>
      <c r="P19" s="53">
        <v>48</v>
      </c>
      <c r="Q19" s="100">
        <f t="shared" si="0"/>
        <v>-5.8823529411764719E-2</v>
      </c>
      <c r="R19" s="53">
        <f t="shared" si="1"/>
        <v>-3</v>
      </c>
      <c r="S19" s="100">
        <f>P19/P17</f>
        <v>0.52747252747252749</v>
      </c>
    </row>
    <row r="20" spans="2:19" x14ac:dyDescent="0.25">
      <c r="B20" s="99" t="s">
        <v>64</v>
      </c>
      <c r="C20" s="53">
        <v>18</v>
      </c>
      <c r="D20" s="53">
        <v>6</v>
      </c>
      <c r="E20" s="53">
        <v>7</v>
      </c>
      <c r="F20" s="53">
        <v>12</v>
      </c>
      <c r="G20" s="53">
        <v>11</v>
      </c>
      <c r="H20" s="53">
        <v>11</v>
      </c>
      <c r="I20" s="100">
        <f t="shared" si="2"/>
        <v>0</v>
      </c>
      <c r="J20" s="53">
        <f t="shared" si="3"/>
        <v>0</v>
      </c>
      <c r="K20" s="100">
        <f>H20/H17</f>
        <v>0.11702127659574468</v>
      </c>
      <c r="L20" s="53">
        <v>8</v>
      </c>
      <c r="M20" s="53">
        <v>12</v>
      </c>
      <c r="N20" s="53">
        <v>11</v>
      </c>
      <c r="O20" s="53">
        <v>11</v>
      </c>
      <c r="P20" s="53">
        <v>11</v>
      </c>
      <c r="Q20" s="100">
        <f t="shared" si="0"/>
        <v>0</v>
      </c>
      <c r="R20" s="53">
        <f t="shared" si="1"/>
        <v>0</v>
      </c>
      <c r="S20" s="100">
        <f>P20/P17</f>
        <v>0.12087912087912088</v>
      </c>
    </row>
    <row r="21" spans="2:19" x14ac:dyDescent="0.25">
      <c r="B21" s="96" t="s">
        <v>65</v>
      </c>
      <c r="C21" s="97">
        <v>38</v>
      </c>
      <c r="D21" s="97">
        <v>18</v>
      </c>
      <c r="E21" s="97">
        <v>17</v>
      </c>
      <c r="F21" s="97">
        <v>24</v>
      </c>
      <c r="G21" s="97">
        <v>29</v>
      </c>
      <c r="H21" s="97">
        <v>31</v>
      </c>
      <c r="I21" s="98">
        <f t="shared" si="2"/>
        <v>6.8965517241379226E-2</v>
      </c>
      <c r="J21" s="97">
        <f t="shared" si="3"/>
        <v>2</v>
      </c>
      <c r="K21" s="98">
        <f>H21/H17</f>
        <v>0.32978723404255317</v>
      </c>
      <c r="L21" s="97">
        <v>18</v>
      </c>
      <c r="M21" s="97">
        <v>24</v>
      </c>
      <c r="N21" s="97">
        <v>28</v>
      </c>
      <c r="O21" s="97">
        <v>32</v>
      </c>
      <c r="P21" s="97">
        <v>32</v>
      </c>
      <c r="Q21" s="98">
        <f t="shared" si="0"/>
        <v>0</v>
      </c>
      <c r="R21" s="97">
        <f t="shared" si="1"/>
        <v>0</v>
      </c>
      <c r="S21" s="98">
        <f>P21/P17</f>
        <v>0.35164835164835168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6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5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3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41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28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18</v>
      </c>
      <c r="M31" s="53">
        <v>25</v>
      </c>
      <c r="N31" s="53">
        <v>26</v>
      </c>
      <c r="O31" s="53">
        <v>28</v>
      </c>
      <c r="P31" s="53">
        <v>29</v>
      </c>
      <c r="Q31" s="100">
        <f t="shared" si="0"/>
        <v>3.5714285714285809E-2</v>
      </c>
      <c r="R31" s="53">
        <f t="shared" si="1"/>
        <v>1</v>
      </c>
      <c r="S31" s="100">
        <f>P31/P29</f>
        <v>0.43939393939393939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18</v>
      </c>
      <c r="Q32" s="100">
        <f t="shared" si="0"/>
        <v>5.8823529411764719E-2</v>
      </c>
      <c r="R32" s="53">
        <f t="shared" si="1"/>
        <v>1</v>
      </c>
      <c r="S32" s="100">
        <f>P32/P29</f>
        <v>0.27272727272727271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7</v>
      </c>
      <c r="M36" s="101">
        <v>11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17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17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10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4</v>
      </c>
      <c r="M45" s="53">
        <v>6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15</v>
      </c>
      <c r="N48" s="101">
        <v>15</v>
      </c>
      <c r="O48" s="101">
        <v>17</v>
      </c>
      <c r="P48" s="101">
        <v>18</v>
      </c>
      <c r="Q48" s="102">
        <f t="shared" si="0"/>
        <v>5.8823529411764719E-2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13</v>
      </c>
      <c r="N49" s="97">
        <v>12</v>
      </c>
      <c r="O49" s="97">
        <v>14</v>
      </c>
      <c r="P49" s="97">
        <v>15</v>
      </c>
      <c r="Q49" s="98">
        <f t="shared" si="0"/>
        <v>7.1428571428571397E-2</v>
      </c>
      <c r="R49" s="97">
        <f t="shared" si="1"/>
        <v>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5</v>
      </c>
      <c r="N51" s="53">
        <v>4</v>
      </c>
      <c r="O51" s="53">
        <v>6</v>
      </c>
      <c r="P51" s="53">
        <v>7</v>
      </c>
      <c r="Q51" s="100">
        <f t="shared" si="0"/>
        <v>0.16666666666666674</v>
      </c>
      <c r="R51" s="53">
        <f t="shared" si="1"/>
        <v>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556C6-79EA-44B9-B99C-45724F68444B}">
  <sheetPr>
    <tabColor theme="7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23B2A-DFC2-47D1-A87A-5C61C3A6ADEC}">
  <sheetPr>
    <tabColor theme="7" tint="0.79998168889431442"/>
  </sheetPr>
  <dimension ref="A4:O290"/>
  <sheetViews>
    <sheetView showGridLines="0" topLeftCell="F5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138100</v>
      </c>
      <c r="D9" s="121">
        <v>5.0773433160613779E-2</v>
      </c>
      <c r="E9" s="120">
        <v>15182</v>
      </c>
      <c r="F9" s="121">
        <f t="shared" ref="F9:L21" si="0">IFERROR(E9/C9-1,"-")</f>
        <v>-0.89006517016654596</v>
      </c>
      <c r="G9" s="120">
        <v>99949</v>
      </c>
      <c r="H9" s="121">
        <f>IFERROR(G9/E9-1,"-")</f>
        <v>5.5833882228955343</v>
      </c>
      <c r="I9" s="120">
        <v>139602</v>
      </c>
      <c r="J9" s="121">
        <f t="shared" si="0"/>
        <v>0.39673233349007986</v>
      </c>
      <c r="K9" s="120">
        <v>150925</v>
      </c>
      <c r="L9" s="121">
        <f t="shared" si="0"/>
        <v>8.1109153163994696E-2</v>
      </c>
      <c r="M9" s="120">
        <v>146051</v>
      </c>
      <c r="N9" s="121">
        <f t="shared" ref="N9:N15" si="1">IFERROR(M9/K9-1,"-")</f>
        <v>-3.2294185853900981E-2</v>
      </c>
    </row>
    <row r="10" spans="1:15" x14ac:dyDescent="0.25">
      <c r="A10" s="1" t="s">
        <v>74</v>
      </c>
      <c r="B10" s="119" t="s">
        <v>75</v>
      </c>
      <c r="C10" s="120">
        <v>148350</v>
      </c>
      <c r="D10" s="121">
        <v>0.14272729373521997</v>
      </c>
      <c r="E10" s="120">
        <v>19347</v>
      </c>
      <c r="F10" s="121">
        <f t="shared" si="0"/>
        <v>-0.86958543983822045</v>
      </c>
      <c r="G10" s="120">
        <v>130897</v>
      </c>
      <c r="H10" s="121">
        <f t="shared" si="0"/>
        <v>5.7657517961441052</v>
      </c>
      <c r="I10" s="120">
        <v>147030</v>
      </c>
      <c r="J10" s="121">
        <f t="shared" si="0"/>
        <v>0.12324957791240432</v>
      </c>
      <c r="K10" s="120">
        <v>154587</v>
      </c>
      <c r="L10" s="121">
        <f t="shared" si="0"/>
        <v>5.1397673944093114E-2</v>
      </c>
      <c r="M10" s="120">
        <v>147890</v>
      </c>
      <c r="N10" s="121">
        <f t="shared" si="1"/>
        <v>-4.3321883470149536E-2</v>
      </c>
    </row>
    <row r="11" spans="1:15" x14ac:dyDescent="0.25">
      <c r="A11" s="1" t="s">
        <v>76</v>
      </c>
      <c r="B11" s="119" t="s">
        <v>77</v>
      </c>
      <c r="C11" s="120">
        <v>57720</v>
      </c>
      <c r="D11" s="121">
        <v>-0.62770657705480559</v>
      </c>
      <c r="E11" s="120">
        <v>24976</v>
      </c>
      <c r="F11" s="121">
        <f t="shared" si="0"/>
        <v>-0.5672903672903673</v>
      </c>
      <c r="G11" s="120">
        <v>140303</v>
      </c>
      <c r="H11" s="121">
        <f t="shared" si="0"/>
        <v>4.6175128122998075</v>
      </c>
      <c r="I11" s="120">
        <v>154113</v>
      </c>
      <c r="J11" s="121">
        <f t="shared" si="0"/>
        <v>9.8429826874692594E-2</v>
      </c>
      <c r="K11" s="120">
        <v>175927</v>
      </c>
      <c r="L11" s="121">
        <f t="shared" si="0"/>
        <v>0.14154548934872468</v>
      </c>
      <c r="M11" s="120">
        <v>158958</v>
      </c>
      <c r="N11" s="121">
        <f t="shared" si="1"/>
        <v>-9.6454779539240754E-2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32795</v>
      </c>
      <c r="F12" s="121" t="str">
        <f t="shared" si="0"/>
        <v>-</v>
      </c>
      <c r="G12" s="120">
        <v>166226</v>
      </c>
      <c r="H12" s="121">
        <f t="shared" si="0"/>
        <v>4.0686385119682882</v>
      </c>
      <c r="I12" s="120">
        <v>167625</v>
      </c>
      <c r="J12" s="121">
        <f t="shared" si="0"/>
        <v>8.4162525717998982E-3</v>
      </c>
      <c r="K12" s="120">
        <v>158852</v>
      </c>
      <c r="L12" s="121">
        <f t="shared" si="0"/>
        <v>-5.2337061894108916E-2</v>
      </c>
      <c r="M12" s="120">
        <v>165261</v>
      </c>
      <c r="N12" s="121">
        <f t="shared" si="1"/>
        <v>4.0345730617178166E-2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42014</v>
      </c>
      <c r="F13" s="121" t="str">
        <f t="shared" si="0"/>
        <v>-</v>
      </c>
      <c r="G13" s="120">
        <v>145846</v>
      </c>
      <c r="H13" s="121">
        <f t="shared" si="0"/>
        <v>2.4713666872947111</v>
      </c>
      <c r="I13" s="120">
        <v>150325</v>
      </c>
      <c r="J13" s="121">
        <f t="shared" si="0"/>
        <v>3.0710475432990991E-2</v>
      </c>
      <c r="K13" s="120">
        <v>161561</v>
      </c>
      <c r="L13" s="121">
        <f t="shared" si="0"/>
        <v>7.4744719773823354E-2</v>
      </c>
      <c r="M13" s="120">
        <v>153212</v>
      </c>
      <c r="N13" s="121">
        <f t="shared" si="1"/>
        <v>-5.167707553184242E-2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53539</v>
      </c>
      <c r="F14" s="121" t="str">
        <f t="shared" si="0"/>
        <v>-</v>
      </c>
      <c r="G14" s="120">
        <v>144989</v>
      </c>
      <c r="H14" s="121">
        <f t="shared" si="0"/>
        <v>1.7081006369188816</v>
      </c>
      <c r="I14" s="120">
        <v>157350</v>
      </c>
      <c r="J14" s="121">
        <f t="shared" si="0"/>
        <v>8.5254743463297311E-2</v>
      </c>
      <c r="K14" s="120">
        <v>157065</v>
      </c>
      <c r="L14" s="121">
        <f t="shared" si="0"/>
        <v>-1.8112488083888989E-3</v>
      </c>
      <c r="M14" s="120">
        <v>145993</v>
      </c>
      <c r="N14" s="121">
        <f t="shared" si="1"/>
        <v>-7.0493107948938372E-2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94144</v>
      </c>
      <c r="F15" s="121" t="str">
        <f t="shared" si="0"/>
        <v>-</v>
      </c>
      <c r="G15" s="120">
        <v>164843</v>
      </c>
      <c r="H15" s="121">
        <f t="shared" si="0"/>
        <v>0.75096660435078189</v>
      </c>
      <c r="I15" s="120">
        <v>163971</v>
      </c>
      <c r="J15" s="121">
        <f t="shared" si="0"/>
        <v>-5.2898818876142562E-3</v>
      </c>
      <c r="K15" s="120">
        <v>166795</v>
      </c>
      <c r="L15" s="121">
        <f t="shared" si="0"/>
        <v>1.7222557647388781E-2</v>
      </c>
      <c r="M15" s="120">
        <v>155030</v>
      </c>
      <c r="N15" s="121">
        <f t="shared" si="1"/>
        <v>-7.0535687520609125E-2</v>
      </c>
    </row>
    <row r="16" spans="1:15" x14ac:dyDescent="0.25">
      <c r="A16" s="1" t="s">
        <v>86</v>
      </c>
      <c r="B16" s="119" t="s">
        <v>87</v>
      </c>
      <c r="C16" s="120">
        <v>52795</v>
      </c>
      <c r="D16" s="121">
        <v>-0.67966920285898036</v>
      </c>
      <c r="E16" s="120">
        <v>118184</v>
      </c>
      <c r="F16" s="121">
        <f t="shared" si="0"/>
        <v>1.2385453167913627</v>
      </c>
      <c r="G16" s="120">
        <v>164674</v>
      </c>
      <c r="H16" s="121">
        <f t="shared" si="0"/>
        <v>0.39336966086779945</v>
      </c>
      <c r="I16" s="120">
        <v>166974</v>
      </c>
      <c r="J16" s="121">
        <f t="shared" si="0"/>
        <v>1.3966989324362133E-2</v>
      </c>
      <c r="K16" s="120">
        <v>175399</v>
      </c>
      <c r="L16" s="121">
        <f t="shared" si="0"/>
        <v>5.0456957370608624E-2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37281</v>
      </c>
      <c r="D17" s="121">
        <v>-0.72741032127868044</v>
      </c>
      <c r="E17" s="120">
        <v>105384</v>
      </c>
      <c r="F17" s="121">
        <f t="shared" si="0"/>
        <v>1.8267482095437355</v>
      </c>
      <c r="G17" s="120">
        <v>140395</v>
      </c>
      <c r="H17" s="121">
        <f t="shared" si="0"/>
        <v>0.33222310787216269</v>
      </c>
      <c r="I17" s="120">
        <v>153067</v>
      </c>
      <c r="J17" s="121">
        <f t="shared" si="0"/>
        <v>9.0259624630506741E-2</v>
      </c>
      <c r="K17" s="120">
        <v>148572</v>
      </c>
      <c r="L17" s="121">
        <f t="shared" si="0"/>
        <v>-2.936622524776733E-2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29818</v>
      </c>
      <c r="D18" s="121">
        <v>-0.81206590109793142</v>
      </c>
      <c r="E18" s="120">
        <v>139108</v>
      </c>
      <c r="F18" s="121">
        <f t="shared" si="0"/>
        <v>3.6652357636327046</v>
      </c>
      <c r="G18" s="120">
        <v>159273</v>
      </c>
      <c r="H18" s="121">
        <f t="shared" si="0"/>
        <v>0.14495931218909042</v>
      </c>
      <c r="I18" s="120">
        <v>172251</v>
      </c>
      <c r="J18" s="121">
        <f t="shared" si="0"/>
        <v>8.1482737187093868E-2</v>
      </c>
      <c r="K18" s="120">
        <v>172855</v>
      </c>
      <c r="L18" s="121">
        <f t="shared" si="0"/>
        <v>3.5065108475422768E-3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22307</v>
      </c>
      <c r="D19" s="121">
        <v>-0.83601170347281439</v>
      </c>
      <c r="E19" s="120">
        <v>122250</v>
      </c>
      <c r="F19" s="121">
        <f t="shared" si="0"/>
        <v>4.4803424933877256</v>
      </c>
      <c r="G19" s="120">
        <v>145679</v>
      </c>
      <c r="H19" s="121">
        <f t="shared" si="0"/>
        <v>0.19164826175869121</v>
      </c>
      <c r="I19" s="120">
        <v>154254</v>
      </c>
      <c r="J19" s="121">
        <f t="shared" si="0"/>
        <v>5.8862293123923104E-2</v>
      </c>
      <c r="K19" s="120">
        <v>156906</v>
      </c>
      <c r="L19" s="121">
        <f t="shared" si="0"/>
        <v>1.7192422886926684E-2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27724</v>
      </c>
      <c r="D20" s="121">
        <v>-0.80364743794043703</v>
      </c>
      <c r="E20" s="120">
        <v>114122</v>
      </c>
      <c r="F20" s="121">
        <f t="shared" si="0"/>
        <v>3.1163612754292309</v>
      </c>
      <c r="G20" s="120">
        <v>153975</v>
      </c>
      <c r="H20" s="121">
        <f t="shared" si="0"/>
        <v>0.34921399905364425</v>
      </c>
      <c r="I20" s="120">
        <v>161770</v>
      </c>
      <c r="J20" s="121">
        <f t="shared" si="0"/>
        <v>5.0625101477512535E-2</v>
      </c>
      <c r="K20" s="120">
        <v>159454</v>
      </c>
      <c r="L20" s="121">
        <f t="shared" si="0"/>
        <v>-1.431662236508624E-2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550867</v>
      </c>
      <c r="D21" s="124">
        <v>-0.68748946936969391</v>
      </c>
      <c r="E21" s="123">
        <v>881045</v>
      </c>
      <c r="F21" s="124">
        <f t="shared" si="0"/>
        <v>0.5993787974229714</v>
      </c>
      <c r="G21" s="123">
        <v>1757049</v>
      </c>
      <c r="H21" s="124">
        <f t="shared" si="0"/>
        <v>0.99427838532651558</v>
      </c>
      <c r="I21" s="123">
        <v>1888332</v>
      </c>
      <c r="J21" s="124">
        <f t="shared" si="0"/>
        <v>7.4717893467968199E-2</v>
      </c>
      <c r="K21" s="123">
        <v>1938898</v>
      </c>
      <c r="L21" s="124">
        <f t="shared" si="0"/>
        <v>2.677813011694985E-2</v>
      </c>
      <c r="M21" s="123">
        <v>1072395</v>
      </c>
      <c r="N21" s="124">
        <v>-4.736291342723542E-2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239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8778</v>
      </c>
      <c r="D31" s="121">
        <v>0.13822614107883813</v>
      </c>
      <c r="E31" s="120">
        <v>5945</v>
      </c>
      <c r="F31" s="121">
        <f t="shared" ref="F31:L43" si="2">IFERROR(E31/C31-1,"-")</f>
        <v>-0.32273866484392799</v>
      </c>
      <c r="G31" s="120">
        <v>8963</v>
      </c>
      <c r="H31" s="121">
        <f t="shared" si="2"/>
        <v>0.50765349032800677</v>
      </c>
      <c r="I31" s="120">
        <v>8728</v>
      </c>
      <c r="J31" s="121">
        <f t="shared" si="2"/>
        <v>-2.6218899921901184E-2</v>
      </c>
      <c r="K31" s="120">
        <v>7100</v>
      </c>
      <c r="L31" s="121">
        <f t="shared" si="2"/>
        <v>-0.18652612282309811</v>
      </c>
      <c r="M31" s="120">
        <v>6983</v>
      </c>
      <c r="N31" s="121">
        <f t="shared" ref="N31" si="3">IFERROR(M31/K31-1,"-")</f>
        <v>-1.6478873239436642E-2</v>
      </c>
    </row>
    <row r="32" spans="1:15" x14ac:dyDescent="0.25">
      <c r="B32" s="119" t="s">
        <v>75</v>
      </c>
      <c r="C32" s="120">
        <v>8379</v>
      </c>
      <c r="D32" s="121">
        <v>0.21575739988392328</v>
      </c>
      <c r="E32" s="120">
        <v>8339</v>
      </c>
      <c r="F32" s="121">
        <f t="shared" si="2"/>
        <v>-4.7738393603055096E-3</v>
      </c>
      <c r="G32" s="120">
        <v>9611</v>
      </c>
      <c r="H32" s="121">
        <f t="shared" si="2"/>
        <v>0.1525362753327737</v>
      </c>
      <c r="I32" s="120">
        <v>6455</v>
      </c>
      <c r="J32" s="121">
        <f t="shared" si="2"/>
        <v>-0.32837373842472173</v>
      </c>
      <c r="K32" s="120">
        <v>7633</v>
      </c>
      <c r="L32" s="121">
        <f t="shared" si="2"/>
        <v>0.1824941905499613</v>
      </c>
      <c r="M32" s="120">
        <v>5525</v>
      </c>
      <c r="N32" s="121">
        <f>IFERROR(M32/K32-1,"-")</f>
        <v>-0.27616926503340755</v>
      </c>
    </row>
    <row r="33" spans="2:15" x14ac:dyDescent="0.25">
      <c r="B33" s="119" t="s">
        <v>77</v>
      </c>
      <c r="C33" s="120">
        <v>3120</v>
      </c>
      <c r="D33" s="121">
        <v>-0.69569881985760262</v>
      </c>
      <c r="E33" s="120">
        <v>13348</v>
      </c>
      <c r="F33" s="121">
        <f t="shared" si="2"/>
        <v>3.2782051282051281</v>
      </c>
      <c r="G33" s="120">
        <v>8161</v>
      </c>
      <c r="H33" s="121">
        <f t="shared" si="2"/>
        <v>-0.38859754270302671</v>
      </c>
      <c r="I33" s="120">
        <v>8632</v>
      </c>
      <c r="J33" s="121">
        <f t="shared" si="2"/>
        <v>5.7713515500551482E-2</v>
      </c>
      <c r="K33" s="120">
        <v>10880</v>
      </c>
      <c r="L33" s="121">
        <f t="shared" si="2"/>
        <v>0.26042632066728455</v>
      </c>
      <c r="M33" s="120">
        <v>6791</v>
      </c>
      <c r="N33" s="121">
        <f>IFERROR(M33/K33-1,"-")</f>
        <v>-0.37582720588235297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17832</v>
      </c>
      <c r="F34" s="121" t="str">
        <f t="shared" si="2"/>
        <v>-</v>
      </c>
      <c r="G34" s="120">
        <v>17904</v>
      </c>
      <c r="H34" s="121">
        <f t="shared" si="2"/>
        <v>4.0376850605652326E-3</v>
      </c>
      <c r="I34" s="120">
        <v>18211</v>
      </c>
      <c r="J34" s="121">
        <f t="shared" si="2"/>
        <v>1.7147006255585406E-2</v>
      </c>
      <c r="K34" s="120">
        <v>9038</v>
      </c>
      <c r="L34" s="121">
        <f t="shared" si="2"/>
        <v>-0.50370655098566797</v>
      </c>
      <c r="M34" s="120">
        <v>13044</v>
      </c>
      <c r="N34" s="121">
        <f>IFERROR(M34/K34-1,"-")</f>
        <v>0.44323965479088301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22395</v>
      </c>
      <c r="F35" s="121" t="str">
        <f t="shared" si="2"/>
        <v>-</v>
      </c>
      <c r="G35" s="120">
        <v>21254</v>
      </c>
      <c r="H35" s="121">
        <f t="shared" si="2"/>
        <v>-5.0948872516186627E-2</v>
      </c>
      <c r="I35" s="120">
        <v>15078</v>
      </c>
      <c r="J35" s="121">
        <f t="shared" si="2"/>
        <v>-0.29058059659358237</v>
      </c>
      <c r="K35" s="120">
        <v>15159</v>
      </c>
      <c r="L35" s="121">
        <f t="shared" si="2"/>
        <v>5.3720652606445984E-3</v>
      </c>
      <c r="M35" s="120">
        <v>15412</v>
      </c>
      <c r="N35" s="121">
        <f>IFERROR(M35/K35-1,"-")</f>
        <v>1.6689755260901107E-2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27958</v>
      </c>
      <c r="F36" s="121" t="str">
        <f t="shared" si="2"/>
        <v>-</v>
      </c>
      <c r="G36" s="120">
        <v>22658</v>
      </c>
      <c r="H36" s="121">
        <f t="shared" si="2"/>
        <v>-0.18957006938979903</v>
      </c>
      <c r="I36" s="120">
        <v>23558</v>
      </c>
      <c r="J36" s="121">
        <f t="shared" si="2"/>
        <v>3.9721069820813915E-2</v>
      </c>
      <c r="K36" s="120">
        <v>19400</v>
      </c>
      <c r="L36" s="121">
        <f t="shared" si="2"/>
        <v>-0.17650055182952717</v>
      </c>
      <c r="M36" s="120">
        <v>15286</v>
      </c>
      <c r="N36" s="121">
        <f t="shared" ref="N36:N37" si="4">IFERROR(M36/K36-1,"-")</f>
        <v>-0.21206185567010305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41599</v>
      </c>
      <c r="F37" s="121" t="str">
        <f t="shared" si="2"/>
        <v>-</v>
      </c>
      <c r="G37" s="120">
        <v>30318</v>
      </c>
      <c r="H37" s="121">
        <f t="shared" si="2"/>
        <v>-0.27118440347123729</v>
      </c>
      <c r="I37" s="120">
        <v>23211</v>
      </c>
      <c r="J37" s="121">
        <f t="shared" si="2"/>
        <v>-0.23441519889174744</v>
      </c>
      <c r="K37" s="120">
        <v>19632</v>
      </c>
      <c r="L37" s="121">
        <f t="shared" si="2"/>
        <v>-0.15419413209254229</v>
      </c>
      <c r="M37" s="120">
        <v>17558</v>
      </c>
      <c r="N37" s="121">
        <f t="shared" si="4"/>
        <v>-0.1056438467807661</v>
      </c>
    </row>
    <row r="38" spans="2:15" x14ac:dyDescent="0.25">
      <c r="B38" s="119" t="s">
        <v>87</v>
      </c>
      <c r="C38" s="120">
        <v>31564</v>
      </c>
      <c r="D38" s="121">
        <v>-0.2339764591675767</v>
      </c>
      <c r="E38" s="120">
        <v>43961</v>
      </c>
      <c r="F38" s="121">
        <f t="shared" si="2"/>
        <v>0.39275757191737415</v>
      </c>
      <c r="G38" s="120">
        <v>33443</v>
      </c>
      <c r="H38" s="121">
        <f t="shared" si="2"/>
        <v>-0.23925752371420117</v>
      </c>
      <c r="I38" s="120">
        <v>27029</v>
      </c>
      <c r="J38" s="121">
        <f t="shared" si="2"/>
        <v>-0.19178901414346794</v>
      </c>
      <c r="K38" s="120">
        <v>27274</v>
      </c>
      <c r="L38" s="121">
        <f t="shared" si="2"/>
        <v>9.0643383033037761E-3</v>
      </c>
      <c r="M38" s="120"/>
      <c r="N38" s="121"/>
    </row>
    <row r="39" spans="2:15" x14ac:dyDescent="0.25">
      <c r="B39" s="119" t="s">
        <v>89</v>
      </c>
      <c r="C39" s="120">
        <v>24772</v>
      </c>
      <c r="D39" s="121">
        <v>8.6253014689761098E-2</v>
      </c>
      <c r="E39" s="120">
        <v>26618</v>
      </c>
      <c r="F39" s="121">
        <f t="shared" si="2"/>
        <v>7.4519618924592246E-2</v>
      </c>
      <c r="G39" s="120">
        <v>19659</v>
      </c>
      <c r="H39" s="121">
        <f t="shared" si="2"/>
        <v>-0.2614396273198587</v>
      </c>
      <c r="I39" s="120">
        <v>17879</v>
      </c>
      <c r="J39" s="121">
        <f t="shared" si="2"/>
        <v>-9.054377130067659E-2</v>
      </c>
      <c r="K39" s="120">
        <v>15893</v>
      </c>
      <c r="L39" s="121">
        <f t="shared" si="2"/>
        <v>-0.11108003803344701</v>
      </c>
      <c r="M39" s="120"/>
      <c r="N39" s="121"/>
    </row>
    <row r="40" spans="2:15" x14ac:dyDescent="0.25">
      <c r="B40" s="119" t="s">
        <v>91</v>
      </c>
      <c r="C40" s="120">
        <v>14396</v>
      </c>
      <c r="D40" s="121">
        <v>-0.16033829104695252</v>
      </c>
      <c r="E40" s="120">
        <v>17065</v>
      </c>
      <c r="F40" s="121">
        <f t="shared" si="2"/>
        <v>0.18539872186718531</v>
      </c>
      <c r="G40" s="120">
        <v>12335</v>
      </c>
      <c r="H40" s="121">
        <f t="shared" si="2"/>
        <v>-0.27717550542045122</v>
      </c>
      <c r="I40" s="120">
        <v>12720</v>
      </c>
      <c r="J40" s="121">
        <f t="shared" si="2"/>
        <v>3.121199837859745E-2</v>
      </c>
      <c r="K40" s="120">
        <v>10936</v>
      </c>
      <c r="L40" s="121">
        <f t="shared" si="2"/>
        <v>-0.14025157232704399</v>
      </c>
      <c r="M40" s="120"/>
      <c r="N40" s="121"/>
    </row>
    <row r="41" spans="2:15" x14ac:dyDescent="0.25">
      <c r="B41" s="119" t="s">
        <v>93</v>
      </c>
      <c r="C41" s="120">
        <v>4393</v>
      </c>
      <c r="D41" s="121">
        <v>-0.57448663308795034</v>
      </c>
      <c r="E41" s="120">
        <v>8488</v>
      </c>
      <c r="F41" s="121">
        <f t="shared" si="2"/>
        <v>0.93216480764853182</v>
      </c>
      <c r="G41" s="120">
        <v>10001</v>
      </c>
      <c r="H41" s="121">
        <f t="shared" si="2"/>
        <v>0.17825164938737048</v>
      </c>
      <c r="I41" s="120">
        <v>8177</v>
      </c>
      <c r="J41" s="121">
        <f t="shared" si="2"/>
        <v>-0.1823817618238176</v>
      </c>
      <c r="K41" s="120">
        <v>8061</v>
      </c>
      <c r="L41" s="121">
        <f t="shared" si="2"/>
        <v>-1.4186131833190618E-2</v>
      </c>
      <c r="M41" s="120"/>
      <c r="N41" s="121"/>
    </row>
    <row r="42" spans="2:15" x14ac:dyDescent="0.25">
      <c r="B42" s="119" t="s">
        <v>95</v>
      </c>
      <c r="C42" s="120">
        <v>6173</v>
      </c>
      <c r="D42" s="121">
        <v>-0.50225770037090789</v>
      </c>
      <c r="E42" s="120">
        <v>14036</v>
      </c>
      <c r="F42" s="121">
        <f t="shared" si="2"/>
        <v>1.2737728819050704</v>
      </c>
      <c r="G42" s="120">
        <v>12901</v>
      </c>
      <c r="H42" s="121">
        <f t="shared" si="2"/>
        <v>-8.0863493872898262E-2</v>
      </c>
      <c r="I42" s="120">
        <v>11834</v>
      </c>
      <c r="J42" s="121">
        <f t="shared" si="2"/>
        <v>-8.2706766917293284E-2</v>
      </c>
      <c r="K42" s="120">
        <v>10813</v>
      </c>
      <c r="L42" s="121">
        <f t="shared" si="2"/>
        <v>-8.6276829474395855E-2</v>
      </c>
      <c r="M42" s="120"/>
      <c r="N42" s="121"/>
    </row>
    <row r="43" spans="2:15" ht="15.75" x14ac:dyDescent="0.25">
      <c r="B43" s="122" t="s">
        <v>32</v>
      </c>
      <c r="C43" s="123">
        <v>117997</v>
      </c>
      <c r="D43" s="124">
        <v>-0.47083462264616327</v>
      </c>
      <c r="E43" s="123">
        <v>247584</v>
      </c>
      <c r="F43" s="124">
        <f t="shared" si="2"/>
        <v>1.0982228361738011</v>
      </c>
      <c r="G43" s="123">
        <v>207208</v>
      </c>
      <c r="H43" s="124">
        <f t="shared" si="2"/>
        <v>-0.16308000516996257</v>
      </c>
      <c r="I43" s="123">
        <v>181512</v>
      </c>
      <c r="J43" s="124">
        <f t="shared" si="2"/>
        <v>-0.12401065595922933</v>
      </c>
      <c r="K43" s="123">
        <v>161819</v>
      </c>
      <c r="L43" s="124">
        <f t="shared" si="2"/>
        <v>-0.10849420423994005</v>
      </c>
      <c r="M43" s="123">
        <v>80599</v>
      </c>
      <c r="N43" s="124">
        <v>-9.2782692870489236E-2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4741</v>
      </c>
      <c r="D53" s="121">
        <v>3.6284153005464503E-2</v>
      </c>
      <c r="E53" s="120">
        <v>1662</v>
      </c>
      <c r="F53" s="121">
        <f>IFERROR(E53/C53-1,"-")</f>
        <v>-0.64944104619278631</v>
      </c>
      <c r="G53" s="120">
        <v>4732</v>
      </c>
      <c r="H53" s="121">
        <f>IFERROR(G53/E53-1,"-")</f>
        <v>1.8471720818291217</v>
      </c>
      <c r="I53" s="120">
        <v>4914</v>
      </c>
      <c r="J53" s="121">
        <f>IFERROR(I53/G53-1,"-")</f>
        <v>3.8461538461538547E-2</v>
      </c>
      <c r="K53" s="120">
        <v>4997</v>
      </c>
      <c r="L53" s="121">
        <f>IFERROR(K53/I53-1,"-")</f>
        <v>1.6890516890516905E-2</v>
      </c>
      <c r="M53" s="120">
        <v>4289</v>
      </c>
      <c r="N53" s="121">
        <f t="shared" ref="N53:N59" si="5">IFERROR(M53/K53-1,"-")</f>
        <v>-0.14168501100660391</v>
      </c>
    </row>
    <row r="54" spans="1:15" x14ac:dyDescent="0.25">
      <c r="A54" s="1">
        <v>2</v>
      </c>
      <c r="B54" s="119" t="s">
        <v>75</v>
      </c>
      <c r="C54" s="120">
        <v>4432</v>
      </c>
      <c r="D54" s="121">
        <v>0.17966462603140809</v>
      </c>
      <c r="E54" s="120">
        <v>2174</v>
      </c>
      <c r="F54" s="121">
        <f t="shared" ref="F54:L65" si="6">IFERROR(E54/C54-1,"-")</f>
        <v>-0.5094765342960289</v>
      </c>
      <c r="G54" s="120">
        <v>5268</v>
      </c>
      <c r="H54" s="121">
        <f t="shared" si="6"/>
        <v>1.4231830726770931</v>
      </c>
      <c r="I54" s="120">
        <v>4052</v>
      </c>
      <c r="J54" s="121">
        <f t="shared" si="6"/>
        <v>-0.23082763857251332</v>
      </c>
      <c r="K54" s="120">
        <v>4752</v>
      </c>
      <c r="L54" s="121">
        <f t="shared" si="6"/>
        <v>0.17275419545903259</v>
      </c>
      <c r="M54" s="120">
        <v>3553</v>
      </c>
      <c r="N54" s="121">
        <f t="shared" si="5"/>
        <v>-0.25231481481481477</v>
      </c>
    </row>
    <row r="55" spans="1:15" x14ac:dyDescent="0.25">
      <c r="A55" s="1">
        <v>3</v>
      </c>
      <c r="B55" s="119" t="s">
        <v>77</v>
      </c>
      <c r="C55" s="120">
        <v>1726</v>
      </c>
      <c r="D55" s="121">
        <v>-0.68822254335260113</v>
      </c>
      <c r="E55" s="120">
        <v>3942</v>
      </c>
      <c r="F55" s="121">
        <f t="shared" si="6"/>
        <v>1.2838933951332563</v>
      </c>
      <c r="G55" s="120">
        <v>4697</v>
      </c>
      <c r="H55" s="121">
        <f t="shared" si="6"/>
        <v>0.19152714358193812</v>
      </c>
      <c r="I55" s="120">
        <v>5191</v>
      </c>
      <c r="J55" s="121">
        <f t="shared" si="6"/>
        <v>0.1051735150095805</v>
      </c>
      <c r="K55" s="120">
        <v>6935</v>
      </c>
      <c r="L55" s="121">
        <f t="shared" si="6"/>
        <v>0.3359660951647081</v>
      </c>
      <c r="M55" s="120">
        <v>4675</v>
      </c>
      <c r="N55" s="121">
        <f t="shared" si="5"/>
        <v>-0.32588320115356884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6329</v>
      </c>
      <c r="F56" s="121" t="str">
        <f t="shared" si="6"/>
        <v>-</v>
      </c>
      <c r="G56" s="120">
        <v>9381</v>
      </c>
      <c r="H56" s="121">
        <f t="shared" si="6"/>
        <v>0.48222468004424091</v>
      </c>
      <c r="I56" s="120">
        <v>10202</v>
      </c>
      <c r="J56" s="121">
        <f t="shared" si="6"/>
        <v>8.7517322247095297E-2</v>
      </c>
      <c r="K56" s="120">
        <v>5363</v>
      </c>
      <c r="L56" s="121">
        <f t="shared" si="6"/>
        <v>-0.47431876102724957</v>
      </c>
      <c r="M56" s="120">
        <v>7338</v>
      </c>
      <c r="N56" s="121">
        <f t="shared" si="5"/>
        <v>0.36826403132575058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9142</v>
      </c>
      <c r="F57" s="121" t="str">
        <f t="shared" si="6"/>
        <v>-</v>
      </c>
      <c r="G57" s="120">
        <v>11407</v>
      </c>
      <c r="H57" s="121">
        <f t="shared" si="6"/>
        <v>0.24775760227521326</v>
      </c>
      <c r="I57" s="120">
        <v>8318</v>
      </c>
      <c r="J57" s="121">
        <f t="shared" si="6"/>
        <v>-0.27079863241869029</v>
      </c>
      <c r="K57" s="120">
        <v>9196</v>
      </c>
      <c r="L57" s="121">
        <f t="shared" si="6"/>
        <v>0.10555421976436641</v>
      </c>
      <c r="M57" s="120">
        <v>7657</v>
      </c>
      <c r="N57" s="121">
        <f t="shared" si="5"/>
        <v>-0.1673553719008265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12112</v>
      </c>
      <c r="F58" s="121" t="str">
        <f t="shared" si="6"/>
        <v>-</v>
      </c>
      <c r="G58" s="120">
        <v>13024</v>
      </c>
      <c r="H58" s="121">
        <f t="shared" si="6"/>
        <v>7.5297225891677755E-2</v>
      </c>
      <c r="I58" s="120">
        <v>13526</v>
      </c>
      <c r="J58" s="121">
        <f t="shared" si="6"/>
        <v>3.8544226044226138E-2</v>
      </c>
      <c r="K58" s="120">
        <v>11716</v>
      </c>
      <c r="L58" s="121">
        <f t="shared" si="6"/>
        <v>-0.1338163536891912</v>
      </c>
      <c r="M58" s="120">
        <v>8372</v>
      </c>
      <c r="N58" s="121">
        <f t="shared" si="5"/>
        <v>-0.28542164561283712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22139</v>
      </c>
      <c r="F59" s="121" t="str">
        <f t="shared" si="6"/>
        <v>-</v>
      </c>
      <c r="G59" s="120">
        <v>17927</v>
      </c>
      <c r="H59" s="121">
        <f t="shared" si="6"/>
        <v>-0.1902524955960071</v>
      </c>
      <c r="I59" s="120">
        <v>13440</v>
      </c>
      <c r="J59" s="121">
        <f t="shared" si="6"/>
        <v>-0.25029285435376802</v>
      </c>
      <c r="K59" s="120">
        <v>11578</v>
      </c>
      <c r="L59" s="121">
        <f t="shared" si="6"/>
        <v>-0.13854166666666667</v>
      </c>
      <c r="M59" s="120">
        <v>9001</v>
      </c>
      <c r="N59" s="121">
        <f t="shared" si="5"/>
        <v>-0.22257730177923651</v>
      </c>
    </row>
    <row r="60" spans="1:15" x14ac:dyDescent="0.25">
      <c r="A60" s="1">
        <v>8</v>
      </c>
      <c r="B60" s="119" t="s">
        <v>87</v>
      </c>
      <c r="C60" s="120">
        <v>13387</v>
      </c>
      <c r="D60" s="121">
        <v>-0.26823002077183777</v>
      </c>
      <c r="E60" s="120">
        <v>25485</v>
      </c>
      <c r="F60" s="121">
        <f t="shared" si="6"/>
        <v>0.90371255695824315</v>
      </c>
      <c r="G60" s="120">
        <v>19833</v>
      </c>
      <c r="H60" s="121">
        <f t="shared" si="6"/>
        <v>-0.22177751618599173</v>
      </c>
      <c r="I60" s="120">
        <v>15080</v>
      </c>
      <c r="J60" s="121">
        <f t="shared" si="6"/>
        <v>-0.23965108657288359</v>
      </c>
      <c r="K60" s="120">
        <v>16629</v>
      </c>
      <c r="L60" s="121">
        <f t="shared" si="6"/>
        <v>0.10271883289124673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9485</v>
      </c>
      <c r="D61" s="121">
        <v>-9.8641071937660363E-2</v>
      </c>
      <c r="E61" s="120">
        <v>14878</v>
      </c>
      <c r="F61" s="121">
        <f t="shared" si="6"/>
        <v>0.56858197153400103</v>
      </c>
      <c r="G61" s="120">
        <v>11662</v>
      </c>
      <c r="H61" s="121">
        <f t="shared" si="6"/>
        <v>-0.21615808576421558</v>
      </c>
      <c r="I61" s="120">
        <v>10667</v>
      </c>
      <c r="J61" s="121">
        <f t="shared" si="6"/>
        <v>-8.5319842222603359E-2</v>
      </c>
      <c r="K61" s="120">
        <v>10077</v>
      </c>
      <c r="L61" s="121">
        <f t="shared" si="6"/>
        <v>-5.531077153838948E-2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5064</v>
      </c>
      <c r="D62" s="121">
        <v>-0.43190486874579315</v>
      </c>
      <c r="E62" s="120">
        <v>9583</v>
      </c>
      <c r="F62" s="121">
        <f t="shared" si="6"/>
        <v>0.89237756714060024</v>
      </c>
      <c r="G62" s="120">
        <v>8162</v>
      </c>
      <c r="H62" s="121">
        <f t="shared" si="6"/>
        <v>-0.14828341855368887</v>
      </c>
      <c r="I62" s="120">
        <v>7564</v>
      </c>
      <c r="J62" s="121">
        <f t="shared" si="6"/>
        <v>-7.3266356285224155E-2</v>
      </c>
      <c r="K62" s="120">
        <v>6979</v>
      </c>
      <c r="L62" s="121">
        <f t="shared" si="6"/>
        <v>-7.7340031729243752E-2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1577</v>
      </c>
      <c r="D63" s="121">
        <v>-0.72716262975778545</v>
      </c>
      <c r="E63" s="120">
        <v>4908</v>
      </c>
      <c r="F63" s="121">
        <f t="shared" si="6"/>
        <v>2.1122384273937858</v>
      </c>
      <c r="G63" s="120">
        <v>5890</v>
      </c>
      <c r="H63" s="121">
        <f t="shared" si="6"/>
        <v>0.20008149959250199</v>
      </c>
      <c r="I63" s="120">
        <v>5389</v>
      </c>
      <c r="J63" s="121">
        <f t="shared" si="6"/>
        <v>-8.505942275042444E-2</v>
      </c>
      <c r="K63" s="120">
        <v>5351</v>
      </c>
      <c r="L63" s="121">
        <f t="shared" si="6"/>
        <v>-7.0514010020411577E-3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2655</v>
      </c>
      <c r="D64" s="121">
        <v>-0.60337615775321185</v>
      </c>
      <c r="E64" s="120">
        <v>8564</v>
      </c>
      <c r="F64" s="121">
        <f t="shared" si="6"/>
        <v>2.2256120527306966</v>
      </c>
      <c r="G64" s="120">
        <v>8414</v>
      </c>
      <c r="H64" s="121">
        <f t="shared" si="6"/>
        <v>-1.7515179822512827E-2</v>
      </c>
      <c r="I64" s="120">
        <v>7795</v>
      </c>
      <c r="J64" s="121">
        <f t="shared" si="6"/>
        <v>-7.3567863085333918E-2</v>
      </c>
      <c r="K64" s="120">
        <v>7596</v>
      </c>
      <c r="L64" s="121">
        <f t="shared" si="6"/>
        <v>-2.5529185375240515E-2</v>
      </c>
      <c r="M64" s="120"/>
      <c r="N64" s="121"/>
    </row>
    <row r="65" spans="1:15" ht="15.75" x14ac:dyDescent="0.25">
      <c r="B65" s="122" t="s">
        <v>32</v>
      </c>
      <c r="C65" s="123">
        <v>49521</v>
      </c>
      <c r="D65" s="124">
        <v>-0.54948144104803487</v>
      </c>
      <c r="E65" s="123">
        <v>120918</v>
      </c>
      <c r="F65" s="124">
        <f t="shared" si="6"/>
        <v>1.4417519840067849</v>
      </c>
      <c r="G65" s="123">
        <v>120397</v>
      </c>
      <c r="H65" s="124">
        <f t="shared" si="6"/>
        <v>-4.3087050728592979E-3</v>
      </c>
      <c r="I65" s="123">
        <v>106138</v>
      </c>
      <c r="J65" s="124">
        <f t="shared" si="6"/>
        <v>-0.11843318355108512</v>
      </c>
      <c r="K65" s="123">
        <v>101169</v>
      </c>
      <c r="L65" s="124">
        <f t="shared" si="6"/>
        <v>-4.6816408826245048E-2</v>
      </c>
      <c r="M65" s="123">
        <v>44885</v>
      </c>
      <c r="N65" s="124">
        <v>-0.17698076535196283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4037</v>
      </c>
      <c r="D75" s="121">
        <v>0.28689831048772718</v>
      </c>
      <c r="E75" s="120">
        <v>4283</v>
      </c>
      <c r="F75" s="121">
        <f>IFERROR(E75/C75-1,"-")</f>
        <v>6.0936338865494211E-2</v>
      </c>
      <c r="G75" s="120">
        <v>4231</v>
      </c>
      <c r="H75" s="121">
        <f>IFERROR(G75/E75-1,"-")</f>
        <v>-1.2141022647676913E-2</v>
      </c>
      <c r="I75" s="120">
        <v>3814</v>
      </c>
      <c r="J75" s="121">
        <f>IFERROR(I75/G75-1,"-")</f>
        <v>-9.8558260458520452E-2</v>
      </c>
      <c r="K75" s="120">
        <v>2103</v>
      </c>
      <c r="L75" s="121">
        <f>IFERROR(K75/I75-1,"-")</f>
        <v>-0.44861038280020971</v>
      </c>
      <c r="M75" s="120">
        <v>2694</v>
      </c>
      <c r="N75" s="121">
        <f t="shared" ref="N75:N81" si="7">IFERROR(M75/K75-1,"-")</f>
        <v>0.2810271041369472</v>
      </c>
    </row>
    <row r="76" spans="1:15" x14ac:dyDescent="0.25">
      <c r="A76" s="1">
        <v>2</v>
      </c>
      <c r="B76" s="119" t="s">
        <v>75</v>
      </c>
      <c r="C76" s="120">
        <v>3947</v>
      </c>
      <c r="D76" s="121">
        <v>0.25901116427432225</v>
      </c>
      <c r="E76" s="120">
        <v>6165</v>
      </c>
      <c r="F76" s="121">
        <f t="shared" ref="F76:L87" si="8">IFERROR(E76/C76-1,"-")</f>
        <v>0.56194578160628317</v>
      </c>
      <c r="G76" s="120">
        <v>4343</v>
      </c>
      <c r="H76" s="121">
        <f t="shared" si="8"/>
        <v>-0.29553933495539331</v>
      </c>
      <c r="I76" s="120">
        <v>2403</v>
      </c>
      <c r="J76" s="121">
        <f t="shared" si="8"/>
        <v>-0.44669583237393506</v>
      </c>
      <c r="K76" s="120">
        <v>2881</v>
      </c>
      <c r="L76" s="121">
        <f t="shared" si="8"/>
        <v>0.19891801914273821</v>
      </c>
      <c r="M76" s="120">
        <v>1972</v>
      </c>
      <c r="N76" s="121">
        <f t="shared" si="7"/>
        <v>-0.31551544602568549</v>
      </c>
    </row>
    <row r="77" spans="1:15" x14ac:dyDescent="0.25">
      <c r="A77" s="1">
        <v>3</v>
      </c>
      <c r="B77" s="119" t="s">
        <v>77</v>
      </c>
      <c r="C77" s="120">
        <v>1394</v>
      </c>
      <c r="D77" s="121">
        <v>-0.70447318210727161</v>
      </c>
      <c r="E77" s="120">
        <v>9406</v>
      </c>
      <c r="F77" s="121">
        <f t="shared" si="8"/>
        <v>5.747489239598278</v>
      </c>
      <c r="G77" s="120">
        <v>3464</v>
      </c>
      <c r="H77" s="121">
        <f t="shared" si="8"/>
        <v>-0.63172443121411859</v>
      </c>
      <c r="I77" s="120">
        <v>3441</v>
      </c>
      <c r="J77" s="121">
        <f t="shared" si="8"/>
        <v>-6.6397228637413708E-3</v>
      </c>
      <c r="K77" s="120">
        <v>3945</v>
      </c>
      <c r="L77" s="121">
        <f t="shared" si="8"/>
        <v>0.14646904969485619</v>
      </c>
      <c r="M77" s="120">
        <v>2116</v>
      </c>
      <c r="N77" s="121">
        <f t="shared" si="7"/>
        <v>-0.46362484157160966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11503</v>
      </c>
      <c r="F78" s="121" t="str">
        <f t="shared" si="8"/>
        <v>-</v>
      </c>
      <c r="G78" s="120">
        <v>8523</v>
      </c>
      <c r="H78" s="121">
        <f t="shared" si="8"/>
        <v>-0.25906285316873856</v>
      </c>
      <c r="I78" s="120">
        <v>8009</v>
      </c>
      <c r="J78" s="121">
        <f t="shared" si="8"/>
        <v>-6.0307403496421497E-2</v>
      </c>
      <c r="K78" s="120">
        <v>3675</v>
      </c>
      <c r="L78" s="121">
        <f t="shared" si="8"/>
        <v>-0.54114121613185162</v>
      </c>
      <c r="M78" s="120">
        <v>5706</v>
      </c>
      <c r="N78" s="121">
        <f t="shared" si="7"/>
        <v>0.55265306122448976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13253</v>
      </c>
      <c r="F79" s="121" t="str">
        <f t="shared" si="8"/>
        <v>-</v>
      </c>
      <c r="G79" s="120">
        <v>9847</v>
      </c>
      <c r="H79" s="121">
        <f t="shared" si="8"/>
        <v>-0.25699841545310498</v>
      </c>
      <c r="I79" s="120">
        <v>6760</v>
      </c>
      <c r="J79" s="121">
        <f t="shared" si="8"/>
        <v>-0.31349649639484112</v>
      </c>
      <c r="K79" s="120">
        <v>5963</v>
      </c>
      <c r="L79" s="121">
        <f t="shared" si="8"/>
        <v>-0.11789940828402368</v>
      </c>
      <c r="M79" s="120">
        <v>7755</v>
      </c>
      <c r="N79" s="121">
        <f t="shared" si="7"/>
        <v>0.30051987254737544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15846</v>
      </c>
      <c r="F80" s="121" t="str">
        <f t="shared" si="8"/>
        <v>-</v>
      </c>
      <c r="G80" s="120">
        <v>9634</v>
      </c>
      <c r="H80" s="121">
        <f t="shared" si="8"/>
        <v>-0.39202322352644203</v>
      </c>
      <c r="I80" s="120">
        <v>10032</v>
      </c>
      <c r="J80" s="121">
        <f t="shared" si="8"/>
        <v>4.1312019929416577E-2</v>
      </c>
      <c r="K80" s="120">
        <v>7684</v>
      </c>
      <c r="L80" s="121">
        <f t="shared" si="8"/>
        <v>-0.23405103668261562</v>
      </c>
      <c r="M80" s="120">
        <v>6914</v>
      </c>
      <c r="N80" s="121">
        <f t="shared" si="7"/>
        <v>-0.10020822488287351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19460</v>
      </c>
      <c r="F81" s="121" t="str">
        <f t="shared" si="8"/>
        <v>-</v>
      </c>
      <c r="G81" s="120">
        <v>12391</v>
      </c>
      <c r="H81" s="121">
        <f t="shared" si="8"/>
        <v>-0.36325796505652619</v>
      </c>
      <c r="I81" s="120">
        <v>9771</v>
      </c>
      <c r="J81" s="121">
        <f t="shared" si="8"/>
        <v>-0.21144378984746992</v>
      </c>
      <c r="K81" s="120">
        <v>8054</v>
      </c>
      <c r="L81" s="121">
        <f t="shared" si="8"/>
        <v>-0.1757240814655614</v>
      </c>
      <c r="M81" s="120">
        <v>8557</v>
      </c>
      <c r="N81" s="121">
        <f t="shared" si="7"/>
        <v>6.2453439284827494E-2</v>
      </c>
    </row>
    <row r="82" spans="1:15" x14ac:dyDescent="0.25">
      <c r="A82" s="1">
        <v>8</v>
      </c>
      <c r="B82" s="119" t="s">
        <v>87</v>
      </c>
      <c r="C82" s="120">
        <v>18177</v>
      </c>
      <c r="D82" s="121">
        <v>-0.20662563833966219</v>
      </c>
      <c r="E82" s="120">
        <v>18476</v>
      </c>
      <c r="F82" s="121">
        <f t="shared" si="8"/>
        <v>1.6449359080156212E-2</v>
      </c>
      <c r="G82" s="120">
        <v>13610</v>
      </c>
      <c r="H82" s="121">
        <f t="shared" si="8"/>
        <v>-0.2633686945226239</v>
      </c>
      <c r="I82" s="120">
        <v>11949</v>
      </c>
      <c r="J82" s="121">
        <f t="shared" si="8"/>
        <v>-0.12204261572373254</v>
      </c>
      <c r="K82" s="120">
        <v>10645</v>
      </c>
      <c r="L82" s="121">
        <f t="shared" si="8"/>
        <v>-0.10913047116913555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15287</v>
      </c>
      <c r="D83" s="121">
        <v>0.24466699234652345</v>
      </c>
      <c r="E83" s="120">
        <v>11740</v>
      </c>
      <c r="F83" s="121">
        <f t="shared" si="8"/>
        <v>-0.23202721266435533</v>
      </c>
      <c r="G83" s="120">
        <v>7997</v>
      </c>
      <c r="H83" s="121">
        <f t="shared" si="8"/>
        <v>-0.31882453151618395</v>
      </c>
      <c r="I83" s="120">
        <v>7212</v>
      </c>
      <c r="J83" s="121">
        <f t="shared" si="8"/>
        <v>-9.8161810679004646E-2</v>
      </c>
      <c r="K83" s="120">
        <v>5816</v>
      </c>
      <c r="L83" s="121">
        <f t="shared" si="8"/>
        <v>-0.19356627842484753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9332</v>
      </c>
      <c r="D84" s="121">
        <v>0.1337626047867817</v>
      </c>
      <c r="E84" s="120">
        <v>7482</v>
      </c>
      <c r="F84" s="121">
        <f t="shared" si="8"/>
        <v>-0.19824260608658384</v>
      </c>
      <c r="G84" s="120">
        <v>4173</v>
      </c>
      <c r="H84" s="121">
        <f t="shared" si="8"/>
        <v>-0.44226142742582197</v>
      </c>
      <c r="I84" s="120">
        <v>5156</v>
      </c>
      <c r="J84" s="121">
        <f t="shared" si="8"/>
        <v>0.23556194584231971</v>
      </c>
      <c r="K84" s="120">
        <v>3957</v>
      </c>
      <c r="L84" s="121">
        <f t="shared" si="8"/>
        <v>-0.23254460822342904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2816</v>
      </c>
      <c r="D85" s="121">
        <v>-0.38028169014084512</v>
      </c>
      <c r="E85" s="120">
        <v>3580</v>
      </c>
      <c r="F85" s="121">
        <f t="shared" si="8"/>
        <v>0.27130681818181812</v>
      </c>
      <c r="G85" s="120">
        <v>4111</v>
      </c>
      <c r="H85" s="121">
        <f t="shared" si="8"/>
        <v>0.14832402234636866</v>
      </c>
      <c r="I85" s="120">
        <v>2788</v>
      </c>
      <c r="J85" s="121">
        <f t="shared" si="8"/>
        <v>-0.32181950863536857</v>
      </c>
      <c r="K85" s="120">
        <v>2710</v>
      </c>
      <c r="L85" s="121">
        <f t="shared" si="8"/>
        <v>-2.7977044476327095E-2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3518</v>
      </c>
      <c r="D86" s="121">
        <v>-0.38367203924316751</v>
      </c>
      <c r="E86" s="120">
        <v>5472</v>
      </c>
      <c r="F86" s="121">
        <f t="shared" si="8"/>
        <v>0.55542922114837978</v>
      </c>
      <c r="G86" s="120">
        <v>4487</v>
      </c>
      <c r="H86" s="121">
        <f t="shared" si="8"/>
        <v>-0.18000730994152048</v>
      </c>
      <c r="I86" s="120">
        <v>4039</v>
      </c>
      <c r="J86" s="121">
        <f t="shared" si="8"/>
        <v>-9.9843993759750393E-2</v>
      </c>
      <c r="K86" s="120">
        <v>3217</v>
      </c>
      <c r="L86" s="121">
        <f t="shared" si="8"/>
        <v>-0.20351572171329535</v>
      </c>
      <c r="M86" s="120"/>
      <c r="N86" s="121"/>
    </row>
    <row r="87" spans="1:15" ht="15.75" x14ac:dyDescent="0.25">
      <c r="B87" s="122" t="s">
        <v>32</v>
      </c>
      <c r="C87" s="123">
        <v>68476</v>
      </c>
      <c r="D87" s="124">
        <v>-0.39437678544579757</v>
      </c>
      <c r="E87" s="123">
        <v>126666</v>
      </c>
      <c r="F87" s="124">
        <f t="shared" si="8"/>
        <v>0.84978678661136753</v>
      </c>
      <c r="G87" s="123">
        <v>86811</v>
      </c>
      <c r="H87" s="124">
        <f t="shared" si="8"/>
        <v>-0.31464639287575202</v>
      </c>
      <c r="I87" s="123">
        <v>75374</v>
      </c>
      <c r="J87" s="124">
        <f t="shared" si="8"/>
        <v>-0.13174597689232936</v>
      </c>
      <c r="K87" s="123">
        <v>60650</v>
      </c>
      <c r="L87" s="124">
        <f t="shared" si="8"/>
        <v>-0.19534587523549229</v>
      </c>
      <c r="M87" s="123">
        <v>35714</v>
      </c>
      <c r="N87" s="124">
        <v>4.1072729922751794E-2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129322</v>
      </c>
      <c r="D97" s="121">
        <v>4.5321909226851975E-2</v>
      </c>
      <c r="E97" s="120">
        <v>9237</v>
      </c>
      <c r="F97" s="121">
        <f t="shared" ref="F97:L109" si="9">IFERROR(E97/C97-1,"-")</f>
        <v>-0.92857363789610425</v>
      </c>
      <c r="G97" s="120">
        <v>90986</v>
      </c>
      <c r="H97" s="121">
        <f t="shared" si="9"/>
        <v>8.8501678033993727</v>
      </c>
      <c r="I97" s="120">
        <v>130874</v>
      </c>
      <c r="J97" s="121">
        <f t="shared" si="9"/>
        <v>0.43839711603983034</v>
      </c>
      <c r="K97" s="120">
        <v>143825</v>
      </c>
      <c r="L97" s="121">
        <f t="shared" si="9"/>
        <v>9.8957776181670898E-2</v>
      </c>
      <c r="M97" s="120">
        <v>139068</v>
      </c>
      <c r="N97" s="121">
        <f t="shared" ref="N97:N103" si="10">IFERROR(M97/K97-1,"-")</f>
        <v>-3.3074917434382067E-2</v>
      </c>
    </row>
    <row r="98" spans="2:14" x14ac:dyDescent="0.25">
      <c r="B98" s="119" t="s">
        <v>75</v>
      </c>
      <c r="C98" s="120">
        <v>139971</v>
      </c>
      <c r="D98" s="121">
        <v>0.13863286937988595</v>
      </c>
      <c r="E98" s="120">
        <v>11008</v>
      </c>
      <c r="F98" s="121">
        <f t="shared" si="9"/>
        <v>-0.92135513784998324</v>
      </c>
      <c r="G98" s="120">
        <v>121286</v>
      </c>
      <c r="H98" s="121">
        <f t="shared" si="9"/>
        <v>10.017986918604651</v>
      </c>
      <c r="I98" s="120">
        <v>140575</v>
      </c>
      <c r="J98" s="121">
        <f t="shared" si="9"/>
        <v>0.15903731675543753</v>
      </c>
      <c r="K98" s="120">
        <v>146954</v>
      </c>
      <c r="L98" s="121">
        <f t="shared" si="9"/>
        <v>4.5377912146540966E-2</v>
      </c>
      <c r="M98" s="120">
        <v>142365</v>
      </c>
      <c r="N98" s="121">
        <f t="shared" si="10"/>
        <v>-3.122745893272727E-2</v>
      </c>
    </row>
    <row r="99" spans="2:14" x14ac:dyDescent="0.25">
      <c r="B99" s="119" t="s">
        <v>77</v>
      </c>
      <c r="C99" s="120">
        <v>54600</v>
      </c>
      <c r="D99" s="121">
        <v>-0.62289171604989435</v>
      </c>
      <c r="E99" s="120">
        <v>11628</v>
      </c>
      <c r="F99" s="121">
        <f t="shared" si="9"/>
        <v>-0.78703296703296699</v>
      </c>
      <c r="G99" s="120">
        <v>132142</v>
      </c>
      <c r="H99" s="121">
        <f t="shared" si="9"/>
        <v>10.364121087031304</v>
      </c>
      <c r="I99" s="120">
        <v>145481</v>
      </c>
      <c r="J99" s="121">
        <f t="shared" si="9"/>
        <v>0.10094443855852031</v>
      </c>
      <c r="K99" s="120">
        <v>165047</v>
      </c>
      <c r="L99" s="121">
        <f t="shared" si="9"/>
        <v>0.13449178930581995</v>
      </c>
      <c r="M99" s="120">
        <v>152167</v>
      </c>
      <c r="N99" s="121">
        <f t="shared" si="10"/>
        <v>-7.8038376947172639E-2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14963</v>
      </c>
      <c r="F100" s="121" t="str">
        <f t="shared" si="9"/>
        <v>-</v>
      </c>
      <c r="G100" s="120">
        <v>148322</v>
      </c>
      <c r="H100" s="121">
        <f t="shared" si="9"/>
        <v>8.9125843747911517</v>
      </c>
      <c r="I100" s="120">
        <v>149414</v>
      </c>
      <c r="J100" s="121">
        <f t="shared" si="9"/>
        <v>7.3623602702228563E-3</v>
      </c>
      <c r="K100" s="120">
        <v>149814</v>
      </c>
      <c r="L100" s="121">
        <f t="shared" si="9"/>
        <v>2.6771253028496922E-3</v>
      </c>
      <c r="M100" s="120">
        <v>152217</v>
      </c>
      <c r="N100" s="121">
        <f t="shared" si="10"/>
        <v>1.6039889462934109E-2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19619</v>
      </c>
      <c r="F101" s="121" t="str">
        <f t="shared" si="9"/>
        <v>-</v>
      </c>
      <c r="G101" s="120">
        <v>124592</v>
      </c>
      <c r="H101" s="121">
        <f t="shared" si="9"/>
        <v>5.3505785208216521</v>
      </c>
      <c r="I101" s="120">
        <v>135247</v>
      </c>
      <c r="J101" s="121">
        <f t="shared" si="9"/>
        <v>8.5519134454860701E-2</v>
      </c>
      <c r="K101" s="120">
        <v>146402</v>
      </c>
      <c r="L101" s="121">
        <f t="shared" si="9"/>
        <v>8.2478724112180046E-2</v>
      </c>
      <c r="M101" s="120">
        <v>137800</v>
      </c>
      <c r="N101" s="121">
        <f t="shared" si="10"/>
        <v>-5.875602792311585E-2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25581</v>
      </c>
      <c r="F102" s="121" t="str">
        <f t="shared" si="9"/>
        <v>-</v>
      </c>
      <c r="G102" s="120">
        <v>122331</v>
      </c>
      <c r="H102" s="121">
        <f t="shared" si="9"/>
        <v>3.7821039052421721</v>
      </c>
      <c r="I102" s="120">
        <v>133792</v>
      </c>
      <c r="J102" s="121">
        <f t="shared" si="9"/>
        <v>9.3688435474246212E-2</v>
      </c>
      <c r="K102" s="120">
        <v>137665</v>
      </c>
      <c r="L102" s="121">
        <f t="shared" si="9"/>
        <v>2.8947919158096136E-2</v>
      </c>
      <c r="M102" s="120">
        <v>130707</v>
      </c>
      <c r="N102" s="121">
        <f t="shared" si="10"/>
        <v>-5.0542984781898115E-2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52545</v>
      </c>
      <c r="F103" s="121" t="str">
        <f t="shared" si="9"/>
        <v>-</v>
      </c>
      <c r="G103" s="120">
        <v>134525</v>
      </c>
      <c r="H103" s="121">
        <f t="shared" si="9"/>
        <v>1.5601865068036922</v>
      </c>
      <c r="I103" s="120">
        <v>140760</v>
      </c>
      <c r="J103" s="121">
        <f t="shared" si="9"/>
        <v>4.6348262404757534E-2</v>
      </c>
      <c r="K103" s="120">
        <v>147163</v>
      </c>
      <c r="L103" s="121">
        <f t="shared" si="9"/>
        <v>4.5488775220233091E-2</v>
      </c>
      <c r="M103" s="120">
        <v>137472</v>
      </c>
      <c r="N103" s="121">
        <f t="shared" si="10"/>
        <v>-6.5852150336701443E-2</v>
      </c>
    </row>
    <row r="104" spans="2:14" x14ac:dyDescent="0.25">
      <c r="B104" s="119" t="s">
        <v>87</v>
      </c>
      <c r="C104" s="120">
        <v>21231</v>
      </c>
      <c r="D104" s="121">
        <v>-0.82824066208771208</v>
      </c>
      <c r="E104" s="120">
        <v>74223</v>
      </c>
      <c r="F104" s="121">
        <f t="shared" si="9"/>
        <v>2.4959728698601102</v>
      </c>
      <c r="G104" s="120">
        <v>131231</v>
      </c>
      <c r="H104" s="121">
        <f t="shared" si="9"/>
        <v>0.76806380771458982</v>
      </c>
      <c r="I104" s="120">
        <v>139945</v>
      </c>
      <c r="J104" s="121">
        <f t="shared" si="9"/>
        <v>6.6401993431430162E-2</v>
      </c>
      <c r="K104" s="120">
        <v>148125</v>
      </c>
      <c r="L104" s="121">
        <f t="shared" si="9"/>
        <v>5.8451534531423155E-2</v>
      </c>
      <c r="M104" s="120"/>
      <c r="N104" s="121"/>
    </row>
    <row r="105" spans="2:14" x14ac:dyDescent="0.25">
      <c r="B105" s="119" t="s">
        <v>89</v>
      </c>
      <c r="C105" s="120">
        <v>12509</v>
      </c>
      <c r="D105" s="121">
        <v>-0.8902343784277077</v>
      </c>
      <c r="E105" s="120">
        <v>78766</v>
      </c>
      <c r="F105" s="121">
        <f t="shared" si="9"/>
        <v>5.2967463426333037</v>
      </c>
      <c r="G105" s="120">
        <v>120736</v>
      </c>
      <c r="H105" s="121">
        <f t="shared" si="9"/>
        <v>0.53284412055963237</v>
      </c>
      <c r="I105" s="120">
        <v>135188</v>
      </c>
      <c r="J105" s="121">
        <f t="shared" si="9"/>
        <v>0.11969917837264776</v>
      </c>
      <c r="K105" s="120">
        <v>132679</v>
      </c>
      <c r="L105" s="121">
        <f t="shared" si="9"/>
        <v>-1.8559339586353807E-2</v>
      </c>
      <c r="M105" s="120"/>
      <c r="N105" s="121"/>
    </row>
    <row r="106" spans="2:14" x14ac:dyDescent="0.25">
      <c r="B106" s="119" t="s">
        <v>91</v>
      </c>
      <c r="C106" s="120">
        <v>15422</v>
      </c>
      <c r="D106" s="121">
        <v>-0.8910236932665333</v>
      </c>
      <c r="E106" s="120">
        <v>122043</v>
      </c>
      <c r="F106" s="121">
        <f t="shared" si="9"/>
        <v>6.9135650369601871</v>
      </c>
      <c r="G106" s="120">
        <v>146938</v>
      </c>
      <c r="H106" s="121">
        <f t="shared" si="9"/>
        <v>0.2039854805273551</v>
      </c>
      <c r="I106" s="120">
        <v>159531</v>
      </c>
      <c r="J106" s="121">
        <f t="shared" si="9"/>
        <v>8.5702813431515423E-2</v>
      </c>
      <c r="K106" s="120">
        <v>161919</v>
      </c>
      <c r="L106" s="121">
        <f t="shared" si="9"/>
        <v>1.4968877522236967E-2</v>
      </c>
      <c r="M106" s="120"/>
      <c r="N106" s="121"/>
    </row>
    <row r="107" spans="2:14" x14ac:dyDescent="0.25">
      <c r="B107" s="119" t="s">
        <v>93</v>
      </c>
      <c r="C107" s="120">
        <v>17914</v>
      </c>
      <c r="D107" s="121">
        <v>-0.85749061286832562</v>
      </c>
      <c r="E107" s="120">
        <v>113762</v>
      </c>
      <c r="F107" s="121">
        <f t="shared" si="9"/>
        <v>5.3504521603215363</v>
      </c>
      <c r="G107" s="120">
        <v>135678</v>
      </c>
      <c r="H107" s="121">
        <f t="shared" si="9"/>
        <v>0.19264780858283093</v>
      </c>
      <c r="I107" s="120">
        <v>146077</v>
      </c>
      <c r="J107" s="121">
        <f t="shared" si="9"/>
        <v>7.6644702899512085E-2</v>
      </c>
      <c r="K107" s="120">
        <v>148845</v>
      </c>
      <c r="L107" s="121">
        <f t="shared" si="9"/>
        <v>1.8948910506102923E-2</v>
      </c>
      <c r="M107" s="120"/>
      <c r="N107" s="121"/>
    </row>
    <row r="108" spans="2:14" x14ac:dyDescent="0.25">
      <c r="B108" s="119" t="s">
        <v>95</v>
      </c>
      <c r="C108" s="120">
        <v>21551</v>
      </c>
      <c r="D108" s="121">
        <v>-0.83266947737842889</v>
      </c>
      <c r="E108" s="120">
        <v>100086</v>
      </c>
      <c r="F108" s="121">
        <f t="shared" si="9"/>
        <v>3.644146443320496</v>
      </c>
      <c r="G108" s="120">
        <v>141074</v>
      </c>
      <c r="H108" s="121">
        <f t="shared" si="9"/>
        <v>0.40952780608676531</v>
      </c>
      <c r="I108" s="120">
        <v>149936</v>
      </c>
      <c r="J108" s="121">
        <f t="shared" si="9"/>
        <v>6.2818095467626955E-2</v>
      </c>
      <c r="K108" s="120">
        <v>148641</v>
      </c>
      <c r="L108" s="121">
        <f t="shared" si="9"/>
        <v>-8.637018461210122E-3</v>
      </c>
      <c r="M108" s="120"/>
      <c r="N108" s="121"/>
    </row>
    <row r="109" spans="2:14" ht="15.75" x14ac:dyDescent="0.25">
      <c r="B109" s="122" t="s">
        <v>32</v>
      </c>
      <c r="C109" s="123">
        <v>432870</v>
      </c>
      <c r="D109" s="124">
        <v>-0.71886592956678064</v>
      </c>
      <c r="E109" s="123">
        <v>633461</v>
      </c>
      <c r="F109" s="124">
        <f t="shared" si="9"/>
        <v>0.46339778686441657</v>
      </c>
      <c r="G109" s="123">
        <v>1549841</v>
      </c>
      <c r="H109" s="124">
        <f t="shared" si="9"/>
        <v>1.4466241804941427</v>
      </c>
      <c r="I109" s="123">
        <v>1706820</v>
      </c>
      <c r="J109" s="124">
        <f t="shared" si="9"/>
        <v>0.10128716429620854</v>
      </c>
      <c r="K109" s="123">
        <v>1777079</v>
      </c>
      <c r="L109" s="124">
        <f t="shared" si="9"/>
        <v>4.1163684512719456E-2</v>
      </c>
      <c r="M109" s="123">
        <v>991796</v>
      </c>
      <c r="N109" s="124">
        <v>-4.3471216256618428E-2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243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57691</v>
      </c>
      <c r="D119" s="121">
        <v>2.1658284338032185E-2</v>
      </c>
      <c r="E119" s="120">
        <v>767</v>
      </c>
      <c r="F119" s="121">
        <f t="shared" ref="F119:L131" si="11">IFERROR(E119/C119-1,"-")</f>
        <v>-0.9867050319807249</v>
      </c>
      <c r="G119" s="120">
        <v>35085</v>
      </c>
      <c r="H119" s="121">
        <f t="shared" si="11"/>
        <v>44.743155149934807</v>
      </c>
      <c r="I119" s="120">
        <v>57941</v>
      </c>
      <c r="J119" s="121">
        <f t="shared" si="11"/>
        <v>0.65144648710275055</v>
      </c>
      <c r="K119" s="120">
        <v>66660</v>
      </c>
      <c r="L119" s="121">
        <f t="shared" si="11"/>
        <v>0.15048066136242033</v>
      </c>
      <c r="M119" s="120">
        <v>67208</v>
      </c>
      <c r="N119" s="121">
        <f t="shared" ref="N119:N125" si="12">IFERROR(M119/K119-1,"-")</f>
        <v>8.2208220822082012E-3</v>
      </c>
    </row>
    <row r="120" spans="1:15" x14ac:dyDescent="0.25">
      <c r="B120" s="119" t="s">
        <v>75</v>
      </c>
      <c r="C120" s="120">
        <v>64610</v>
      </c>
      <c r="D120" s="121">
        <v>0.11760737575893865</v>
      </c>
      <c r="E120" s="120">
        <v>461</v>
      </c>
      <c r="F120" s="121">
        <f t="shared" si="11"/>
        <v>-0.99286488159727593</v>
      </c>
      <c r="G120" s="120">
        <v>55516</v>
      </c>
      <c r="H120" s="121">
        <f t="shared" si="11"/>
        <v>119.42516268980478</v>
      </c>
      <c r="I120" s="120">
        <v>63956</v>
      </c>
      <c r="J120" s="121">
        <f t="shared" si="11"/>
        <v>0.1520282441098062</v>
      </c>
      <c r="K120" s="120">
        <v>66540</v>
      </c>
      <c r="L120" s="121">
        <f t="shared" si="11"/>
        <v>4.0402776909125082E-2</v>
      </c>
      <c r="M120" s="120">
        <v>66925</v>
      </c>
      <c r="N120" s="121">
        <f t="shared" si="12"/>
        <v>5.785993387436239E-3</v>
      </c>
    </row>
    <row r="121" spans="1:15" x14ac:dyDescent="0.25">
      <c r="B121" s="119" t="s">
        <v>77</v>
      </c>
      <c r="C121" s="120">
        <v>26080</v>
      </c>
      <c r="D121" s="121">
        <v>-0.63527536150812525</v>
      </c>
      <c r="E121" s="120">
        <v>398</v>
      </c>
      <c r="F121" s="121">
        <f t="shared" si="11"/>
        <v>-0.98473926380368093</v>
      </c>
      <c r="G121" s="120">
        <v>64544</v>
      </c>
      <c r="H121" s="121">
        <f t="shared" si="11"/>
        <v>161.17085427135677</v>
      </c>
      <c r="I121" s="120">
        <v>74748</v>
      </c>
      <c r="J121" s="121">
        <f t="shared" si="11"/>
        <v>0.15809370352007934</v>
      </c>
      <c r="K121" s="120">
        <v>79823</v>
      </c>
      <c r="L121" s="121">
        <f t="shared" si="11"/>
        <v>6.7894793171723755E-2</v>
      </c>
      <c r="M121" s="120">
        <v>76002</v>
      </c>
      <c r="N121" s="121">
        <f t="shared" si="12"/>
        <v>-4.786840885459076E-2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623</v>
      </c>
      <c r="F122" s="121" t="str">
        <f t="shared" si="11"/>
        <v>-</v>
      </c>
      <c r="G122" s="120">
        <v>70374</v>
      </c>
      <c r="H122" s="121">
        <f t="shared" si="11"/>
        <v>111.95987158908507</v>
      </c>
      <c r="I122" s="120">
        <v>71874</v>
      </c>
      <c r="J122" s="121">
        <f t="shared" si="11"/>
        <v>2.1314690084406118E-2</v>
      </c>
      <c r="K122" s="120">
        <v>77936</v>
      </c>
      <c r="L122" s="121">
        <f t="shared" si="11"/>
        <v>8.4342043019729029E-2</v>
      </c>
      <c r="M122" s="120">
        <v>79345</v>
      </c>
      <c r="N122" s="121">
        <f t="shared" si="12"/>
        <v>1.8078936563334036E-2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694</v>
      </c>
      <c r="F123" s="121" t="str">
        <f t="shared" si="11"/>
        <v>-</v>
      </c>
      <c r="G123" s="120">
        <v>68746</v>
      </c>
      <c r="H123" s="121">
        <f t="shared" si="11"/>
        <v>98.057636887608069</v>
      </c>
      <c r="I123" s="120">
        <v>77082</v>
      </c>
      <c r="J123" s="121">
        <f t="shared" si="11"/>
        <v>0.12125796409972933</v>
      </c>
      <c r="K123" s="120">
        <v>85670</v>
      </c>
      <c r="L123" s="121">
        <f t="shared" si="11"/>
        <v>0.11141381904984304</v>
      </c>
      <c r="M123" s="120">
        <v>81305</v>
      </c>
      <c r="N123" s="121">
        <f t="shared" si="12"/>
        <v>-5.0951324851173152E-2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2406</v>
      </c>
      <c r="F124" s="121" t="str">
        <f t="shared" si="11"/>
        <v>-</v>
      </c>
      <c r="G124" s="120">
        <v>67182</v>
      </c>
      <c r="H124" s="121">
        <f t="shared" si="11"/>
        <v>26.922693266832919</v>
      </c>
      <c r="I124" s="120">
        <v>77188</v>
      </c>
      <c r="J124" s="121">
        <f t="shared" si="11"/>
        <v>0.14893870381947538</v>
      </c>
      <c r="K124" s="120">
        <v>81323</v>
      </c>
      <c r="L124" s="121">
        <f t="shared" si="11"/>
        <v>5.3570503187023943E-2</v>
      </c>
      <c r="M124" s="120">
        <v>76728</v>
      </c>
      <c r="N124" s="121">
        <f t="shared" si="12"/>
        <v>-5.6503080309383558E-2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9512</v>
      </c>
      <c r="F125" s="121" t="str">
        <f t="shared" si="11"/>
        <v>-</v>
      </c>
      <c r="G125" s="120">
        <v>73077</v>
      </c>
      <c r="H125" s="121">
        <f t="shared" si="11"/>
        <v>6.682611438183347</v>
      </c>
      <c r="I125" s="120">
        <v>75546</v>
      </c>
      <c r="J125" s="121">
        <f t="shared" si="11"/>
        <v>3.3786280224968213E-2</v>
      </c>
      <c r="K125" s="120">
        <v>79721</v>
      </c>
      <c r="L125" s="121">
        <f t="shared" si="11"/>
        <v>5.5264342255049836E-2</v>
      </c>
      <c r="M125" s="120">
        <v>75152</v>
      </c>
      <c r="N125" s="121">
        <f t="shared" si="12"/>
        <v>-5.7312376914489316E-2</v>
      </c>
    </row>
    <row r="126" spans="1:15" x14ac:dyDescent="0.25">
      <c r="B126" s="119" t="s">
        <v>87</v>
      </c>
      <c r="C126" s="120">
        <v>3619</v>
      </c>
      <c r="D126" s="121">
        <v>-0.94169204247023375</v>
      </c>
      <c r="E126" s="120">
        <v>24946</v>
      </c>
      <c r="F126" s="121">
        <f t="shared" si="11"/>
        <v>5.8930643824260844</v>
      </c>
      <c r="G126" s="120">
        <v>72102</v>
      </c>
      <c r="H126" s="121">
        <f t="shared" si="11"/>
        <v>1.8903230978914456</v>
      </c>
      <c r="I126" s="120">
        <v>77706</v>
      </c>
      <c r="J126" s="121">
        <f t="shared" si="11"/>
        <v>7.772322543063992E-2</v>
      </c>
      <c r="K126" s="120">
        <v>82885</v>
      </c>
      <c r="L126" s="121">
        <f t="shared" si="11"/>
        <v>6.6648650039893953E-2</v>
      </c>
      <c r="M126" s="120"/>
      <c r="N126" s="121"/>
    </row>
    <row r="127" spans="1:15" x14ac:dyDescent="0.25">
      <c r="B127" s="119" t="s">
        <v>89</v>
      </c>
      <c r="C127" s="120">
        <v>3761</v>
      </c>
      <c r="D127" s="121">
        <v>-0.93675802925844964</v>
      </c>
      <c r="E127" s="120">
        <v>29320</v>
      </c>
      <c r="F127" s="121">
        <f t="shared" si="11"/>
        <v>6.7957989896304172</v>
      </c>
      <c r="G127" s="120">
        <v>68680</v>
      </c>
      <c r="H127" s="121">
        <f t="shared" si="11"/>
        <v>1.3424283765347886</v>
      </c>
      <c r="I127" s="120">
        <v>79984</v>
      </c>
      <c r="J127" s="121">
        <f t="shared" si="11"/>
        <v>0.16458940011648227</v>
      </c>
      <c r="K127" s="120">
        <v>76583</v>
      </c>
      <c r="L127" s="121">
        <f t="shared" si="11"/>
        <v>-4.2521004200840151E-2</v>
      </c>
      <c r="M127" s="120"/>
      <c r="N127" s="121"/>
    </row>
    <row r="128" spans="1:15" x14ac:dyDescent="0.25">
      <c r="A128" s="125"/>
      <c r="B128" s="119" t="s">
        <v>91</v>
      </c>
      <c r="C128" s="120">
        <v>6197</v>
      </c>
      <c r="D128" s="121">
        <v>-0.90993256206034534</v>
      </c>
      <c r="E128" s="120">
        <v>53931</v>
      </c>
      <c r="F128" s="121">
        <f t="shared" si="11"/>
        <v>7.7027593997095369</v>
      </c>
      <c r="G128" s="120">
        <v>77127</v>
      </c>
      <c r="H128" s="121">
        <f t="shared" si="11"/>
        <v>0.43010513433832109</v>
      </c>
      <c r="I128" s="120">
        <v>84506</v>
      </c>
      <c r="J128" s="121">
        <f t="shared" si="11"/>
        <v>9.5673369896404736E-2</v>
      </c>
      <c r="K128" s="120">
        <v>86020</v>
      </c>
      <c r="L128" s="121">
        <f t="shared" si="11"/>
        <v>1.7915887629280869E-2</v>
      </c>
      <c r="M128" s="120"/>
      <c r="N128" s="121"/>
    </row>
    <row r="129" spans="2:15" x14ac:dyDescent="0.25">
      <c r="B129" s="119" t="s">
        <v>93</v>
      </c>
      <c r="C129" s="120">
        <v>8396</v>
      </c>
      <c r="D129" s="121">
        <v>-0.84882967230824624</v>
      </c>
      <c r="E129" s="120">
        <v>48651</v>
      </c>
      <c r="F129" s="121">
        <f t="shared" si="11"/>
        <v>4.7945450214387808</v>
      </c>
      <c r="G129" s="120">
        <v>63039</v>
      </c>
      <c r="H129" s="121">
        <f t="shared" si="11"/>
        <v>0.29573903927976808</v>
      </c>
      <c r="I129" s="120">
        <v>71273</v>
      </c>
      <c r="J129" s="121">
        <f t="shared" si="11"/>
        <v>0.13061755421247168</v>
      </c>
      <c r="K129" s="120">
        <v>73383</v>
      </c>
      <c r="L129" s="121">
        <f t="shared" si="11"/>
        <v>2.9604478554291269E-2</v>
      </c>
      <c r="M129" s="120"/>
      <c r="N129" s="121"/>
    </row>
    <row r="130" spans="2:15" x14ac:dyDescent="0.25">
      <c r="B130" s="119" t="s">
        <v>95</v>
      </c>
      <c r="C130" s="120">
        <v>10094</v>
      </c>
      <c r="D130" s="121">
        <v>-0.82477519702808733</v>
      </c>
      <c r="E130" s="120">
        <v>36596</v>
      </c>
      <c r="F130" s="121">
        <f t="shared" si="11"/>
        <v>2.6255201109570043</v>
      </c>
      <c r="G130" s="120">
        <v>68205</v>
      </c>
      <c r="H130" s="121">
        <f t="shared" si="11"/>
        <v>0.86372827631435123</v>
      </c>
      <c r="I130" s="120">
        <v>71849</v>
      </c>
      <c r="J130" s="121">
        <f t="shared" si="11"/>
        <v>5.3427168096180644E-2</v>
      </c>
      <c r="K130" s="120">
        <v>73815</v>
      </c>
      <c r="L130" s="121">
        <f t="shared" si="11"/>
        <v>2.7362941725006529E-2</v>
      </c>
      <c r="M130" s="120"/>
      <c r="N130" s="121"/>
    </row>
    <row r="131" spans="2:15" ht="15.75" x14ac:dyDescent="0.25">
      <c r="B131" s="122" t="s">
        <v>32</v>
      </c>
      <c r="C131" s="123">
        <v>187852</v>
      </c>
      <c r="D131" s="124">
        <v>-0.75204133084475322</v>
      </c>
      <c r="E131" s="123">
        <v>208305</v>
      </c>
      <c r="F131" s="124">
        <f t="shared" si="11"/>
        <v>0.10887826586887539</v>
      </c>
      <c r="G131" s="123">
        <v>783677</v>
      </c>
      <c r="H131" s="124">
        <f t="shared" si="11"/>
        <v>2.7621612539305347</v>
      </c>
      <c r="I131" s="123">
        <v>883653</v>
      </c>
      <c r="J131" s="124">
        <f t="shared" si="11"/>
        <v>0.12757296692387299</v>
      </c>
      <c r="K131" s="123">
        <v>930359</v>
      </c>
      <c r="L131" s="124">
        <f t="shared" si="11"/>
        <v>5.2855589241478373E-2</v>
      </c>
      <c r="M131" s="123">
        <v>522665</v>
      </c>
      <c r="N131" s="124">
        <v>-2.7912876413730969E-2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244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15535</v>
      </c>
      <c r="D141" s="121">
        <v>-2.3508705764032967E-2</v>
      </c>
      <c r="E141" s="120">
        <v>1359</v>
      </c>
      <c r="F141" s="121">
        <f t="shared" ref="F141:L153" si="13">IFERROR(E141/C141-1,"-")</f>
        <v>-0.91252011586739623</v>
      </c>
      <c r="G141" s="120">
        <v>9791</v>
      </c>
      <c r="H141" s="121">
        <f t="shared" si="13"/>
        <v>6.2045621780721119</v>
      </c>
      <c r="I141" s="120">
        <v>13751</v>
      </c>
      <c r="J141" s="121">
        <f t="shared" si="13"/>
        <v>0.40445306914513335</v>
      </c>
      <c r="K141" s="120">
        <v>14835</v>
      </c>
      <c r="L141" s="121">
        <f t="shared" si="13"/>
        <v>7.8830630499600041E-2</v>
      </c>
      <c r="M141" s="120">
        <v>14149</v>
      </c>
      <c r="N141" s="121">
        <f t="shared" ref="N141:N147" si="14">IFERROR(M141/K141-1,"-")</f>
        <v>-4.6241995281429027E-2</v>
      </c>
    </row>
    <row r="142" spans="2:15" x14ac:dyDescent="0.25">
      <c r="B142" s="119" t="s">
        <v>75</v>
      </c>
      <c r="C142" s="120">
        <v>15278</v>
      </c>
      <c r="D142" s="121">
        <v>3.3344606019614531E-2</v>
      </c>
      <c r="E142" s="120">
        <v>1551</v>
      </c>
      <c r="F142" s="121">
        <f t="shared" si="13"/>
        <v>-0.8984814766330671</v>
      </c>
      <c r="G142" s="120">
        <v>11389</v>
      </c>
      <c r="H142" s="121">
        <f t="shared" si="13"/>
        <v>6.343004513217279</v>
      </c>
      <c r="I142" s="120">
        <v>14497</v>
      </c>
      <c r="J142" s="121">
        <f t="shared" si="13"/>
        <v>0.27289489858635529</v>
      </c>
      <c r="K142" s="120">
        <v>15333</v>
      </c>
      <c r="L142" s="121">
        <f t="shared" si="13"/>
        <v>5.7667103538663111E-2</v>
      </c>
      <c r="M142" s="120">
        <v>13413</v>
      </c>
      <c r="N142" s="121">
        <f t="shared" si="14"/>
        <v>-0.12522011348072781</v>
      </c>
    </row>
    <row r="143" spans="2:15" x14ac:dyDescent="0.25">
      <c r="B143" s="119" t="s">
        <v>77</v>
      </c>
      <c r="C143" s="120">
        <v>8624</v>
      </c>
      <c r="D143" s="121">
        <v>-0.52062256809338514</v>
      </c>
      <c r="E143" s="120">
        <v>2458</v>
      </c>
      <c r="F143" s="121">
        <f t="shared" si="13"/>
        <v>-0.71498144712430434</v>
      </c>
      <c r="G143" s="120">
        <v>15206</v>
      </c>
      <c r="H143" s="121">
        <f t="shared" si="13"/>
        <v>5.1863303498779496</v>
      </c>
      <c r="I143" s="120">
        <v>16834</v>
      </c>
      <c r="J143" s="121">
        <f t="shared" si="13"/>
        <v>0.10706300144679726</v>
      </c>
      <c r="K143" s="120">
        <v>19336</v>
      </c>
      <c r="L143" s="121">
        <f t="shared" si="13"/>
        <v>0.148627777117738</v>
      </c>
      <c r="M143" s="120">
        <v>16451</v>
      </c>
      <c r="N143" s="121">
        <f t="shared" si="14"/>
        <v>-0.14920355812991315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1668</v>
      </c>
      <c r="F144" s="121" t="str">
        <f t="shared" si="13"/>
        <v>-</v>
      </c>
      <c r="G144" s="120">
        <v>16678</v>
      </c>
      <c r="H144" s="121">
        <f t="shared" si="13"/>
        <v>8.9988009592326144</v>
      </c>
      <c r="I144" s="120">
        <v>16933</v>
      </c>
      <c r="J144" s="121">
        <f t="shared" si="13"/>
        <v>1.5289603069912561E-2</v>
      </c>
      <c r="K144" s="120">
        <v>15438</v>
      </c>
      <c r="L144" s="121">
        <f t="shared" si="13"/>
        <v>-8.828913954999118E-2</v>
      </c>
      <c r="M144" s="120">
        <v>15537</v>
      </c>
      <c r="N144" s="121">
        <f t="shared" si="14"/>
        <v>6.4127477652544673E-3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3097</v>
      </c>
      <c r="F145" s="121" t="str">
        <f t="shared" si="13"/>
        <v>-</v>
      </c>
      <c r="G145" s="120">
        <v>12920</v>
      </c>
      <c r="H145" s="121">
        <f t="shared" si="13"/>
        <v>3.1717791411042944</v>
      </c>
      <c r="I145" s="120">
        <v>14092</v>
      </c>
      <c r="J145" s="121">
        <f t="shared" si="13"/>
        <v>9.0712074303405554E-2</v>
      </c>
      <c r="K145" s="120">
        <v>13924</v>
      </c>
      <c r="L145" s="121">
        <f t="shared" si="13"/>
        <v>-1.1921657678115261E-2</v>
      </c>
      <c r="M145" s="120">
        <v>11947</v>
      </c>
      <c r="N145" s="121">
        <f t="shared" si="14"/>
        <v>-0.14198506176386094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4999</v>
      </c>
      <c r="F146" s="121" t="str">
        <f t="shared" si="13"/>
        <v>-</v>
      </c>
      <c r="G146" s="120">
        <v>14646</v>
      </c>
      <c r="H146" s="121">
        <f t="shared" si="13"/>
        <v>1.9297859571914384</v>
      </c>
      <c r="I146" s="120">
        <v>13951</v>
      </c>
      <c r="J146" s="121">
        <f t="shared" si="13"/>
        <v>-4.7453229550730613E-2</v>
      </c>
      <c r="K146" s="120">
        <v>12875</v>
      </c>
      <c r="L146" s="121">
        <f t="shared" si="13"/>
        <v>-7.7127087663966698E-2</v>
      </c>
      <c r="M146" s="120">
        <v>13066</v>
      </c>
      <c r="N146" s="121">
        <f t="shared" si="14"/>
        <v>1.4834951456310641E-2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11072</v>
      </c>
      <c r="F147" s="121" t="str">
        <f t="shared" si="13"/>
        <v>-</v>
      </c>
      <c r="G147" s="120">
        <v>13069</v>
      </c>
      <c r="H147" s="121">
        <f t="shared" si="13"/>
        <v>0.18036488439306364</v>
      </c>
      <c r="I147" s="120">
        <v>13705</v>
      </c>
      <c r="J147" s="121">
        <f t="shared" si="13"/>
        <v>4.8664779248603462E-2</v>
      </c>
      <c r="K147" s="120">
        <v>13567</v>
      </c>
      <c r="L147" s="121">
        <f t="shared" si="13"/>
        <v>-1.0069317767238184E-2</v>
      </c>
      <c r="M147" s="120">
        <v>12170</v>
      </c>
      <c r="N147" s="121">
        <f t="shared" si="14"/>
        <v>-0.10297044298665881</v>
      </c>
    </row>
    <row r="148" spans="1:15" x14ac:dyDescent="0.25">
      <c r="B148" s="119" t="s">
        <v>87</v>
      </c>
      <c r="C148" s="120">
        <v>5014</v>
      </c>
      <c r="D148" s="121">
        <v>-0.69884077121749055</v>
      </c>
      <c r="E148" s="120">
        <v>11355</v>
      </c>
      <c r="F148" s="121">
        <f t="shared" si="13"/>
        <v>1.2646589549262068</v>
      </c>
      <c r="G148" s="120">
        <v>14298</v>
      </c>
      <c r="H148" s="121">
        <f t="shared" si="13"/>
        <v>0.25918097754293257</v>
      </c>
      <c r="I148" s="120">
        <v>14011</v>
      </c>
      <c r="J148" s="121">
        <f t="shared" si="13"/>
        <v>-2.0072737445796629E-2</v>
      </c>
      <c r="K148" s="120">
        <v>14384</v>
      </c>
      <c r="L148" s="121">
        <f t="shared" si="13"/>
        <v>2.6621939904360792E-2</v>
      </c>
      <c r="M148" s="120"/>
      <c r="N148" s="121"/>
    </row>
    <row r="149" spans="1:15" x14ac:dyDescent="0.25">
      <c r="B149" s="119" t="s">
        <v>89</v>
      </c>
      <c r="C149" s="120">
        <v>577</v>
      </c>
      <c r="D149" s="121">
        <v>-0.96551518049246954</v>
      </c>
      <c r="E149" s="120">
        <v>16025</v>
      </c>
      <c r="F149" s="121">
        <f t="shared" si="13"/>
        <v>26.772963604852688</v>
      </c>
      <c r="G149" s="120">
        <v>12907</v>
      </c>
      <c r="H149" s="121">
        <f t="shared" si="13"/>
        <v>-0.19457098283931362</v>
      </c>
      <c r="I149" s="120">
        <v>13896</v>
      </c>
      <c r="J149" s="121">
        <f t="shared" si="13"/>
        <v>7.6625087162005112E-2</v>
      </c>
      <c r="K149" s="120">
        <v>13107</v>
      </c>
      <c r="L149" s="121">
        <f t="shared" si="13"/>
        <v>-5.6778929188255667E-2</v>
      </c>
      <c r="M149" s="120"/>
      <c r="N149" s="121"/>
    </row>
    <row r="150" spans="1:15" x14ac:dyDescent="0.25">
      <c r="A150" s="125"/>
      <c r="B150" s="119" t="s">
        <v>91</v>
      </c>
      <c r="C150" s="120">
        <v>864</v>
      </c>
      <c r="D150" s="121">
        <v>-0.95187165775401072</v>
      </c>
      <c r="E150" s="120">
        <v>18377</v>
      </c>
      <c r="F150" s="121">
        <f t="shared" si="13"/>
        <v>20.269675925925927</v>
      </c>
      <c r="G150" s="120">
        <v>15170</v>
      </c>
      <c r="H150" s="121">
        <f t="shared" si="13"/>
        <v>-0.17451161778309843</v>
      </c>
      <c r="I150" s="120">
        <v>16629</v>
      </c>
      <c r="J150" s="121">
        <f t="shared" si="13"/>
        <v>9.6176664469347362E-2</v>
      </c>
      <c r="K150" s="120">
        <v>17179</v>
      </c>
      <c r="L150" s="121">
        <f t="shared" si="13"/>
        <v>3.307474893258755E-2</v>
      </c>
      <c r="M150" s="120"/>
      <c r="N150" s="121"/>
    </row>
    <row r="151" spans="1:15" x14ac:dyDescent="0.25">
      <c r="B151" s="119" t="s">
        <v>93</v>
      </c>
      <c r="C151" s="120">
        <v>3539</v>
      </c>
      <c r="D151" s="121">
        <v>-0.80021451958902556</v>
      </c>
      <c r="E151" s="120">
        <v>17909</v>
      </c>
      <c r="F151" s="121">
        <f t="shared" si="13"/>
        <v>4.0604690590562305</v>
      </c>
      <c r="G151" s="120">
        <v>18458</v>
      </c>
      <c r="H151" s="121">
        <f t="shared" si="13"/>
        <v>3.0654977944050588E-2</v>
      </c>
      <c r="I151" s="120">
        <v>17821</v>
      </c>
      <c r="J151" s="121">
        <f t="shared" si="13"/>
        <v>-3.4510781233069721E-2</v>
      </c>
      <c r="K151" s="120">
        <v>18151</v>
      </c>
      <c r="L151" s="121">
        <f t="shared" si="13"/>
        <v>1.8517479378261648E-2</v>
      </c>
      <c r="M151" s="120"/>
      <c r="N151" s="121"/>
    </row>
    <row r="152" spans="1:15" x14ac:dyDescent="0.25">
      <c r="B152" s="119" t="s">
        <v>95</v>
      </c>
      <c r="C152" s="120">
        <v>2984</v>
      </c>
      <c r="D152" s="121">
        <v>-0.80036127651033651</v>
      </c>
      <c r="E152" s="120">
        <v>13995</v>
      </c>
      <c r="F152" s="121">
        <f t="shared" si="13"/>
        <v>3.6900134048257369</v>
      </c>
      <c r="G152" s="120">
        <v>14767</v>
      </c>
      <c r="H152" s="121">
        <f t="shared" si="13"/>
        <v>5.5162558056448763E-2</v>
      </c>
      <c r="I152" s="120">
        <v>16418</v>
      </c>
      <c r="J152" s="121">
        <f t="shared" si="13"/>
        <v>0.1118033452969458</v>
      </c>
      <c r="K152" s="120">
        <v>15334</v>
      </c>
      <c r="L152" s="121">
        <f t="shared" si="13"/>
        <v>-6.6025094408575957E-2</v>
      </c>
      <c r="M152" s="120"/>
      <c r="N152" s="121"/>
    </row>
    <row r="153" spans="1:15" ht="15.75" x14ac:dyDescent="0.25">
      <c r="B153" s="122" t="s">
        <v>32</v>
      </c>
      <c r="C153" s="123">
        <v>57141</v>
      </c>
      <c r="D153" s="124">
        <v>-0.71573904564810764</v>
      </c>
      <c r="E153" s="123">
        <v>103865</v>
      </c>
      <c r="F153" s="124">
        <f t="shared" si="13"/>
        <v>0.81769657513869198</v>
      </c>
      <c r="G153" s="123">
        <v>169299</v>
      </c>
      <c r="H153" s="124">
        <f t="shared" si="13"/>
        <v>0.62999085351176998</v>
      </c>
      <c r="I153" s="123">
        <v>182538</v>
      </c>
      <c r="J153" s="124">
        <f t="shared" si="13"/>
        <v>7.819892616022539E-2</v>
      </c>
      <c r="K153" s="123">
        <v>183463</v>
      </c>
      <c r="L153" s="124">
        <f t="shared" si="13"/>
        <v>5.0674380129069885E-3</v>
      </c>
      <c r="M153" s="123">
        <v>96733</v>
      </c>
      <c r="N153" s="124">
        <v>-8.1427811752193602E-2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245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4457</v>
      </c>
      <c r="D163" s="121">
        <v>8.8400488400488308E-2</v>
      </c>
      <c r="E163" s="120">
        <v>1623</v>
      </c>
      <c r="F163" s="121">
        <f t="shared" ref="F163:L175" si="15">IFERROR(E163/C163-1,"-")</f>
        <v>-0.63585371326004037</v>
      </c>
      <c r="G163" s="120">
        <v>3814</v>
      </c>
      <c r="H163" s="121">
        <f t="shared" si="15"/>
        <v>1.349969192852742</v>
      </c>
      <c r="I163" s="120">
        <v>4809</v>
      </c>
      <c r="J163" s="121">
        <f t="shared" si="15"/>
        <v>0.26088096486628221</v>
      </c>
      <c r="K163" s="120">
        <v>5263</v>
      </c>
      <c r="L163" s="121">
        <f t="shared" si="15"/>
        <v>9.4406321480557276E-2</v>
      </c>
      <c r="M163" s="120">
        <v>4160</v>
      </c>
      <c r="N163" s="121">
        <f t="shared" ref="N163:N169" si="16">IFERROR(M163/K163-1,"-")</f>
        <v>-0.20957628728861866</v>
      </c>
    </row>
    <row r="164" spans="2:14" x14ac:dyDescent="0.25">
      <c r="B164" s="119" t="s">
        <v>75</v>
      </c>
      <c r="C164" s="120">
        <v>6362</v>
      </c>
      <c r="D164" s="121">
        <v>0.21994247363374875</v>
      </c>
      <c r="E164" s="120">
        <v>3174</v>
      </c>
      <c r="F164" s="121">
        <f t="shared" si="15"/>
        <v>-0.50110028292989628</v>
      </c>
      <c r="G164" s="120">
        <v>6284</v>
      </c>
      <c r="H164" s="121">
        <f t="shared" si="15"/>
        <v>0.9798361688720858</v>
      </c>
      <c r="I164" s="120">
        <v>6631</v>
      </c>
      <c r="J164" s="121">
        <f t="shared" si="15"/>
        <v>5.5219605346912726E-2</v>
      </c>
      <c r="K164" s="120">
        <v>6481</v>
      </c>
      <c r="L164" s="121">
        <f t="shared" si="15"/>
        <v>-2.262102247021569E-2</v>
      </c>
      <c r="M164" s="120">
        <v>5585</v>
      </c>
      <c r="N164" s="121">
        <f t="shared" si="16"/>
        <v>-0.13825027002005863</v>
      </c>
    </row>
    <row r="165" spans="2:14" x14ac:dyDescent="0.25">
      <c r="B165" s="119" t="s">
        <v>77</v>
      </c>
      <c r="C165" s="120">
        <v>2039</v>
      </c>
      <c r="D165" s="121">
        <v>-0.52877282181650109</v>
      </c>
      <c r="E165" s="120">
        <v>2205</v>
      </c>
      <c r="F165" s="121">
        <f t="shared" si="15"/>
        <v>8.1412457086807333E-2</v>
      </c>
      <c r="G165" s="120">
        <v>4959</v>
      </c>
      <c r="H165" s="121">
        <f t="shared" si="15"/>
        <v>1.2489795918367346</v>
      </c>
      <c r="I165" s="120">
        <v>4887</v>
      </c>
      <c r="J165" s="121">
        <f t="shared" si="15"/>
        <v>-1.4519056261342977E-2</v>
      </c>
      <c r="K165" s="120">
        <v>5899</v>
      </c>
      <c r="L165" s="121">
        <f t="shared" si="15"/>
        <v>0.20708000818498062</v>
      </c>
      <c r="M165" s="120">
        <v>4547</v>
      </c>
      <c r="N165" s="121">
        <f t="shared" si="16"/>
        <v>-0.22919138837091035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1871</v>
      </c>
      <c r="F166" s="121" t="str">
        <f t="shared" si="15"/>
        <v>-</v>
      </c>
      <c r="G166" s="120">
        <v>6947</v>
      </c>
      <c r="H166" s="121">
        <f t="shared" si="15"/>
        <v>2.712987707108498</v>
      </c>
      <c r="I166" s="120">
        <v>7486</v>
      </c>
      <c r="J166" s="121">
        <f t="shared" si="15"/>
        <v>7.758744781920246E-2</v>
      </c>
      <c r="K166" s="120">
        <v>6246</v>
      </c>
      <c r="L166" s="121">
        <f t="shared" si="15"/>
        <v>-0.16564253272775853</v>
      </c>
      <c r="M166" s="120">
        <v>4843</v>
      </c>
      <c r="N166" s="121">
        <f t="shared" si="16"/>
        <v>-0.22462375920589173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3458</v>
      </c>
      <c r="F167" s="121" t="str">
        <f t="shared" si="15"/>
        <v>-</v>
      </c>
      <c r="G167" s="120">
        <v>5457</v>
      </c>
      <c r="H167" s="121">
        <f t="shared" si="15"/>
        <v>0.57807981492192018</v>
      </c>
      <c r="I167" s="120">
        <v>5008</v>
      </c>
      <c r="J167" s="121">
        <f t="shared" si="15"/>
        <v>-8.2279640828293976E-2</v>
      </c>
      <c r="K167" s="120">
        <v>4557</v>
      </c>
      <c r="L167" s="121">
        <f t="shared" si="15"/>
        <v>-9.0055910543131001E-2</v>
      </c>
      <c r="M167" s="120">
        <v>4354</v>
      </c>
      <c r="N167" s="121">
        <f t="shared" si="16"/>
        <v>-4.4546850998463894E-2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2938</v>
      </c>
      <c r="F168" s="121" t="str">
        <f t="shared" si="15"/>
        <v>-</v>
      </c>
      <c r="G168" s="120">
        <v>4071</v>
      </c>
      <c r="H168" s="121">
        <f t="shared" si="15"/>
        <v>0.38563648740639889</v>
      </c>
      <c r="I168" s="120">
        <v>3979</v>
      </c>
      <c r="J168" s="121">
        <f t="shared" si="15"/>
        <v>-2.2598870056497189E-2</v>
      </c>
      <c r="K168" s="120">
        <v>3362</v>
      </c>
      <c r="L168" s="121">
        <f t="shared" si="15"/>
        <v>-0.15506408645388292</v>
      </c>
      <c r="M168" s="120">
        <v>3183</v>
      </c>
      <c r="N168" s="121">
        <f t="shared" si="16"/>
        <v>-5.3242117787031584E-2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4549</v>
      </c>
      <c r="F169" s="121" t="str">
        <f t="shared" si="15"/>
        <v>-</v>
      </c>
      <c r="G169" s="120">
        <v>5091</v>
      </c>
      <c r="H169" s="121">
        <f t="shared" si="15"/>
        <v>0.11914706528907448</v>
      </c>
      <c r="I169" s="120">
        <v>5154</v>
      </c>
      <c r="J169" s="121">
        <f t="shared" si="15"/>
        <v>1.2374779021803173E-2</v>
      </c>
      <c r="K169" s="120">
        <v>4329</v>
      </c>
      <c r="L169" s="121">
        <f t="shared" si="15"/>
        <v>-0.16006984866123397</v>
      </c>
      <c r="M169" s="120">
        <v>4042</v>
      </c>
      <c r="N169" s="121">
        <f t="shared" si="16"/>
        <v>-6.6297066297066332E-2</v>
      </c>
    </row>
    <row r="170" spans="2:14" x14ac:dyDescent="0.25">
      <c r="B170" s="119" t="s">
        <v>87</v>
      </c>
      <c r="C170" s="120">
        <v>2080</v>
      </c>
      <c r="D170" s="121">
        <v>-0.61179544606196345</v>
      </c>
      <c r="E170" s="120">
        <v>5301</v>
      </c>
      <c r="F170" s="121">
        <f t="shared" si="15"/>
        <v>1.5485576923076922</v>
      </c>
      <c r="G170" s="120">
        <v>6066</v>
      </c>
      <c r="H170" s="121">
        <f t="shared" si="15"/>
        <v>0.14431239388794559</v>
      </c>
      <c r="I170" s="120">
        <v>6412</v>
      </c>
      <c r="J170" s="121">
        <f t="shared" si="15"/>
        <v>5.7039235080778017E-2</v>
      </c>
      <c r="K170" s="120">
        <v>5757</v>
      </c>
      <c r="L170" s="121">
        <f t="shared" si="15"/>
        <v>-0.10215221459762946</v>
      </c>
      <c r="M170" s="120"/>
      <c r="N170" s="121"/>
    </row>
    <row r="171" spans="2:14" x14ac:dyDescent="0.25">
      <c r="B171" s="119" t="s">
        <v>89</v>
      </c>
      <c r="C171" s="120">
        <v>757</v>
      </c>
      <c r="D171" s="121">
        <v>-0.76948842874543244</v>
      </c>
      <c r="E171" s="120">
        <v>2945</v>
      </c>
      <c r="F171" s="121">
        <f t="shared" si="15"/>
        <v>2.890356671070013</v>
      </c>
      <c r="G171" s="120">
        <v>4266</v>
      </c>
      <c r="H171" s="121">
        <f t="shared" si="15"/>
        <v>0.44855687606112049</v>
      </c>
      <c r="I171" s="120">
        <v>4861</v>
      </c>
      <c r="J171" s="121">
        <f t="shared" si="15"/>
        <v>0.1394749179559307</v>
      </c>
      <c r="K171" s="120">
        <v>3048</v>
      </c>
      <c r="L171" s="121">
        <f t="shared" si="15"/>
        <v>-0.372968524994857</v>
      </c>
      <c r="M171" s="120"/>
      <c r="N171" s="121"/>
    </row>
    <row r="172" spans="2:14" x14ac:dyDescent="0.25">
      <c r="B172" s="119" t="s">
        <v>91</v>
      </c>
      <c r="C172" s="120">
        <v>2073</v>
      </c>
      <c r="D172" s="121">
        <v>-0.58539999999999992</v>
      </c>
      <c r="E172" s="120">
        <v>5210</v>
      </c>
      <c r="F172" s="121">
        <f t="shared" si="15"/>
        <v>1.513265798359865</v>
      </c>
      <c r="G172" s="120">
        <v>6721</v>
      </c>
      <c r="H172" s="121">
        <f t="shared" si="15"/>
        <v>0.29001919385796548</v>
      </c>
      <c r="I172" s="120">
        <v>6991</v>
      </c>
      <c r="J172" s="121">
        <f t="shared" si="15"/>
        <v>4.0172593364082632E-2</v>
      </c>
      <c r="K172" s="120">
        <v>5267</v>
      </c>
      <c r="L172" s="121">
        <f t="shared" si="15"/>
        <v>-0.24660277499642402</v>
      </c>
      <c r="M172" s="120"/>
      <c r="N172" s="121"/>
    </row>
    <row r="173" spans="2:14" x14ac:dyDescent="0.25">
      <c r="B173" s="119" t="s">
        <v>93</v>
      </c>
      <c r="C173" s="120">
        <v>538</v>
      </c>
      <c r="D173" s="121">
        <v>-0.86119711042311664</v>
      </c>
      <c r="E173" s="120">
        <v>3964</v>
      </c>
      <c r="F173" s="121">
        <f t="shared" si="15"/>
        <v>6.3680297397769516</v>
      </c>
      <c r="G173" s="120">
        <v>3923</v>
      </c>
      <c r="H173" s="121">
        <f t="shared" si="15"/>
        <v>-1.034308779011095E-2</v>
      </c>
      <c r="I173" s="120">
        <v>4443</v>
      </c>
      <c r="J173" s="121">
        <f t="shared" si="15"/>
        <v>0.1325516186591893</v>
      </c>
      <c r="K173" s="120">
        <v>3570</v>
      </c>
      <c r="L173" s="121">
        <f t="shared" si="15"/>
        <v>-0.1964888588791357</v>
      </c>
      <c r="M173" s="120"/>
      <c r="N173" s="121"/>
    </row>
    <row r="174" spans="2:14" x14ac:dyDescent="0.25">
      <c r="B174" s="119" t="s">
        <v>95</v>
      </c>
      <c r="C174" s="120">
        <v>1485</v>
      </c>
      <c r="D174" s="121">
        <v>-0.61023622047244097</v>
      </c>
      <c r="E174" s="120">
        <v>5209</v>
      </c>
      <c r="F174" s="121">
        <f t="shared" si="15"/>
        <v>2.5077441077441076</v>
      </c>
      <c r="G174" s="120">
        <v>5577</v>
      </c>
      <c r="H174" s="121">
        <f t="shared" si="15"/>
        <v>7.0646957189479664E-2</v>
      </c>
      <c r="I174" s="120">
        <v>4673</v>
      </c>
      <c r="J174" s="121">
        <f t="shared" si="15"/>
        <v>-0.16209431594046975</v>
      </c>
      <c r="K174" s="120">
        <v>4199</v>
      </c>
      <c r="L174" s="121">
        <f t="shared" si="15"/>
        <v>-0.10143376845709395</v>
      </c>
      <c r="M174" s="120"/>
      <c r="N174" s="121"/>
    </row>
    <row r="175" spans="2:14" ht="15.75" x14ac:dyDescent="0.25">
      <c r="B175" s="122" t="s">
        <v>32</v>
      </c>
      <c r="C175" s="123">
        <v>20504</v>
      </c>
      <c r="D175" s="124">
        <v>-0.60997508131859768</v>
      </c>
      <c r="E175" s="123">
        <v>42447</v>
      </c>
      <c r="F175" s="124">
        <f t="shared" si="15"/>
        <v>1.0701814280140463</v>
      </c>
      <c r="G175" s="123">
        <v>63176</v>
      </c>
      <c r="H175" s="124">
        <f t="shared" si="15"/>
        <v>0.48835017786887169</v>
      </c>
      <c r="I175" s="123">
        <v>65334</v>
      </c>
      <c r="J175" s="124">
        <f t="shared" si="15"/>
        <v>3.415854121818418E-2</v>
      </c>
      <c r="K175" s="123">
        <v>57978</v>
      </c>
      <c r="L175" s="124">
        <f t="shared" si="15"/>
        <v>-0.11259068785012394</v>
      </c>
      <c r="M175" s="123">
        <v>30714</v>
      </c>
      <c r="N175" s="124">
        <v>-0.15006779754821931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246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6472</v>
      </c>
      <c r="D185" s="121">
        <v>5.372842722240323E-2</v>
      </c>
      <c r="E185" s="120">
        <v>562</v>
      </c>
      <c r="F185" s="121">
        <f t="shared" ref="F185:L197" si="17">IFERROR(E185/C185-1,"-")</f>
        <v>-0.91316440049443759</v>
      </c>
      <c r="G185" s="120">
        <v>6894</v>
      </c>
      <c r="H185" s="121">
        <f t="shared" si="17"/>
        <v>11.266903914590747</v>
      </c>
      <c r="I185" s="120">
        <v>6261</v>
      </c>
      <c r="J185" s="121">
        <f t="shared" si="17"/>
        <v>-9.1818973020017403E-2</v>
      </c>
      <c r="K185" s="120">
        <v>6378</v>
      </c>
      <c r="L185" s="121">
        <f t="shared" si="17"/>
        <v>1.8687110685194019E-2</v>
      </c>
      <c r="M185" s="120">
        <v>6245</v>
      </c>
      <c r="N185" s="121">
        <f t="shared" ref="N185:N191" si="18">IFERROR(M185/K185-1,"-")</f>
        <v>-2.0852931953590503E-2</v>
      </c>
    </row>
    <row r="186" spans="1:15" x14ac:dyDescent="0.25">
      <c r="B186" s="119" t="s">
        <v>75</v>
      </c>
      <c r="C186" s="120">
        <v>6909</v>
      </c>
      <c r="D186" s="121">
        <v>0.29357798165137616</v>
      </c>
      <c r="E186" s="120">
        <v>249</v>
      </c>
      <c r="F186" s="121">
        <f t="shared" si="17"/>
        <v>-0.96396005210594882</v>
      </c>
      <c r="G186" s="120">
        <v>8112</v>
      </c>
      <c r="H186" s="121">
        <f t="shared" si="17"/>
        <v>31.578313253012048</v>
      </c>
      <c r="I186" s="120">
        <v>7362</v>
      </c>
      <c r="J186" s="121">
        <f t="shared" si="17"/>
        <v>-9.2455621301775093E-2</v>
      </c>
      <c r="K186" s="120">
        <v>6913</v>
      </c>
      <c r="L186" s="121">
        <f t="shared" si="17"/>
        <v>-6.0988861722358068E-2</v>
      </c>
      <c r="M186" s="120">
        <v>6687</v>
      </c>
      <c r="N186" s="121">
        <f t="shared" si="18"/>
        <v>-3.269202950961958E-2</v>
      </c>
    </row>
    <row r="187" spans="1:15" x14ac:dyDescent="0.25">
      <c r="B187" s="119" t="s">
        <v>77</v>
      </c>
      <c r="C187" s="120">
        <v>2495</v>
      </c>
      <c r="D187" s="121">
        <v>-0.67196949776492243</v>
      </c>
      <c r="E187" s="120">
        <v>303</v>
      </c>
      <c r="F187" s="121">
        <f t="shared" si="17"/>
        <v>-0.87855711422845695</v>
      </c>
      <c r="G187" s="120">
        <v>7378</v>
      </c>
      <c r="H187" s="121">
        <f t="shared" si="17"/>
        <v>23.349834983498351</v>
      </c>
      <c r="I187" s="120">
        <v>6069</v>
      </c>
      <c r="J187" s="121">
        <f t="shared" si="17"/>
        <v>-0.17741935483870963</v>
      </c>
      <c r="K187" s="120">
        <v>7454</v>
      </c>
      <c r="L187" s="121">
        <f t="shared" si="17"/>
        <v>0.22820893063107595</v>
      </c>
      <c r="M187" s="120">
        <v>7551</v>
      </c>
      <c r="N187" s="121">
        <f t="shared" si="18"/>
        <v>1.3013147303461148E-2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798</v>
      </c>
      <c r="F188" s="121" t="str">
        <f t="shared" si="17"/>
        <v>-</v>
      </c>
      <c r="G188" s="120">
        <v>8738</v>
      </c>
      <c r="H188" s="121">
        <f t="shared" si="17"/>
        <v>9.9498746867167913</v>
      </c>
      <c r="I188" s="120">
        <v>6859</v>
      </c>
      <c r="J188" s="121">
        <f t="shared" si="17"/>
        <v>-0.21503776607919434</v>
      </c>
      <c r="K188" s="120">
        <v>7570</v>
      </c>
      <c r="L188" s="121">
        <f t="shared" si="17"/>
        <v>0.10365942557224095</v>
      </c>
      <c r="M188" s="120">
        <v>7164</v>
      </c>
      <c r="N188" s="121">
        <f t="shared" si="18"/>
        <v>-5.3632760898282728E-2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2215</v>
      </c>
      <c r="F189" s="121" t="str">
        <f t="shared" si="17"/>
        <v>-</v>
      </c>
      <c r="G189" s="120">
        <v>5742</v>
      </c>
      <c r="H189" s="121">
        <f t="shared" si="17"/>
        <v>1.5923250564334084</v>
      </c>
      <c r="I189" s="120">
        <v>6343</v>
      </c>
      <c r="J189" s="121">
        <f t="shared" si="17"/>
        <v>0.10466736328805304</v>
      </c>
      <c r="K189" s="120">
        <v>5806</v>
      </c>
      <c r="L189" s="121">
        <f t="shared" si="17"/>
        <v>-8.4660255399653161E-2</v>
      </c>
      <c r="M189" s="120">
        <v>5488</v>
      </c>
      <c r="N189" s="121">
        <f t="shared" si="18"/>
        <v>-5.4770926627626615E-2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3358</v>
      </c>
      <c r="F190" s="121" t="str">
        <f t="shared" si="17"/>
        <v>-</v>
      </c>
      <c r="G190" s="120">
        <v>4830</v>
      </c>
      <c r="H190" s="121">
        <f t="shared" si="17"/>
        <v>0.43835616438356162</v>
      </c>
      <c r="I190" s="120">
        <v>5029</v>
      </c>
      <c r="J190" s="121">
        <f t="shared" si="17"/>
        <v>4.1200828157349934E-2</v>
      </c>
      <c r="K190" s="120">
        <v>5288</v>
      </c>
      <c r="L190" s="121">
        <f t="shared" si="17"/>
        <v>5.1501292503479901E-2</v>
      </c>
      <c r="M190" s="120">
        <v>4500</v>
      </c>
      <c r="N190" s="121">
        <f t="shared" si="18"/>
        <v>-0.14901664145234494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5182</v>
      </c>
      <c r="F191" s="121" t="str">
        <f t="shared" si="17"/>
        <v>-</v>
      </c>
      <c r="G191" s="120">
        <v>7856</v>
      </c>
      <c r="H191" s="121">
        <f t="shared" si="17"/>
        <v>0.51601698186028555</v>
      </c>
      <c r="I191" s="120">
        <v>8079</v>
      </c>
      <c r="J191" s="121">
        <f t="shared" si="17"/>
        <v>2.8385947046843274E-2</v>
      </c>
      <c r="K191" s="120">
        <v>8019</v>
      </c>
      <c r="L191" s="121">
        <f t="shared" si="17"/>
        <v>-7.4266617155588355E-3</v>
      </c>
      <c r="M191" s="120">
        <v>7025</v>
      </c>
      <c r="N191" s="121">
        <f t="shared" si="18"/>
        <v>-0.12395560543708695</v>
      </c>
    </row>
    <row r="192" spans="1:15" x14ac:dyDescent="0.25">
      <c r="B192" s="119" t="s">
        <v>87</v>
      </c>
      <c r="C192" s="120">
        <v>2693</v>
      </c>
      <c r="D192" s="121">
        <v>-0.49140698772426816</v>
      </c>
      <c r="E192" s="120">
        <v>6106</v>
      </c>
      <c r="F192" s="121">
        <f t="shared" si="17"/>
        <v>1.267359821760119</v>
      </c>
      <c r="G192" s="120">
        <v>5565</v>
      </c>
      <c r="H192" s="121">
        <f t="shared" si="17"/>
        <v>-8.8601375696036655E-2</v>
      </c>
      <c r="I192" s="120">
        <v>5971</v>
      </c>
      <c r="J192" s="121">
        <f t="shared" si="17"/>
        <v>7.2955974842767279E-2</v>
      </c>
      <c r="K192" s="120">
        <v>6230</v>
      </c>
      <c r="L192" s="121">
        <f t="shared" si="17"/>
        <v>4.3376318874560393E-2</v>
      </c>
      <c r="M192" s="120"/>
      <c r="N192" s="121"/>
    </row>
    <row r="193" spans="2:15" x14ac:dyDescent="0.25">
      <c r="B193" s="119" t="s">
        <v>89</v>
      </c>
      <c r="C193" s="120">
        <v>3745</v>
      </c>
      <c r="D193" s="121">
        <v>-0.18195718654434245</v>
      </c>
      <c r="E193" s="120">
        <v>6568</v>
      </c>
      <c r="F193" s="121">
        <f t="shared" si="17"/>
        <v>0.75380507343124159</v>
      </c>
      <c r="G193" s="120">
        <v>5560</v>
      </c>
      <c r="H193" s="121">
        <f t="shared" si="17"/>
        <v>-0.15347137637028019</v>
      </c>
      <c r="I193" s="120">
        <v>5596</v>
      </c>
      <c r="J193" s="121">
        <f t="shared" si="17"/>
        <v>6.4748201438848962E-3</v>
      </c>
      <c r="K193" s="120">
        <v>5752</v>
      </c>
      <c r="L193" s="121">
        <f t="shared" si="17"/>
        <v>2.7877055039313703E-2</v>
      </c>
      <c r="M193" s="120"/>
      <c r="N193" s="121"/>
    </row>
    <row r="194" spans="2:15" x14ac:dyDescent="0.25">
      <c r="B194" s="119" t="s">
        <v>91</v>
      </c>
      <c r="C194" s="120">
        <v>1910</v>
      </c>
      <c r="D194" s="121">
        <v>-0.67483827034388832</v>
      </c>
      <c r="E194" s="120">
        <v>8811</v>
      </c>
      <c r="F194" s="121">
        <f t="shared" si="17"/>
        <v>3.6130890052356017</v>
      </c>
      <c r="G194" s="120">
        <v>7815</v>
      </c>
      <c r="H194" s="121">
        <f t="shared" si="17"/>
        <v>-0.11304051753489952</v>
      </c>
      <c r="I194" s="120">
        <v>7759</v>
      </c>
      <c r="J194" s="121">
        <f t="shared" si="17"/>
        <v>-7.1657069737683932E-3</v>
      </c>
      <c r="K194" s="120">
        <v>7467</v>
      </c>
      <c r="L194" s="121">
        <f t="shared" si="17"/>
        <v>-3.7633715685010949E-2</v>
      </c>
      <c r="M194" s="120"/>
      <c r="N194" s="121"/>
    </row>
    <row r="195" spans="2:15" x14ac:dyDescent="0.25">
      <c r="B195" s="119" t="s">
        <v>93</v>
      </c>
      <c r="C195" s="120">
        <v>1042</v>
      </c>
      <c r="D195" s="121">
        <v>-0.82487394957983196</v>
      </c>
      <c r="E195" s="120">
        <v>9178</v>
      </c>
      <c r="F195" s="121">
        <f t="shared" si="17"/>
        <v>7.8080614203454886</v>
      </c>
      <c r="G195" s="120">
        <v>6968</v>
      </c>
      <c r="H195" s="121">
        <f t="shared" si="17"/>
        <v>-0.24079320113314451</v>
      </c>
      <c r="I195" s="120">
        <v>7155</v>
      </c>
      <c r="J195" s="121">
        <f t="shared" si="17"/>
        <v>2.683696900114807E-2</v>
      </c>
      <c r="K195" s="120">
        <v>7260</v>
      </c>
      <c r="L195" s="121">
        <f t="shared" si="17"/>
        <v>1.467505241090139E-2</v>
      </c>
      <c r="M195" s="120"/>
      <c r="N195" s="121"/>
    </row>
    <row r="196" spans="2:15" x14ac:dyDescent="0.25">
      <c r="B196" s="119" t="s">
        <v>95</v>
      </c>
      <c r="C196" s="120">
        <v>1396</v>
      </c>
      <c r="D196" s="121">
        <v>-0.78370003098853425</v>
      </c>
      <c r="E196" s="120">
        <v>8563</v>
      </c>
      <c r="F196" s="121">
        <f t="shared" si="17"/>
        <v>5.1339541547277934</v>
      </c>
      <c r="G196" s="120">
        <v>7335</v>
      </c>
      <c r="H196" s="121">
        <f t="shared" si="17"/>
        <v>-0.14340768422281913</v>
      </c>
      <c r="I196" s="120">
        <v>7743</v>
      </c>
      <c r="J196" s="121">
        <f t="shared" si="17"/>
        <v>5.5623721881390642E-2</v>
      </c>
      <c r="K196" s="120">
        <v>7580</v>
      </c>
      <c r="L196" s="121">
        <f t="shared" si="17"/>
        <v>-2.1051272116750619E-2</v>
      </c>
      <c r="M196" s="120"/>
      <c r="N196" s="121"/>
    </row>
    <row r="197" spans="2:15" ht="15.75" x14ac:dyDescent="0.25">
      <c r="B197" s="122" t="s">
        <v>32</v>
      </c>
      <c r="C197" s="123">
        <v>28980</v>
      </c>
      <c r="D197" s="124">
        <v>-0.58760245901639352</v>
      </c>
      <c r="E197" s="123">
        <v>51893</v>
      </c>
      <c r="F197" s="124">
        <f t="shared" si="17"/>
        <v>0.79064872325741886</v>
      </c>
      <c r="G197" s="123">
        <v>82793</v>
      </c>
      <c r="H197" s="124">
        <f t="shared" si="17"/>
        <v>0.59545603453259588</v>
      </c>
      <c r="I197" s="123">
        <v>80226</v>
      </c>
      <c r="J197" s="124">
        <f t="shared" si="17"/>
        <v>-3.1005036657688501E-2</v>
      </c>
      <c r="K197" s="123">
        <v>81717</v>
      </c>
      <c r="L197" s="124">
        <f t="shared" si="17"/>
        <v>1.858499738239483E-2</v>
      </c>
      <c r="M197" s="123">
        <v>44660</v>
      </c>
      <c r="N197" s="124">
        <v>-5.836214894155356E-2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247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4575</v>
      </c>
      <c r="D207" s="121">
        <v>0.11639824304538804</v>
      </c>
      <c r="E207" s="120">
        <v>138</v>
      </c>
      <c r="F207" s="121">
        <f t="shared" ref="F207:L219" si="19">IFERROR(E207/C207-1,"-")</f>
        <v>-0.96983606557377044</v>
      </c>
      <c r="G207" s="120">
        <v>5898</v>
      </c>
      <c r="H207" s="121">
        <f t="shared" si="19"/>
        <v>41.739130434782609</v>
      </c>
      <c r="I207" s="120">
        <v>5387</v>
      </c>
      <c r="J207" s="121">
        <f t="shared" si="19"/>
        <v>-8.663953882672093E-2</v>
      </c>
      <c r="K207" s="120">
        <v>5223</v>
      </c>
      <c r="L207" s="121">
        <f t="shared" si="19"/>
        <v>-3.0443660664562833E-2</v>
      </c>
      <c r="M207" s="120">
        <v>4550</v>
      </c>
      <c r="N207" s="121">
        <f t="shared" ref="N207:N213" si="20">IFERROR(M207/K207-1,"-")</f>
        <v>-0.12885314953092097</v>
      </c>
    </row>
    <row r="208" spans="2:15" x14ac:dyDescent="0.25">
      <c r="B208" s="119" t="s">
        <v>75</v>
      </c>
      <c r="C208" s="120">
        <v>5653</v>
      </c>
      <c r="D208" s="121">
        <v>0.19919389053882064</v>
      </c>
      <c r="E208" s="120">
        <v>170</v>
      </c>
      <c r="F208" s="121">
        <f t="shared" si="19"/>
        <v>-0.96992747213868746</v>
      </c>
      <c r="G208" s="120">
        <v>6830</v>
      </c>
      <c r="H208" s="121">
        <f t="shared" si="19"/>
        <v>39.176470588235297</v>
      </c>
      <c r="I208" s="120">
        <v>5327</v>
      </c>
      <c r="J208" s="121">
        <f t="shared" si="19"/>
        <v>-0.22005856515373357</v>
      </c>
      <c r="K208" s="120">
        <v>6123</v>
      </c>
      <c r="L208" s="121">
        <f t="shared" si="19"/>
        <v>0.14942744509104555</v>
      </c>
      <c r="M208" s="120">
        <v>5803</v>
      </c>
      <c r="N208" s="121">
        <f t="shared" si="20"/>
        <v>-5.2261963089988539E-2</v>
      </c>
    </row>
    <row r="209" spans="2:15" x14ac:dyDescent="0.25">
      <c r="B209" s="119" t="s">
        <v>77</v>
      </c>
      <c r="C209" s="120">
        <v>2275</v>
      </c>
      <c r="D209" s="121">
        <v>-0.57815687001668836</v>
      </c>
      <c r="E209" s="120">
        <v>167</v>
      </c>
      <c r="F209" s="121">
        <f t="shared" si="19"/>
        <v>-0.92659340659340661</v>
      </c>
      <c r="G209" s="120">
        <v>6235</v>
      </c>
      <c r="H209" s="121">
        <f t="shared" si="19"/>
        <v>36.335329341317369</v>
      </c>
      <c r="I209" s="120">
        <v>4718</v>
      </c>
      <c r="J209" s="121">
        <f t="shared" si="19"/>
        <v>-0.2433039294306335</v>
      </c>
      <c r="K209" s="120">
        <v>5018</v>
      </c>
      <c r="L209" s="121">
        <f t="shared" si="19"/>
        <v>6.3586265366680772E-2</v>
      </c>
      <c r="M209" s="120">
        <v>5584</v>
      </c>
      <c r="N209" s="121">
        <f t="shared" si="20"/>
        <v>0.11279394180948588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228</v>
      </c>
      <c r="F210" s="121" t="str">
        <f t="shared" si="19"/>
        <v>-</v>
      </c>
      <c r="G210" s="120">
        <v>8867</v>
      </c>
      <c r="H210" s="121">
        <f t="shared" si="19"/>
        <v>37.890350877192979</v>
      </c>
      <c r="I210" s="120">
        <v>7779</v>
      </c>
      <c r="J210" s="121">
        <f t="shared" si="19"/>
        <v>-0.12270215405435891</v>
      </c>
      <c r="K210" s="120">
        <v>7219</v>
      </c>
      <c r="L210" s="121">
        <f t="shared" si="19"/>
        <v>-7.198868749196552E-2</v>
      </c>
      <c r="M210" s="120">
        <v>6741</v>
      </c>
      <c r="N210" s="121">
        <f t="shared" si="20"/>
        <v>-6.621415708546885E-2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740</v>
      </c>
      <c r="F211" s="121" t="str">
        <f t="shared" si="19"/>
        <v>-</v>
      </c>
      <c r="G211" s="120">
        <v>6899</v>
      </c>
      <c r="H211" s="121">
        <f t="shared" si="19"/>
        <v>8.3229729729729733</v>
      </c>
      <c r="I211" s="120">
        <v>5558</v>
      </c>
      <c r="J211" s="121">
        <f t="shared" si="19"/>
        <v>-0.19437599652123494</v>
      </c>
      <c r="K211" s="120">
        <v>6458</v>
      </c>
      <c r="L211" s="121">
        <f t="shared" si="19"/>
        <v>0.16192875134940632</v>
      </c>
      <c r="M211" s="120">
        <v>5113</v>
      </c>
      <c r="N211" s="121">
        <f t="shared" si="20"/>
        <v>-0.20826881387426444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2516</v>
      </c>
      <c r="F212" s="121" t="str">
        <f t="shared" si="19"/>
        <v>-</v>
      </c>
      <c r="G212" s="120">
        <v>5674</v>
      </c>
      <c r="H212" s="121">
        <f t="shared" si="19"/>
        <v>1.25516693163752</v>
      </c>
      <c r="I212" s="120">
        <v>5224</v>
      </c>
      <c r="J212" s="121">
        <f t="shared" si="19"/>
        <v>-7.9309129362002073E-2</v>
      </c>
      <c r="K212" s="120">
        <v>5046</v>
      </c>
      <c r="L212" s="121">
        <f t="shared" si="19"/>
        <v>-3.4073506891271088E-2</v>
      </c>
      <c r="M212" s="120">
        <v>4073</v>
      </c>
      <c r="N212" s="121">
        <f t="shared" si="20"/>
        <v>-0.19282600079270706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3643</v>
      </c>
      <c r="F213" s="121" t="str">
        <f t="shared" si="19"/>
        <v>-</v>
      </c>
      <c r="G213" s="120">
        <v>6649</v>
      </c>
      <c r="H213" s="121">
        <f t="shared" si="19"/>
        <v>0.825144111995608</v>
      </c>
      <c r="I213" s="120">
        <v>6648</v>
      </c>
      <c r="J213" s="121">
        <f t="shared" si="19"/>
        <v>-1.5039855617382525E-4</v>
      </c>
      <c r="K213" s="120">
        <v>7014</v>
      </c>
      <c r="L213" s="121">
        <f t="shared" si="19"/>
        <v>5.5054151624548631E-2</v>
      </c>
      <c r="M213" s="120">
        <v>6431</v>
      </c>
      <c r="N213" s="121">
        <f t="shared" si="20"/>
        <v>-8.3119475335044157E-2</v>
      </c>
    </row>
    <row r="214" spans="2:15" x14ac:dyDescent="0.25">
      <c r="B214" s="119" t="s">
        <v>87</v>
      </c>
      <c r="C214" s="120">
        <v>2493</v>
      </c>
      <c r="D214" s="121">
        <v>-0.56711234589338422</v>
      </c>
      <c r="E214" s="120">
        <v>6493</v>
      </c>
      <c r="F214" s="121">
        <f t="shared" si="19"/>
        <v>1.6044925792218212</v>
      </c>
      <c r="G214" s="120">
        <v>7358</v>
      </c>
      <c r="H214" s="121">
        <f t="shared" si="19"/>
        <v>0.13322039119051277</v>
      </c>
      <c r="I214" s="120">
        <v>7588</v>
      </c>
      <c r="J214" s="121">
        <f t="shared" si="19"/>
        <v>3.1258494156020555E-2</v>
      </c>
      <c r="K214" s="120">
        <v>6567</v>
      </c>
      <c r="L214" s="121">
        <f t="shared" si="19"/>
        <v>-0.13455455983131259</v>
      </c>
      <c r="M214" s="120"/>
      <c r="N214" s="121"/>
    </row>
    <row r="215" spans="2:15" x14ac:dyDescent="0.25">
      <c r="B215" s="119" t="s">
        <v>89</v>
      </c>
      <c r="C215" s="120">
        <v>194</v>
      </c>
      <c r="D215" s="121">
        <v>-0.95676398484510805</v>
      </c>
      <c r="E215" s="120">
        <v>6334</v>
      </c>
      <c r="F215" s="121">
        <f t="shared" si="19"/>
        <v>31.649484536082475</v>
      </c>
      <c r="G215" s="120">
        <v>6059</v>
      </c>
      <c r="H215" s="121">
        <f t="shared" si="19"/>
        <v>-4.3416482475528873E-2</v>
      </c>
      <c r="I215" s="120">
        <v>5713</v>
      </c>
      <c r="J215" s="121">
        <f t="shared" si="19"/>
        <v>-5.7105132860207908E-2</v>
      </c>
      <c r="K215" s="120">
        <v>5429</v>
      </c>
      <c r="L215" s="121">
        <f t="shared" si="19"/>
        <v>-4.9711185016628745E-2</v>
      </c>
      <c r="M215" s="120"/>
      <c r="N215" s="121"/>
    </row>
    <row r="216" spans="2:15" x14ac:dyDescent="0.25">
      <c r="B216" s="119" t="s">
        <v>91</v>
      </c>
      <c r="C216" s="120">
        <v>149</v>
      </c>
      <c r="D216" s="121">
        <v>-0.97694569085563976</v>
      </c>
      <c r="E216" s="120">
        <v>9041</v>
      </c>
      <c r="F216" s="121">
        <f t="shared" si="19"/>
        <v>59.677852348993291</v>
      </c>
      <c r="G216" s="120">
        <v>5618</v>
      </c>
      <c r="H216" s="121">
        <f t="shared" si="19"/>
        <v>-0.37860856099988938</v>
      </c>
      <c r="I216" s="120">
        <v>6665</v>
      </c>
      <c r="J216" s="121">
        <f t="shared" si="19"/>
        <v>0.18636525453898178</v>
      </c>
      <c r="K216" s="120">
        <v>6929</v>
      </c>
      <c r="L216" s="121">
        <f t="shared" si="19"/>
        <v>3.9609902475618908E-2</v>
      </c>
      <c r="M216" s="120"/>
      <c r="N216" s="121"/>
    </row>
    <row r="217" spans="2:15" x14ac:dyDescent="0.25">
      <c r="B217" s="119" t="s">
        <v>93</v>
      </c>
      <c r="C217" s="120">
        <v>403</v>
      </c>
      <c r="D217" s="121">
        <v>-0.91022499443083094</v>
      </c>
      <c r="E217" s="120">
        <v>6463</v>
      </c>
      <c r="F217" s="121">
        <f t="shared" si="19"/>
        <v>15.037220843672458</v>
      </c>
      <c r="G217" s="120">
        <v>5119</v>
      </c>
      <c r="H217" s="121">
        <f t="shared" si="19"/>
        <v>-0.20795296302026922</v>
      </c>
      <c r="I217" s="120">
        <v>5073</v>
      </c>
      <c r="J217" s="121">
        <f t="shared" si="19"/>
        <v>-8.9861301035358832E-3</v>
      </c>
      <c r="K217" s="120">
        <v>5398</v>
      </c>
      <c r="L217" s="121">
        <f t="shared" si="19"/>
        <v>6.4064656022077671E-2</v>
      </c>
      <c r="M217" s="120"/>
      <c r="N217" s="121"/>
    </row>
    <row r="218" spans="2:15" x14ac:dyDescent="0.25">
      <c r="B218" s="119" t="s">
        <v>95</v>
      </c>
      <c r="C218" s="120">
        <v>414</v>
      </c>
      <c r="D218" s="121">
        <v>-0.91131105398457579</v>
      </c>
      <c r="E218" s="120">
        <v>5617</v>
      </c>
      <c r="F218" s="121">
        <f t="shared" si="19"/>
        <v>12.567632850241546</v>
      </c>
      <c r="G218" s="120">
        <v>4695</v>
      </c>
      <c r="H218" s="121">
        <f t="shared" si="19"/>
        <v>-0.16414456115364073</v>
      </c>
      <c r="I218" s="120">
        <v>5198</v>
      </c>
      <c r="J218" s="121">
        <f t="shared" si="19"/>
        <v>0.1071352502662406</v>
      </c>
      <c r="K218" s="120">
        <v>5174</v>
      </c>
      <c r="L218" s="121">
        <f t="shared" si="19"/>
        <v>-4.6171604463255411E-3</v>
      </c>
      <c r="M218" s="120"/>
      <c r="N218" s="121"/>
    </row>
    <row r="219" spans="2:15" ht="15.75" x14ac:dyDescent="0.25">
      <c r="B219" s="122" t="s">
        <v>32</v>
      </c>
      <c r="C219" s="123">
        <v>17078</v>
      </c>
      <c r="D219" s="124">
        <v>-0.72198346031125871</v>
      </c>
      <c r="E219" s="123">
        <v>41550</v>
      </c>
      <c r="F219" s="124">
        <f t="shared" si="19"/>
        <v>1.4329546785337861</v>
      </c>
      <c r="G219" s="123">
        <v>75901</v>
      </c>
      <c r="H219" s="124">
        <f t="shared" si="19"/>
        <v>0.82673886883273173</v>
      </c>
      <c r="I219" s="123">
        <v>70878</v>
      </c>
      <c r="J219" s="124">
        <f t="shared" si="19"/>
        <v>-6.6178311221195996E-2</v>
      </c>
      <c r="K219" s="123">
        <v>71598</v>
      </c>
      <c r="L219" s="124">
        <f t="shared" si="19"/>
        <v>1.0158300177770307E-2</v>
      </c>
      <c r="M219" s="123">
        <v>38295</v>
      </c>
      <c r="N219" s="124">
        <v>-9.0401653167383245E-2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6472</v>
      </c>
      <c r="D229" s="121">
        <v>5.372842722240323E-2</v>
      </c>
      <c r="E229" s="120">
        <v>562</v>
      </c>
      <c r="F229" s="121">
        <f t="shared" ref="F229:L241" si="21">IFERROR(E229/C229-1,"-")</f>
        <v>-0.91316440049443759</v>
      </c>
      <c r="G229" s="120">
        <v>6894</v>
      </c>
      <c r="H229" s="121">
        <f t="shared" si="21"/>
        <v>11.266903914590747</v>
      </c>
      <c r="I229" s="120">
        <v>6261</v>
      </c>
      <c r="J229" s="121">
        <f t="shared" si="21"/>
        <v>-9.1818973020017403E-2</v>
      </c>
      <c r="K229" s="120">
        <v>6378</v>
      </c>
      <c r="L229" s="121">
        <f t="shared" si="21"/>
        <v>1.8687110685194019E-2</v>
      </c>
      <c r="M229" s="120">
        <v>6245</v>
      </c>
      <c r="N229" s="121">
        <f t="shared" ref="N229:N235" si="22">IFERROR(M229/K229-1,"-")</f>
        <v>-2.0852931953590503E-2</v>
      </c>
    </row>
    <row r="230" spans="2:15" x14ac:dyDescent="0.25">
      <c r="B230" s="119" t="s">
        <v>75</v>
      </c>
      <c r="C230" s="120">
        <v>6909</v>
      </c>
      <c r="D230" s="121">
        <v>0.29357798165137616</v>
      </c>
      <c r="E230" s="120">
        <v>249</v>
      </c>
      <c r="F230" s="121">
        <f t="shared" si="21"/>
        <v>-0.96396005210594882</v>
      </c>
      <c r="G230" s="120">
        <v>8112</v>
      </c>
      <c r="H230" s="121">
        <f t="shared" si="21"/>
        <v>31.578313253012048</v>
      </c>
      <c r="I230" s="120">
        <v>7362</v>
      </c>
      <c r="J230" s="121">
        <f t="shared" si="21"/>
        <v>-9.2455621301775093E-2</v>
      </c>
      <c r="K230" s="120">
        <v>6913</v>
      </c>
      <c r="L230" s="121">
        <f t="shared" si="21"/>
        <v>-6.0988861722358068E-2</v>
      </c>
      <c r="M230" s="120">
        <v>6687</v>
      </c>
      <c r="N230" s="121">
        <f t="shared" si="22"/>
        <v>-3.269202950961958E-2</v>
      </c>
    </row>
    <row r="231" spans="2:15" x14ac:dyDescent="0.25">
      <c r="B231" s="119" t="s">
        <v>77</v>
      </c>
      <c r="C231" s="120">
        <v>2495</v>
      </c>
      <c r="D231" s="121">
        <v>-0.67196949776492243</v>
      </c>
      <c r="E231" s="120">
        <v>303</v>
      </c>
      <c r="F231" s="121">
        <f t="shared" si="21"/>
        <v>-0.87855711422845695</v>
      </c>
      <c r="G231" s="120">
        <v>7378</v>
      </c>
      <c r="H231" s="121">
        <f t="shared" si="21"/>
        <v>23.349834983498351</v>
      </c>
      <c r="I231" s="120">
        <v>6069</v>
      </c>
      <c r="J231" s="121">
        <f t="shared" si="21"/>
        <v>-0.17741935483870963</v>
      </c>
      <c r="K231" s="120">
        <v>7454</v>
      </c>
      <c r="L231" s="121">
        <f t="shared" si="21"/>
        <v>0.22820893063107595</v>
      </c>
      <c r="M231" s="120">
        <v>7551</v>
      </c>
      <c r="N231" s="121">
        <f t="shared" si="22"/>
        <v>1.3013147303461148E-2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798</v>
      </c>
      <c r="F232" s="121" t="str">
        <f t="shared" si="21"/>
        <v>-</v>
      </c>
      <c r="G232" s="120">
        <v>8738</v>
      </c>
      <c r="H232" s="121">
        <f t="shared" si="21"/>
        <v>9.9498746867167913</v>
      </c>
      <c r="I232" s="120">
        <v>6859</v>
      </c>
      <c r="J232" s="121">
        <f t="shared" si="21"/>
        <v>-0.21503776607919434</v>
      </c>
      <c r="K232" s="120">
        <v>7570</v>
      </c>
      <c r="L232" s="121">
        <f t="shared" si="21"/>
        <v>0.10365942557224095</v>
      </c>
      <c r="M232" s="120">
        <v>7164</v>
      </c>
      <c r="N232" s="121">
        <f t="shared" si="22"/>
        <v>-5.3632760898282728E-2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2215</v>
      </c>
      <c r="F233" s="121" t="str">
        <f t="shared" si="21"/>
        <v>-</v>
      </c>
      <c r="G233" s="120">
        <v>5742</v>
      </c>
      <c r="H233" s="121">
        <f t="shared" si="21"/>
        <v>1.5923250564334084</v>
      </c>
      <c r="I233" s="120">
        <v>6343</v>
      </c>
      <c r="J233" s="121">
        <f t="shared" si="21"/>
        <v>0.10466736328805304</v>
      </c>
      <c r="K233" s="120">
        <v>5806</v>
      </c>
      <c r="L233" s="121">
        <f t="shared" si="21"/>
        <v>-8.4660255399653161E-2</v>
      </c>
      <c r="M233" s="120">
        <v>5488</v>
      </c>
      <c r="N233" s="121">
        <f t="shared" si="22"/>
        <v>-5.4770926627626615E-2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3358</v>
      </c>
      <c r="F234" s="121" t="str">
        <f t="shared" si="21"/>
        <v>-</v>
      </c>
      <c r="G234" s="120">
        <v>4830</v>
      </c>
      <c r="H234" s="121">
        <f t="shared" si="21"/>
        <v>0.43835616438356162</v>
      </c>
      <c r="I234" s="120">
        <v>5029</v>
      </c>
      <c r="J234" s="121">
        <f t="shared" si="21"/>
        <v>4.1200828157349934E-2</v>
      </c>
      <c r="K234" s="120">
        <v>5288</v>
      </c>
      <c r="L234" s="121">
        <f t="shared" si="21"/>
        <v>5.1501292503479901E-2</v>
      </c>
      <c r="M234" s="120">
        <v>4500</v>
      </c>
      <c r="N234" s="121">
        <f t="shared" si="22"/>
        <v>-0.14901664145234494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5182</v>
      </c>
      <c r="F235" s="121" t="str">
        <f t="shared" si="21"/>
        <v>-</v>
      </c>
      <c r="G235" s="120">
        <v>7856</v>
      </c>
      <c r="H235" s="121">
        <f t="shared" si="21"/>
        <v>0.51601698186028555</v>
      </c>
      <c r="I235" s="120">
        <v>8079</v>
      </c>
      <c r="J235" s="121">
        <f t="shared" si="21"/>
        <v>2.8385947046843274E-2</v>
      </c>
      <c r="K235" s="120">
        <v>8019</v>
      </c>
      <c r="L235" s="121">
        <f t="shared" si="21"/>
        <v>-7.4266617155588355E-3</v>
      </c>
      <c r="M235" s="120">
        <v>7025</v>
      </c>
      <c r="N235" s="121">
        <f t="shared" si="22"/>
        <v>-0.12395560543708695</v>
      </c>
    </row>
    <row r="236" spans="2:15" x14ac:dyDescent="0.25">
      <c r="B236" s="119" t="s">
        <v>87</v>
      </c>
      <c r="C236" s="120">
        <v>2693</v>
      </c>
      <c r="D236" s="121">
        <v>-0.49140698772426816</v>
      </c>
      <c r="E236" s="120">
        <v>6106</v>
      </c>
      <c r="F236" s="121">
        <f t="shared" si="21"/>
        <v>1.267359821760119</v>
      </c>
      <c r="G236" s="120">
        <v>5565</v>
      </c>
      <c r="H236" s="121">
        <f t="shared" si="21"/>
        <v>-8.8601375696036655E-2</v>
      </c>
      <c r="I236" s="120">
        <v>5971</v>
      </c>
      <c r="J236" s="121">
        <f t="shared" si="21"/>
        <v>7.2955974842767279E-2</v>
      </c>
      <c r="K236" s="120">
        <v>6230</v>
      </c>
      <c r="L236" s="121">
        <f t="shared" si="21"/>
        <v>4.3376318874560393E-2</v>
      </c>
      <c r="M236" s="120"/>
      <c r="N236" s="121"/>
    </row>
    <row r="237" spans="2:15" x14ac:dyDescent="0.25">
      <c r="B237" s="119" t="s">
        <v>89</v>
      </c>
      <c r="C237" s="120">
        <v>3745</v>
      </c>
      <c r="D237" s="121">
        <v>-0.18195718654434245</v>
      </c>
      <c r="E237" s="120">
        <v>6568</v>
      </c>
      <c r="F237" s="121">
        <f t="shared" si="21"/>
        <v>0.75380507343124159</v>
      </c>
      <c r="G237" s="120">
        <v>5560</v>
      </c>
      <c r="H237" s="121">
        <f t="shared" si="21"/>
        <v>-0.15347137637028019</v>
      </c>
      <c r="I237" s="120">
        <v>5596</v>
      </c>
      <c r="J237" s="121">
        <f t="shared" si="21"/>
        <v>6.4748201438848962E-3</v>
      </c>
      <c r="K237" s="120">
        <v>5752</v>
      </c>
      <c r="L237" s="121">
        <f t="shared" si="21"/>
        <v>2.7877055039313703E-2</v>
      </c>
      <c r="M237" s="120"/>
      <c r="N237" s="121"/>
    </row>
    <row r="238" spans="2:15" x14ac:dyDescent="0.25">
      <c r="B238" s="119" t="s">
        <v>91</v>
      </c>
      <c r="C238" s="120">
        <v>1910</v>
      </c>
      <c r="D238" s="121">
        <v>-0.67483827034388832</v>
      </c>
      <c r="E238" s="120">
        <v>8811</v>
      </c>
      <c r="F238" s="121">
        <f t="shared" si="21"/>
        <v>3.6130890052356017</v>
      </c>
      <c r="G238" s="120">
        <v>7815</v>
      </c>
      <c r="H238" s="121">
        <f t="shared" si="21"/>
        <v>-0.11304051753489952</v>
      </c>
      <c r="I238" s="120">
        <v>7759</v>
      </c>
      <c r="J238" s="121">
        <f t="shared" si="21"/>
        <v>-7.1657069737683932E-3</v>
      </c>
      <c r="K238" s="120">
        <v>7467</v>
      </c>
      <c r="L238" s="121">
        <f t="shared" si="21"/>
        <v>-3.7633715685010949E-2</v>
      </c>
      <c r="M238" s="120"/>
      <c r="N238" s="121"/>
    </row>
    <row r="239" spans="2:15" x14ac:dyDescent="0.25">
      <c r="B239" s="119" t="s">
        <v>93</v>
      </c>
      <c r="C239" s="120">
        <v>1042</v>
      </c>
      <c r="D239" s="121">
        <v>-0.82487394957983196</v>
      </c>
      <c r="E239" s="120">
        <v>9178</v>
      </c>
      <c r="F239" s="121">
        <f t="shared" si="21"/>
        <v>7.8080614203454886</v>
      </c>
      <c r="G239" s="120">
        <v>6968</v>
      </c>
      <c r="H239" s="121">
        <f t="shared" si="21"/>
        <v>-0.24079320113314451</v>
      </c>
      <c r="I239" s="120">
        <v>7155</v>
      </c>
      <c r="J239" s="121">
        <f t="shared" si="21"/>
        <v>2.683696900114807E-2</v>
      </c>
      <c r="K239" s="120">
        <v>7260</v>
      </c>
      <c r="L239" s="121">
        <f t="shared" si="21"/>
        <v>1.467505241090139E-2</v>
      </c>
      <c r="M239" s="120"/>
      <c r="N239" s="121"/>
    </row>
    <row r="240" spans="2:15" x14ac:dyDescent="0.25">
      <c r="B240" s="119" t="s">
        <v>95</v>
      </c>
      <c r="C240" s="120">
        <v>1396</v>
      </c>
      <c r="D240" s="121">
        <v>-0.78370003098853425</v>
      </c>
      <c r="E240" s="120">
        <v>8563</v>
      </c>
      <c r="F240" s="121">
        <f t="shared" si="21"/>
        <v>5.1339541547277934</v>
      </c>
      <c r="G240" s="120">
        <v>7335</v>
      </c>
      <c r="H240" s="121">
        <f t="shared" si="21"/>
        <v>-0.14340768422281913</v>
      </c>
      <c r="I240" s="120">
        <v>7743</v>
      </c>
      <c r="J240" s="121">
        <f t="shared" si="21"/>
        <v>5.5623721881390642E-2</v>
      </c>
      <c r="K240" s="120">
        <v>7580</v>
      </c>
      <c r="L240" s="121">
        <f t="shared" si="21"/>
        <v>-2.1051272116750619E-2</v>
      </c>
      <c r="M240" s="120"/>
      <c r="N240" s="121"/>
    </row>
    <row r="241" spans="2:15" ht="15.75" x14ac:dyDescent="0.25">
      <c r="B241" s="122" t="s">
        <v>32</v>
      </c>
      <c r="C241" s="123">
        <v>28980</v>
      </c>
      <c r="D241" s="124">
        <v>-0.58760245901639352</v>
      </c>
      <c r="E241" s="123">
        <v>51893</v>
      </c>
      <c r="F241" s="124">
        <f t="shared" si="21"/>
        <v>0.79064872325741886</v>
      </c>
      <c r="G241" s="123">
        <v>82793</v>
      </c>
      <c r="H241" s="124">
        <f t="shared" si="21"/>
        <v>0.59545603453259588</v>
      </c>
      <c r="I241" s="123">
        <v>80226</v>
      </c>
      <c r="J241" s="124">
        <f t="shared" si="21"/>
        <v>-3.1005036657688501E-2</v>
      </c>
      <c r="K241" s="123">
        <v>81717</v>
      </c>
      <c r="L241" s="124">
        <f t="shared" si="21"/>
        <v>1.858499738239483E-2</v>
      </c>
      <c r="M241" s="123">
        <v>44660</v>
      </c>
      <c r="N241" s="124">
        <v>-5.836214894155356E-2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248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4233</v>
      </c>
      <c r="D251" s="121">
        <v>-7.7375762859633879E-2</v>
      </c>
      <c r="E251" s="120">
        <v>15</v>
      </c>
      <c r="F251" s="121">
        <f t="shared" ref="F251:L263" si="23">IFERROR(E251/C251-1,"-")</f>
        <v>-0.9964564138908576</v>
      </c>
      <c r="G251" s="120">
        <v>2668</v>
      </c>
      <c r="H251" s="121">
        <f t="shared" si="23"/>
        <v>176.86666666666667</v>
      </c>
      <c r="I251" s="120">
        <v>4139</v>
      </c>
      <c r="J251" s="121">
        <f t="shared" si="23"/>
        <v>0.55134932533733139</v>
      </c>
      <c r="K251" s="120">
        <v>3435</v>
      </c>
      <c r="L251" s="121">
        <f t="shared" si="23"/>
        <v>-0.17008939357332686</v>
      </c>
      <c r="M251" s="120">
        <v>2586</v>
      </c>
      <c r="N251" s="121">
        <f t="shared" ref="N251:N257" si="24">IFERROR(M251/K251-1,"-")</f>
        <v>-0.24716157205240175</v>
      </c>
    </row>
    <row r="252" spans="2:15" x14ac:dyDescent="0.25">
      <c r="B252" s="119" t="s">
        <v>75</v>
      </c>
      <c r="C252" s="120">
        <v>5326</v>
      </c>
      <c r="D252" s="121">
        <v>5.2569169960474227E-2</v>
      </c>
      <c r="E252" s="120">
        <v>39</v>
      </c>
      <c r="F252" s="121">
        <f t="shared" si="23"/>
        <v>-0.99267743146826892</v>
      </c>
      <c r="G252" s="120">
        <v>3232</v>
      </c>
      <c r="H252" s="121">
        <f t="shared" si="23"/>
        <v>81.871794871794876</v>
      </c>
      <c r="I252" s="120">
        <v>4376</v>
      </c>
      <c r="J252" s="121">
        <f t="shared" si="23"/>
        <v>0.35396039603960405</v>
      </c>
      <c r="K252" s="120">
        <v>3587</v>
      </c>
      <c r="L252" s="121">
        <f t="shared" si="23"/>
        <v>-0.18030164533820836</v>
      </c>
      <c r="M252" s="120">
        <v>3609</v>
      </c>
      <c r="N252" s="121">
        <f t="shared" si="24"/>
        <v>6.1332589908000834E-3</v>
      </c>
    </row>
    <row r="253" spans="2:15" x14ac:dyDescent="0.25">
      <c r="B253" s="119" t="s">
        <v>77</v>
      </c>
      <c r="C253" s="120">
        <v>1960</v>
      </c>
      <c r="D253" s="121">
        <v>-0.58395245170876664</v>
      </c>
      <c r="E253" s="120">
        <v>25</v>
      </c>
      <c r="F253" s="121">
        <f t="shared" si="23"/>
        <v>-0.98724489795918369</v>
      </c>
      <c r="G253" s="120">
        <v>3519</v>
      </c>
      <c r="H253" s="121">
        <f t="shared" si="23"/>
        <v>139.76</v>
      </c>
      <c r="I253" s="120">
        <v>3712</v>
      </c>
      <c r="J253" s="121">
        <f t="shared" si="23"/>
        <v>5.4845126456379623E-2</v>
      </c>
      <c r="K253" s="120">
        <v>4025</v>
      </c>
      <c r="L253" s="121">
        <f t="shared" si="23"/>
        <v>8.4321120689655249E-2</v>
      </c>
      <c r="M253" s="120">
        <v>3315</v>
      </c>
      <c r="N253" s="121">
        <f t="shared" si="24"/>
        <v>-0.17639751552795035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27</v>
      </c>
      <c r="F254" s="121" t="str">
        <f t="shared" si="23"/>
        <v>-</v>
      </c>
      <c r="G254" s="120">
        <v>2608</v>
      </c>
      <c r="H254" s="121">
        <f t="shared" si="23"/>
        <v>95.592592592592595</v>
      </c>
      <c r="I254" s="120">
        <v>2116</v>
      </c>
      <c r="J254" s="121">
        <f t="shared" si="23"/>
        <v>-0.18865030674846628</v>
      </c>
      <c r="K254" s="120">
        <v>1591</v>
      </c>
      <c r="L254" s="121">
        <f t="shared" si="23"/>
        <v>-0.24810964083175802</v>
      </c>
      <c r="M254" s="120">
        <v>2194</v>
      </c>
      <c r="N254" s="121">
        <f t="shared" si="24"/>
        <v>0.3790069138906349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28</v>
      </c>
      <c r="F255" s="121" t="str">
        <f t="shared" si="23"/>
        <v>-</v>
      </c>
      <c r="G255" s="120">
        <v>519</v>
      </c>
      <c r="H255" s="121">
        <f t="shared" si="23"/>
        <v>17.535714285714285</v>
      </c>
      <c r="I255" s="120">
        <v>434</v>
      </c>
      <c r="J255" s="121">
        <f t="shared" si="23"/>
        <v>-0.16377649325626209</v>
      </c>
      <c r="K255" s="120">
        <v>622</v>
      </c>
      <c r="L255" s="121">
        <f t="shared" si="23"/>
        <v>0.43317972350230405</v>
      </c>
      <c r="M255" s="120">
        <v>775</v>
      </c>
      <c r="N255" s="121">
        <f t="shared" si="24"/>
        <v>0.24598070739549849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37</v>
      </c>
      <c r="F256" s="121" t="str">
        <f t="shared" si="23"/>
        <v>-</v>
      </c>
      <c r="G256" s="120">
        <v>388</v>
      </c>
      <c r="H256" s="121">
        <f t="shared" si="23"/>
        <v>9.486486486486486</v>
      </c>
      <c r="I256" s="120">
        <v>450</v>
      </c>
      <c r="J256" s="121">
        <f t="shared" si="23"/>
        <v>0.15979381443298979</v>
      </c>
      <c r="K256" s="120">
        <v>450</v>
      </c>
      <c r="L256" s="121">
        <f t="shared" si="23"/>
        <v>0</v>
      </c>
      <c r="M256" s="120">
        <v>436</v>
      </c>
      <c r="N256" s="121">
        <f t="shared" si="24"/>
        <v>-3.1111111111111089E-2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194</v>
      </c>
      <c r="F257" s="121" t="str">
        <f t="shared" si="23"/>
        <v>-</v>
      </c>
      <c r="G257" s="120">
        <v>687</v>
      </c>
      <c r="H257" s="121">
        <f t="shared" si="23"/>
        <v>2.5412371134020617</v>
      </c>
      <c r="I257" s="120">
        <v>522</v>
      </c>
      <c r="J257" s="121">
        <f t="shared" si="23"/>
        <v>-0.24017467248908297</v>
      </c>
      <c r="K257" s="120">
        <v>1214</v>
      </c>
      <c r="L257" s="121">
        <f t="shared" si="23"/>
        <v>1.3256704980842913</v>
      </c>
      <c r="M257" s="120">
        <v>818</v>
      </c>
      <c r="N257" s="121">
        <f t="shared" si="24"/>
        <v>-0.32619439868204281</v>
      </c>
    </row>
    <row r="258" spans="2:15" x14ac:dyDescent="0.25">
      <c r="B258" s="119" t="s">
        <v>87</v>
      </c>
      <c r="C258" s="120">
        <v>9</v>
      </c>
      <c r="D258" s="121">
        <v>-0.98392857142857149</v>
      </c>
      <c r="E258" s="120">
        <v>149</v>
      </c>
      <c r="F258" s="121">
        <f t="shared" si="23"/>
        <v>15.555555555555557</v>
      </c>
      <c r="G258" s="120">
        <v>460</v>
      </c>
      <c r="H258" s="121">
        <f t="shared" si="23"/>
        <v>2.087248322147651</v>
      </c>
      <c r="I258" s="120">
        <v>651</v>
      </c>
      <c r="J258" s="121">
        <f t="shared" si="23"/>
        <v>0.41521739130434776</v>
      </c>
      <c r="K258" s="120">
        <v>545</v>
      </c>
      <c r="L258" s="121">
        <f t="shared" si="23"/>
        <v>-0.16282642089093702</v>
      </c>
      <c r="M258" s="120"/>
      <c r="N258" s="121"/>
    </row>
    <row r="259" spans="2:15" x14ac:dyDescent="0.25">
      <c r="B259" s="119" t="s">
        <v>89</v>
      </c>
      <c r="C259" s="120">
        <v>1</v>
      </c>
      <c r="D259" s="121">
        <v>-0.99887766554433222</v>
      </c>
      <c r="E259" s="120">
        <v>187</v>
      </c>
      <c r="F259" s="121">
        <f t="shared" si="23"/>
        <v>186</v>
      </c>
      <c r="G259" s="120">
        <v>487</v>
      </c>
      <c r="H259" s="121">
        <f t="shared" si="23"/>
        <v>1.6042780748663104</v>
      </c>
      <c r="I259" s="120">
        <v>563</v>
      </c>
      <c r="J259" s="121">
        <f t="shared" si="23"/>
        <v>0.15605749486652987</v>
      </c>
      <c r="K259" s="120">
        <v>786</v>
      </c>
      <c r="L259" s="121">
        <f t="shared" si="23"/>
        <v>0.39609236234458267</v>
      </c>
      <c r="M259" s="120"/>
      <c r="N259" s="121"/>
    </row>
    <row r="260" spans="2:15" x14ac:dyDescent="0.25">
      <c r="B260" s="119" t="s">
        <v>91</v>
      </c>
      <c r="C260" s="120">
        <v>9</v>
      </c>
      <c r="D260" s="121">
        <v>-0.99586966498393759</v>
      </c>
      <c r="E260" s="120">
        <v>1976</v>
      </c>
      <c r="F260" s="121">
        <f t="shared" si="23"/>
        <v>218.55555555555554</v>
      </c>
      <c r="G260" s="120">
        <v>2499</v>
      </c>
      <c r="H260" s="121">
        <f t="shared" si="23"/>
        <v>0.26467611336032393</v>
      </c>
      <c r="I260" s="120">
        <v>2101</v>
      </c>
      <c r="J260" s="121">
        <f t="shared" si="23"/>
        <v>-0.15926370548219293</v>
      </c>
      <c r="K260" s="120">
        <v>2136</v>
      </c>
      <c r="L260" s="121">
        <f t="shared" si="23"/>
        <v>1.6658733936220749E-2</v>
      </c>
      <c r="M260" s="120"/>
      <c r="N260" s="121"/>
    </row>
    <row r="261" spans="2:15" x14ac:dyDescent="0.25">
      <c r="B261" s="119" t="s">
        <v>93</v>
      </c>
      <c r="C261" s="120">
        <v>14</v>
      </c>
      <c r="D261" s="121">
        <v>-0.9952364749914937</v>
      </c>
      <c r="E261" s="120">
        <v>2835</v>
      </c>
      <c r="F261" s="121">
        <f t="shared" si="23"/>
        <v>201.5</v>
      </c>
      <c r="G261" s="120">
        <v>3397</v>
      </c>
      <c r="H261" s="121">
        <f t="shared" si="23"/>
        <v>0.19823633156966491</v>
      </c>
      <c r="I261" s="120">
        <v>3063</v>
      </c>
      <c r="J261" s="121">
        <f t="shared" si="23"/>
        <v>-9.8322048866647083E-2</v>
      </c>
      <c r="K261" s="120">
        <v>3114</v>
      </c>
      <c r="L261" s="121">
        <f t="shared" si="23"/>
        <v>1.6650342801175277E-2</v>
      </c>
      <c r="M261" s="120"/>
      <c r="N261" s="121"/>
    </row>
    <row r="262" spans="2:15" x14ac:dyDescent="0.25">
      <c r="B262" s="119" t="s">
        <v>95</v>
      </c>
      <c r="C262" s="120">
        <v>24</v>
      </c>
      <c r="D262" s="121">
        <v>-0.99290570499556607</v>
      </c>
      <c r="E262" s="120">
        <v>2091</v>
      </c>
      <c r="F262" s="121">
        <f t="shared" si="23"/>
        <v>86.125</v>
      </c>
      <c r="G262" s="120">
        <v>2400</v>
      </c>
      <c r="H262" s="121">
        <f t="shared" si="23"/>
        <v>0.14777618364418932</v>
      </c>
      <c r="I262" s="120">
        <v>2463</v>
      </c>
      <c r="J262" s="121">
        <f t="shared" si="23"/>
        <v>2.6250000000000107E-2</v>
      </c>
      <c r="K262" s="120">
        <v>2655</v>
      </c>
      <c r="L262" s="121">
        <f t="shared" si="23"/>
        <v>7.7953714981729538E-2</v>
      </c>
      <c r="M262" s="120"/>
      <c r="N262" s="121"/>
    </row>
    <row r="263" spans="2:15" ht="15.75" x14ac:dyDescent="0.25">
      <c r="B263" s="122" t="s">
        <v>32</v>
      </c>
      <c r="C263" s="123">
        <v>11625</v>
      </c>
      <c r="D263" s="124">
        <v>-0.62456400981785298</v>
      </c>
      <c r="E263" s="123">
        <v>7603</v>
      </c>
      <c r="F263" s="124">
        <f t="shared" si="23"/>
        <v>-0.34597849462365593</v>
      </c>
      <c r="G263" s="123">
        <v>22864</v>
      </c>
      <c r="H263" s="124">
        <f t="shared" si="23"/>
        <v>2.007233986584243</v>
      </c>
      <c r="I263" s="123">
        <v>24590</v>
      </c>
      <c r="J263" s="124">
        <f t="shared" si="23"/>
        <v>7.5489853044086841E-2</v>
      </c>
      <c r="K263" s="123">
        <v>24160</v>
      </c>
      <c r="L263" s="124">
        <f t="shared" si="23"/>
        <v>-1.7486783245221682E-2</v>
      </c>
      <c r="M263" s="123">
        <v>13733</v>
      </c>
      <c r="N263" s="124">
        <v>-7.9804341999463957E-2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249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5434</v>
      </c>
      <c r="D273" s="121">
        <v>5.9672386895475826E-2</v>
      </c>
      <c r="E273" s="120">
        <v>56</v>
      </c>
      <c r="F273" s="121">
        <f t="shared" ref="F273:L285" si="25">IFERROR(E273/C273-1,"-")</f>
        <v>-0.98969451601030545</v>
      </c>
      <c r="G273" s="120">
        <v>1897</v>
      </c>
      <c r="H273" s="121">
        <f t="shared" si="25"/>
        <v>32.875</v>
      </c>
      <c r="I273" s="120">
        <v>4811</v>
      </c>
      <c r="J273" s="121">
        <f t="shared" si="25"/>
        <v>1.536109646810754</v>
      </c>
      <c r="K273" s="120">
        <v>4085</v>
      </c>
      <c r="L273" s="121">
        <f t="shared" si="25"/>
        <v>-0.15090417792558719</v>
      </c>
      <c r="M273" s="120">
        <v>3094</v>
      </c>
      <c r="N273" s="121">
        <f t="shared" ref="N273:N279" si="26">IFERROR(M273/K273-1,"-")</f>
        <v>-0.24259485924112612</v>
      </c>
    </row>
    <row r="274" spans="2:14" x14ac:dyDescent="0.25">
      <c r="B274" s="119" t="s">
        <v>75</v>
      </c>
      <c r="C274" s="120">
        <v>5626</v>
      </c>
      <c r="D274" s="121">
        <v>0.29631336405529951</v>
      </c>
      <c r="E274" s="120">
        <v>90</v>
      </c>
      <c r="F274" s="121">
        <f t="shared" si="25"/>
        <v>-0.98400284393885529</v>
      </c>
      <c r="G274" s="120">
        <v>1725</v>
      </c>
      <c r="H274" s="121">
        <f t="shared" si="25"/>
        <v>18.166666666666668</v>
      </c>
      <c r="I274" s="120">
        <v>3291</v>
      </c>
      <c r="J274" s="121">
        <f t="shared" si="25"/>
        <v>0.90782608695652178</v>
      </c>
      <c r="K274" s="120">
        <v>3554</v>
      </c>
      <c r="L274" s="121">
        <f t="shared" si="25"/>
        <v>7.9914919477362512E-2</v>
      </c>
      <c r="M274" s="120">
        <v>3156</v>
      </c>
      <c r="N274" s="121">
        <f t="shared" si="26"/>
        <v>-0.1119864940911649</v>
      </c>
    </row>
    <row r="275" spans="2:14" x14ac:dyDescent="0.25">
      <c r="B275" s="119" t="s">
        <v>77</v>
      </c>
      <c r="C275" s="120">
        <v>1740</v>
      </c>
      <c r="D275" s="121">
        <v>-0.64876867178037956</v>
      </c>
      <c r="E275" s="120">
        <v>55</v>
      </c>
      <c r="F275" s="121">
        <f t="shared" si="25"/>
        <v>-0.9683908045977011</v>
      </c>
      <c r="G275" s="120">
        <v>2166</v>
      </c>
      <c r="H275" s="121">
        <f t="shared" si="25"/>
        <v>38.381818181818183</v>
      </c>
      <c r="I275" s="120">
        <v>2951</v>
      </c>
      <c r="J275" s="121">
        <f t="shared" si="25"/>
        <v>0.3624192059095106</v>
      </c>
      <c r="K275" s="120">
        <v>3964</v>
      </c>
      <c r="L275" s="121">
        <f t="shared" si="25"/>
        <v>0.34327346662148428</v>
      </c>
      <c r="M275" s="120">
        <v>2560</v>
      </c>
      <c r="N275" s="121">
        <f t="shared" si="26"/>
        <v>-0.3541876892028254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80</v>
      </c>
      <c r="F276" s="121" t="str">
        <f t="shared" si="25"/>
        <v>-</v>
      </c>
      <c r="G276" s="120">
        <v>1648</v>
      </c>
      <c r="H276" s="121">
        <f t="shared" si="25"/>
        <v>19.600000000000001</v>
      </c>
      <c r="I276" s="120">
        <v>1900</v>
      </c>
      <c r="J276" s="121">
        <f t="shared" si="25"/>
        <v>0.15291262135922334</v>
      </c>
      <c r="K276" s="120">
        <v>1351</v>
      </c>
      <c r="L276" s="121">
        <f t="shared" si="25"/>
        <v>-0.28894736842105262</v>
      </c>
      <c r="M276" s="120">
        <v>1682</v>
      </c>
      <c r="N276" s="121">
        <f t="shared" si="26"/>
        <v>0.2450037009622501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38</v>
      </c>
      <c r="F277" s="121" t="str">
        <f t="shared" si="25"/>
        <v>-</v>
      </c>
      <c r="G277" s="120">
        <v>211</v>
      </c>
      <c r="H277" s="121">
        <f t="shared" si="25"/>
        <v>4.5526315789473681</v>
      </c>
      <c r="I277" s="120">
        <v>280</v>
      </c>
      <c r="J277" s="121">
        <f t="shared" si="25"/>
        <v>0.32701421800947861</v>
      </c>
      <c r="K277" s="120">
        <v>163</v>
      </c>
      <c r="L277" s="121">
        <f t="shared" si="25"/>
        <v>-0.41785714285714282</v>
      </c>
      <c r="M277" s="120">
        <v>109</v>
      </c>
      <c r="N277" s="121">
        <f t="shared" si="26"/>
        <v>-0.33128834355828218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26</v>
      </c>
      <c r="F278" s="121" t="str">
        <f t="shared" si="25"/>
        <v>-</v>
      </c>
      <c r="G278" s="120">
        <v>298</v>
      </c>
      <c r="H278" s="121">
        <f t="shared" si="25"/>
        <v>10.461538461538462</v>
      </c>
      <c r="I278" s="120">
        <v>429</v>
      </c>
      <c r="J278" s="121">
        <f t="shared" si="25"/>
        <v>0.43959731543624159</v>
      </c>
      <c r="K278" s="120">
        <v>233</v>
      </c>
      <c r="L278" s="121">
        <f t="shared" si="25"/>
        <v>-0.45687645687645684</v>
      </c>
      <c r="M278" s="120">
        <v>255</v>
      </c>
      <c r="N278" s="121">
        <f t="shared" si="26"/>
        <v>9.4420600858369008E-2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70</v>
      </c>
      <c r="F279" s="121" t="str">
        <f t="shared" si="25"/>
        <v>-</v>
      </c>
      <c r="G279" s="120">
        <v>242</v>
      </c>
      <c r="H279" s="121">
        <f t="shared" si="25"/>
        <v>2.4571428571428573</v>
      </c>
      <c r="I279" s="120">
        <v>391</v>
      </c>
      <c r="J279" s="121">
        <f t="shared" si="25"/>
        <v>0.61570247933884303</v>
      </c>
      <c r="K279" s="120">
        <v>247</v>
      </c>
      <c r="L279" s="121">
        <f t="shared" si="25"/>
        <v>-0.36828644501278773</v>
      </c>
      <c r="M279" s="120">
        <v>144</v>
      </c>
      <c r="N279" s="121">
        <f t="shared" si="26"/>
        <v>-0.417004048582996</v>
      </c>
    </row>
    <row r="280" spans="2:14" x14ac:dyDescent="0.25">
      <c r="B280" s="119" t="s">
        <v>87</v>
      </c>
      <c r="C280" s="120">
        <v>30</v>
      </c>
      <c r="D280" s="121">
        <v>-0.95568685376661744</v>
      </c>
      <c r="E280" s="120">
        <v>66</v>
      </c>
      <c r="F280" s="121">
        <f t="shared" si="25"/>
        <v>1.2000000000000002</v>
      </c>
      <c r="G280" s="120">
        <v>287</v>
      </c>
      <c r="H280" s="121">
        <f t="shared" si="25"/>
        <v>3.3484848484848486</v>
      </c>
      <c r="I280" s="120">
        <v>383</v>
      </c>
      <c r="J280" s="121">
        <f t="shared" si="25"/>
        <v>0.33449477351916368</v>
      </c>
      <c r="K280" s="120">
        <v>201</v>
      </c>
      <c r="L280" s="121">
        <f t="shared" si="25"/>
        <v>-0.47519582245430814</v>
      </c>
      <c r="M280" s="120"/>
      <c r="N280" s="121"/>
    </row>
    <row r="281" spans="2:14" x14ac:dyDescent="0.25">
      <c r="B281" s="119" t="s">
        <v>89</v>
      </c>
      <c r="C281" s="120">
        <v>16</v>
      </c>
      <c r="D281" s="121">
        <v>-0.97269624573378843</v>
      </c>
      <c r="E281" s="120">
        <v>54</v>
      </c>
      <c r="F281" s="121">
        <f t="shared" si="25"/>
        <v>2.375</v>
      </c>
      <c r="G281" s="120">
        <v>382</v>
      </c>
      <c r="H281" s="121">
        <f t="shared" si="25"/>
        <v>6.0740740740740744</v>
      </c>
      <c r="I281" s="120">
        <v>399</v>
      </c>
      <c r="J281" s="121">
        <f t="shared" si="25"/>
        <v>4.4502617801047029E-2</v>
      </c>
      <c r="K281" s="120">
        <v>175</v>
      </c>
      <c r="L281" s="121">
        <f t="shared" si="25"/>
        <v>-0.56140350877192979</v>
      </c>
      <c r="M281" s="120"/>
      <c r="N281" s="121"/>
    </row>
    <row r="282" spans="2:14" x14ac:dyDescent="0.25">
      <c r="B282" s="119" t="s">
        <v>91</v>
      </c>
      <c r="C282" s="120">
        <v>138</v>
      </c>
      <c r="D282" s="121">
        <v>-0.96252036936447583</v>
      </c>
      <c r="E282" s="120">
        <v>1125</v>
      </c>
      <c r="F282" s="121">
        <f t="shared" si="25"/>
        <v>7.1521739130434785</v>
      </c>
      <c r="G282" s="120">
        <v>2204</v>
      </c>
      <c r="H282" s="121">
        <f t="shared" si="25"/>
        <v>0.95911111111111103</v>
      </c>
      <c r="I282" s="120">
        <v>2388</v>
      </c>
      <c r="J282" s="121">
        <f t="shared" si="25"/>
        <v>8.3484573502722315E-2</v>
      </c>
      <c r="K282" s="120">
        <v>2268</v>
      </c>
      <c r="L282" s="121">
        <f t="shared" si="25"/>
        <v>-5.0251256281407031E-2</v>
      </c>
      <c r="M282" s="120"/>
      <c r="N282" s="121"/>
    </row>
    <row r="283" spans="2:14" x14ac:dyDescent="0.25">
      <c r="B283" s="119" t="s">
        <v>93</v>
      </c>
      <c r="C283" s="120">
        <v>302</v>
      </c>
      <c r="D283" s="121">
        <v>-0.94258555133079847</v>
      </c>
      <c r="E283" s="120">
        <v>2172</v>
      </c>
      <c r="F283" s="121">
        <f t="shared" si="25"/>
        <v>6.1920529801324502</v>
      </c>
      <c r="G283" s="120">
        <v>4737</v>
      </c>
      <c r="H283" s="121">
        <f t="shared" si="25"/>
        <v>1.180939226519337</v>
      </c>
      <c r="I283" s="120">
        <v>3933</v>
      </c>
      <c r="J283" s="121">
        <f t="shared" si="25"/>
        <v>-0.16972767574414183</v>
      </c>
      <c r="K283" s="120">
        <v>3376</v>
      </c>
      <c r="L283" s="121">
        <f t="shared" si="25"/>
        <v>-0.14162217137045507</v>
      </c>
      <c r="M283" s="120"/>
      <c r="N283" s="121"/>
    </row>
    <row r="284" spans="2:14" x14ac:dyDescent="0.25">
      <c r="B284" s="119" t="s">
        <v>95</v>
      </c>
      <c r="C284" s="120">
        <v>61</v>
      </c>
      <c r="D284" s="121">
        <v>-0.99024156135018393</v>
      </c>
      <c r="E284" s="120">
        <v>1633</v>
      </c>
      <c r="F284" s="121">
        <f t="shared" si="25"/>
        <v>25.770491803278688</v>
      </c>
      <c r="G284" s="120">
        <v>3908</v>
      </c>
      <c r="H284" s="121">
        <f t="shared" si="25"/>
        <v>1.3931414574402941</v>
      </c>
      <c r="I284" s="120">
        <v>4511</v>
      </c>
      <c r="J284" s="121">
        <f t="shared" si="25"/>
        <v>0.15429887410440113</v>
      </c>
      <c r="K284" s="120">
        <v>3656</v>
      </c>
      <c r="L284" s="121">
        <f t="shared" si="25"/>
        <v>-0.18953668809576596</v>
      </c>
      <c r="M284" s="120"/>
      <c r="N284" s="121"/>
    </row>
    <row r="285" spans="2:14" ht="15.75" x14ac:dyDescent="0.25">
      <c r="B285" s="122" t="s">
        <v>32</v>
      </c>
      <c r="C285" s="123">
        <v>13377</v>
      </c>
      <c r="D285" s="124">
        <v>-0.62367073651043725</v>
      </c>
      <c r="E285" s="123">
        <v>5465</v>
      </c>
      <c r="F285" s="124">
        <f t="shared" si="25"/>
        <v>-0.59146295880989763</v>
      </c>
      <c r="G285" s="123">
        <v>19705</v>
      </c>
      <c r="H285" s="124">
        <f t="shared" si="25"/>
        <v>2.6056724611161939</v>
      </c>
      <c r="I285" s="123">
        <v>25667</v>
      </c>
      <c r="J285" s="124">
        <f t="shared" si="25"/>
        <v>0.30256280131946212</v>
      </c>
      <c r="K285" s="123">
        <v>23273</v>
      </c>
      <c r="L285" s="124">
        <f t="shared" si="25"/>
        <v>-9.3271515954338247E-2</v>
      </c>
      <c r="M285" s="123">
        <v>11000</v>
      </c>
      <c r="N285" s="124">
        <v>-0.19099801426785323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8C9ED-961C-4951-96A9-D62C8C46F4E1}">
  <sheetPr>
    <tabColor theme="7" tint="0.79998168889431442"/>
  </sheetPr>
  <dimension ref="A4:R23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250</v>
      </c>
      <c r="N8" s="118" t="s">
        <v>71</v>
      </c>
      <c r="O8" s="117" t="s">
        <v>251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124519</v>
      </c>
      <c r="D9" s="120">
        <v>131427</v>
      </c>
      <c r="E9" s="121">
        <f t="shared" ref="E9:E21" si="0">D9/C9-1</f>
        <v>5.5477477332776415E-2</v>
      </c>
      <c r="F9" s="120">
        <v>138100</v>
      </c>
      <c r="G9" s="121">
        <f>F9/D9-1</f>
        <v>5.0773433160613779E-2</v>
      </c>
      <c r="H9" s="120">
        <v>15182</v>
      </c>
      <c r="I9" s="121">
        <f>IFERROR(H9/F9-1,"-")</f>
        <v>-0.89006517016654596</v>
      </c>
      <c r="J9" s="120">
        <v>99949</v>
      </c>
      <c r="K9" s="121">
        <f>IFERROR(J9/H9-1,"-")</f>
        <v>5.5833882228955343</v>
      </c>
      <c r="L9" s="120">
        <v>139602</v>
      </c>
      <c r="M9" s="121">
        <f t="shared" ref="M9:M21" si="1">IFERROR(L9/J9-1,"-")</f>
        <v>0.39673233349007986</v>
      </c>
      <c r="N9" s="120">
        <v>150925</v>
      </c>
      <c r="O9" s="121">
        <f>IFERROR(N9/L9-1,"-")</f>
        <v>8.1109153163994696E-2</v>
      </c>
      <c r="P9" s="120">
        <v>146051</v>
      </c>
      <c r="Q9" s="121">
        <f t="shared" ref="Q9:Q20" si="2">IFERROR(P9/N9-1,"-")</f>
        <v>-3.2294185853900981E-2</v>
      </c>
    </row>
    <row r="10" spans="1:18" x14ac:dyDescent="0.25">
      <c r="A10" s="1" t="s">
        <v>74</v>
      </c>
      <c r="B10" s="119" t="s">
        <v>75</v>
      </c>
      <c r="C10" s="120">
        <v>128316</v>
      </c>
      <c r="D10" s="120">
        <v>129821</v>
      </c>
      <c r="E10" s="121">
        <f t="shared" si="0"/>
        <v>1.1728856884566152E-2</v>
      </c>
      <c r="F10" s="120">
        <v>148350</v>
      </c>
      <c r="G10" s="121">
        <f t="shared" ref="G10:G20" si="3">F10/D10-1</f>
        <v>0.14272729373521997</v>
      </c>
      <c r="H10" s="120">
        <v>19347</v>
      </c>
      <c r="I10" s="121">
        <f t="shared" ref="I10:I21" si="4">IFERROR(H10/F10-1,"-")</f>
        <v>-0.86958543983822045</v>
      </c>
      <c r="J10" s="120">
        <v>130897</v>
      </c>
      <c r="K10" s="121">
        <f t="shared" ref="K10:K21" si="5">IFERROR(J10/H10-1,"-")</f>
        <v>5.7657517961441052</v>
      </c>
      <c r="L10" s="120">
        <v>147030</v>
      </c>
      <c r="M10" s="121">
        <f t="shared" si="1"/>
        <v>0.12324957791240432</v>
      </c>
      <c r="N10" s="120">
        <v>154587</v>
      </c>
      <c r="O10" s="121">
        <f t="shared" ref="O10:O21" si="6">IFERROR(N10/L10-1,"-")</f>
        <v>5.1397673944093114E-2</v>
      </c>
      <c r="P10" s="120">
        <v>147890</v>
      </c>
      <c r="Q10" s="121">
        <f t="shared" si="2"/>
        <v>-4.3321883470149536E-2</v>
      </c>
    </row>
    <row r="11" spans="1:18" x14ac:dyDescent="0.25">
      <c r="A11" s="1" t="s">
        <v>76</v>
      </c>
      <c r="B11" s="119" t="s">
        <v>77</v>
      </c>
      <c r="C11" s="120">
        <v>151090</v>
      </c>
      <c r="D11" s="120">
        <v>155039</v>
      </c>
      <c r="E11" s="121">
        <f t="shared" si="0"/>
        <v>2.6136739691574595E-2</v>
      </c>
      <c r="F11" s="120">
        <v>57720</v>
      </c>
      <c r="G11" s="121">
        <f t="shared" si="3"/>
        <v>-0.62770657705480559</v>
      </c>
      <c r="H11" s="120">
        <v>24976</v>
      </c>
      <c r="I11" s="121">
        <f t="shared" si="4"/>
        <v>-0.5672903672903673</v>
      </c>
      <c r="J11" s="120">
        <v>140303</v>
      </c>
      <c r="K11" s="121">
        <f t="shared" si="5"/>
        <v>4.6175128122998075</v>
      </c>
      <c r="L11" s="120">
        <v>154113</v>
      </c>
      <c r="M11" s="121">
        <f t="shared" si="1"/>
        <v>9.8429826874692594E-2</v>
      </c>
      <c r="N11" s="120">
        <v>175927</v>
      </c>
      <c r="O11" s="121">
        <f t="shared" si="6"/>
        <v>0.14154548934872468</v>
      </c>
      <c r="P11" s="120">
        <v>158958</v>
      </c>
      <c r="Q11" s="121">
        <f t="shared" si="2"/>
        <v>-9.6454779539240754E-2</v>
      </c>
    </row>
    <row r="12" spans="1:18" x14ac:dyDescent="0.25">
      <c r="A12" s="1" t="s">
        <v>78</v>
      </c>
      <c r="B12" s="119" t="s">
        <v>79</v>
      </c>
      <c r="C12" s="120">
        <v>140771</v>
      </c>
      <c r="D12" s="120">
        <v>154790</v>
      </c>
      <c r="E12" s="121">
        <f t="shared" si="0"/>
        <v>9.9587272946842775E-2</v>
      </c>
      <c r="F12" s="120">
        <v>0</v>
      </c>
      <c r="G12" s="121">
        <f t="shared" si="3"/>
        <v>-1</v>
      </c>
      <c r="H12" s="120">
        <v>32795</v>
      </c>
      <c r="I12" s="121" t="str">
        <f t="shared" si="4"/>
        <v>-</v>
      </c>
      <c r="J12" s="120">
        <v>166226</v>
      </c>
      <c r="K12" s="121">
        <f t="shared" si="5"/>
        <v>4.0686385119682882</v>
      </c>
      <c r="L12" s="120">
        <v>167625</v>
      </c>
      <c r="M12" s="121">
        <f t="shared" si="1"/>
        <v>8.4162525717998982E-3</v>
      </c>
      <c r="N12" s="120">
        <v>158852</v>
      </c>
      <c r="O12" s="121">
        <f t="shared" si="6"/>
        <v>-5.2337061894108916E-2</v>
      </c>
      <c r="P12" s="120">
        <v>165261</v>
      </c>
      <c r="Q12" s="121">
        <f t="shared" si="2"/>
        <v>4.0345730617178166E-2</v>
      </c>
    </row>
    <row r="13" spans="1:18" x14ac:dyDescent="0.25">
      <c r="A13" s="1" t="s">
        <v>80</v>
      </c>
      <c r="B13" s="119" t="s">
        <v>81</v>
      </c>
      <c r="C13" s="120">
        <v>130764</v>
      </c>
      <c r="D13" s="120">
        <v>147295</v>
      </c>
      <c r="E13" s="121">
        <f t="shared" si="0"/>
        <v>0.12641858615521095</v>
      </c>
      <c r="F13" s="120">
        <v>0</v>
      </c>
      <c r="G13" s="121">
        <f t="shared" si="3"/>
        <v>-1</v>
      </c>
      <c r="H13" s="120">
        <v>42014</v>
      </c>
      <c r="I13" s="121" t="str">
        <f t="shared" si="4"/>
        <v>-</v>
      </c>
      <c r="J13" s="120">
        <v>145846</v>
      </c>
      <c r="K13" s="121">
        <f t="shared" si="5"/>
        <v>2.4713666872947111</v>
      </c>
      <c r="L13" s="120">
        <v>150325</v>
      </c>
      <c r="M13" s="121">
        <f t="shared" si="1"/>
        <v>3.0710475432990991E-2</v>
      </c>
      <c r="N13" s="120">
        <v>161561</v>
      </c>
      <c r="O13" s="121">
        <f t="shared" si="6"/>
        <v>7.4744719773823354E-2</v>
      </c>
      <c r="P13" s="120">
        <v>153212</v>
      </c>
      <c r="Q13" s="121">
        <f t="shared" si="2"/>
        <v>-5.167707553184242E-2</v>
      </c>
    </row>
    <row r="14" spans="1:18" x14ac:dyDescent="0.25">
      <c r="A14" s="1" t="s">
        <v>82</v>
      </c>
      <c r="B14" s="119" t="s">
        <v>83</v>
      </c>
      <c r="C14" s="120">
        <v>144000</v>
      </c>
      <c r="D14" s="120">
        <v>151143</v>
      </c>
      <c r="E14" s="121">
        <f t="shared" si="0"/>
        <v>4.9604166666666671E-2</v>
      </c>
      <c r="F14" s="120">
        <v>0</v>
      </c>
      <c r="G14" s="121">
        <f t="shared" si="3"/>
        <v>-1</v>
      </c>
      <c r="H14" s="120">
        <v>53539</v>
      </c>
      <c r="I14" s="121" t="str">
        <f t="shared" si="4"/>
        <v>-</v>
      </c>
      <c r="J14" s="120">
        <v>144989</v>
      </c>
      <c r="K14" s="121">
        <f t="shared" si="5"/>
        <v>1.7081006369188816</v>
      </c>
      <c r="L14" s="120">
        <v>157350</v>
      </c>
      <c r="M14" s="121">
        <f t="shared" si="1"/>
        <v>8.5254743463297311E-2</v>
      </c>
      <c r="N14" s="120">
        <v>157065</v>
      </c>
      <c r="O14" s="121">
        <f t="shared" si="6"/>
        <v>-1.8112488083888989E-3</v>
      </c>
      <c r="P14" s="120">
        <v>145993</v>
      </c>
      <c r="Q14" s="121">
        <f t="shared" si="2"/>
        <v>-7.0493107948938372E-2</v>
      </c>
    </row>
    <row r="15" spans="1:18" x14ac:dyDescent="0.25">
      <c r="A15" s="1" t="s">
        <v>84</v>
      </c>
      <c r="B15" s="119" t="s">
        <v>85</v>
      </c>
      <c r="C15" s="120">
        <v>151588</v>
      </c>
      <c r="D15" s="120">
        <v>155735</v>
      </c>
      <c r="E15" s="121">
        <f t="shared" si="0"/>
        <v>2.7357046731931289E-2</v>
      </c>
      <c r="F15" s="120">
        <v>0</v>
      </c>
      <c r="G15" s="121">
        <f t="shared" si="3"/>
        <v>-1</v>
      </c>
      <c r="H15" s="120">
        <v>94144</v>
      </c>
      <c r="I15" s="121" t="str">
        <f t="shared" si="4"/>
        <v>-</v>
      </c>
      <c r="J15" s="120">
        <v>164843</v>
      </c>
      <c r="K15" s="121">
        <f t="shared" si="5"/>
        <v>0.75096660435078189</v>
      </c>
      <c r="L15" s="120">
        <v>163971</v>
      </c>
      <c r="M15" s="121">
        <f t="shared" si="1"/>
        <v>-5.2898818876142562E-3</v>
      </c>
      <c r="N15" s="120">
        <v>166795</v>
      </c>
      <c r="O15" s="121">
        <f t="shared" si="6"/>
        <v>1.7222557647388781E-2</v>
      </c>
      <c r="P15" s="120">
        <v>155030</v>
      </c>
      <c r="Q15" s="121">
        <f t="shared" si="2"/>
        <v>-7.0535687520609125E-2</v>
      </c>
    </row>
    <row r="16" spans="1:18" x14ac:dyDescent="0.25">
      <c r="A16" s="1" t="s">
        <v>86</v>
      </c>
      <c r="B16" s="119" t="s">
        <v>87</v>
      </c>
      <c r="C16" s="120">
        <v>160004</v>
      </c>
      <c r="D16" s="120">
        <v>164814</v>
      </c>
      <c r="E16" s="121">
        <f t="shared" si="0"/>
        <v>3.0061748456288617E-2</v>
      </c>
      <c r="F16" s="120">
        <v>52795</v>
      </c>
      <c r="G16" s="121">
        <f t="shared" si="3"/>
        <v>-0.67966920285898036</v>
      </c>
      <c r="H16" s="120">
        <v>118184</v>
      </c>
      <c r="I16" s="121">
        <f t="shared" si="4"/>
        <v>1.2385453167913627</v>
      </c>
      <c r="J16" s="120">
        <v>164674</v>
      </c>
      <c r="K16" s="121">
        <f t="shared" si="5"/>
        <v>0.39336966086779945</v>
      </c>
      <c r="L16" s="120">
        <v>166974</v>
      </c>
      <c r="M16" s="121">
        <f t="shared" si="1"/>
        <v>1.3966989324362133E-2</v>
      </c>
      <c r="N16" s="120">
        <v>175399</v>
      </c>
      <c r="O16" s="121">
        <f t="shared" si="6"/>
        <v>5.0456957370608624E-2</v>
      </c>
      <c r="P16" s="120" t="s">
        <v>252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139210</v>
      </c>
      <c r="D17" s="120">
        <v>136766</v>
      </c>
      <c r="E17" s="121">
        <f t="shared" si="0"/>
        <v>-1.7556210042382059E-2</v>
      </c>
      <c r="F17" s="120">
        <v>37281</v>
      </c>
      <c r="G17" s="121">
        <f t="shared" si="3"/>
        <v>-0.72741032127868044</v>
      </c>
      <c r="H17" s="120">
        <v>105384</v>
      </c>
      <c r="I17" s="121">
        <f t="shared" si="4"/>
        <v>1.8267482095437355</v>
      </c>
      <c r="J17" s="120">
        <v>140395</v>
      </c>
      <c r="K17" s="121">
        <f t="shared" si="5"/>
        <v>0.33222310787216269</v>
      </c>
      <c r="L17" s="120">
        <v>153067</v>
      </c>
      <c r="M17" s="121">
        <f t="shared" si="1"/>
        <v>9.0259624630506741E-2</v>
      </c>
      <c r="N17" s="120">
        <v>148572</v>
      </c>
      <c r="O17" s="121">
        <f t="shared" si="6"/>
        <v>-2.936622524776733E-2</v>
      </c>
      <c r="P17" s="120" t="s">
        <v>252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163587</v>
      </c>
      <c r="D18" s="120">
        <v>158662</v>
      </c>
      <c r="E18" s="121">
        <f t="shared" si="0"/>
        <v>-3.0106304290683283E-2</v>
      </c>
      <c r="F18" s="120">
        <v>29818</v>
      </c>
      <c r="G18" s="121">
        <f t="shared" si="3"/>
        <v>-0.81206590109793142</v>
      </c>
      <c r="H18" s="120">
        <v>139108</v>
      </c>
      <c r="I18" s="121">
        <f t="shared" si="4"/>
        <v>3.6652357636327046</v>
      </c>
      <c r="J18" s="120">
        <v>159273</v>
      </c>
      <c r="K18" s="121">
        <f t="shared" si="5"/>
        <v>0.14495931218909042</v>
      </c>
      <c r="L18" s="120">
        <v>172251</v>
      </c>
      <c r="M18" s="121">
        <f t="shared" si="1"/>
        <v>8.1482737187093868E-2</v>
      </c>
      <c r="N18" s="120">
        <v>172855</v>
      </c>
      <c r="O18" s="121">
        <f t="shared" si="6"/>
        <v>3.5065108475422768E-3</v>
      </c>
      <c r="P18" s="120" t="s">
        <v>252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136247</v>
      </c>
      <c r="D19" s="120">
        <v>136028</v>
      </c>
      <c r="E19" s="121">
        <f t="shared" si="0"/>
        <v>-1.6073748412809286E-3</v>
      </c>
      <c r="F19" s="120">
        <v>22307</v>
      </c>
      <c r="G19" s="121">
        <f t="shared" si="3"/>
        <v>-0.83601170347281439</v>
      </c>
      <c r="H19" s="120">
        <v>122250</v>
      </c>
      <c r="I19" s="121">
        <f t="shared" si="4"/>
        <v>4.4803424933877256</v>
      </c>
      <c r="J19" s="120">
        <v>145679</v>
      </c>
      <c r="K19" s="121">
        <f t="shared" si="5"/>
        <v>0.19164826175869121</v>
      </c>
      <c r="L19" s="120">
        <v>154254</v>
      </c>
      <c r="M19" s="121">
        <f t="shared" si="1"/>
        <v>5.8862293123923104E-2</v>
      </c>
      <c r="N19" s="120">
        <v>156906</v>
      </c>
      <c r="O19" s="121">
        <f t="shared" si="6"/>
        <v>1.7192422886926684E-2</v>
      </c>
      <c r="P19" s="120" t="s">
        <v>252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145039</v>
      </c>
      <c r="D20" s="120">
        <v>141195</v>
      </c>
      <c r="E20" s="121">
        <f t="shared" si="0"/>
        <v>-2.6503216376284944E-2</v>
      </c>
      <c r="F20" s="120">
        <v>27724</v>
      </c>
      <c r="G20" s="121">
        <f t="shared" si="3"/>
        <v>-0.80364743794043703</v>
      </c>
      <c r="H20" s="120">
        <v>114122</v>
      </c>
      <c r="I20" s="121">
        <f t="shared" si="4"/>
        <v>3.1163612754292309</v>
      </c>
      <c r="J20" s="120">
        <v>153975</v>
      </c>
      <c r="K20" s="121">
        <f t="shared" si="5"/>
        <v>0.34921399905364425</v>
      </c>
      <c r="L20" s="120">
        <v>161770</v>
      </c>
      <c r="M20" s="121">
        <f t="shared" si="1"/>
        <v>5.0625101477512535E-2</v>
      </c>
      <c r="N20" s="120">
        <v>159454</v>
      </c>
      <c r="O20" s="121">
        <f t="shared" si="6"/>
        <v>-1.431662236508624E-2</v>
      </c>
      <c r="P20" s="120" t="s">
        <v>252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1715135</v>
      </c>
      <c r="D21" s="123">
        <v>1762715</v>
      </c>
      <c r="E21" s="124">
        <f t="shared" si="0"/>
        <v>2.7741256519166146E-2</v>
      </c>
      <c r="F21" s="123">
        <v>550867</v>
      </c>
      <c r="G21" s="124">
        <f>F21/D21-1</f>
        <v>-0.68748946936969391</v>
      </c>
      <c r="H21" s="123">
        <v>881045</v>
      </c>
      <c r="I21" s="124">
        <f t="shared" si="4"/>
        <v>0.5993787974229714</v>
      </c>
      <c r="J21" s="123">
        <v>1757049</v>
      </c>
      <c r="K21" s="124">
        <f t="shared" si="5"/>
        <v>0.99427838532651558</v>
      </c>
      <c r="L21" s="123">
        <v>1888332</v>
      </c>
      <c r="M21" s="124">
        <f t="shared" si="1"/>
        <v>7.4717893467968199E-2</v>
      </c>
      <c r="N21" s="123">
        <v>1938898</v>
      </c>
      <c r="O21" s="124">
        <f t="shared" si="6"/>
        <v>2.677813011694985E-2</v>
      </c>
      <c r="P21" s="123">
        <v>1072395</v>
      </c>
      <c r="Q21" s="124">
        <v>-4.736291342723542E-2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63F7D034-6F3C-44E3-8C0E-965C4F495558}"/>
</file>

<file path=customXml/itemProps2.xml><?xml version="1.0" encoding="utf-8"?>
<ds:datastoreItem xmlns:ds="http://schemas.openxmlformats.org/officeDocument/2006/customXml" ds:itemID="{A83FD0B9-9F9F-46C0-AAD9-6C65ADE73F39}"/>
</file>

<file path=customXml/itemProps3.xml><?xml version="1.0" encoding="utf-8"?>
<ds:datastoreItem xmlns:ds="http://schemas.openxmlformats.org/officeDocument/2006/customXml" ds:itemID="{6968FE07-E8E2-4672-858D-A25AE7A92D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2025-08-25T08:13:44Z</dcterms:created>
  <dcterms:modified xsi:type="dcterms:W3CDTF">2025-08-25T08:21:59Z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