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2.xml" ContentType="application/vnd.openxmlformats-officedocument.drawingml.chart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17.xml" ContentType="application/vnd.openxmlformats-officedocument.drawingml.chartshapes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6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7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28" documentId="8_{1EFCCEB5-2977-4AD6-800E-5C414B37D4F8}" xr6:coauthVersionLast="47" xr6:coauthVersionMax="47" xr10:uidLastSave="{1620845C-C64A-4B1A-82D4-6480136E1E9C}"/>
  <bookViews>
    <workbookView xWindow="-120" yWindow="-120" windowWidth="29040" windowHeight="15720" xr2:uid="{8E78DACC-E5FF-493E-BD21-C20BC8B450A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0" r:id="rId24"/>
    <sheet name="Pernocta evol mensu TF cat" sheetId="51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50" l="1"/>
  <c r="F266" i="50"/>
  <c r="F265" i="50"/>
  <c r="F264" i="50"/>
  <c r="F263" i="50"/>
  <c r="F262" i="50"/>
  <c r="F261" i="50"/>
  <c r="F260" i="50"/>
  <c r="F259" i="50"/>
  <c r="F258" i="50"/>
  <c r="F257" i="50"/>
  <c r="F256" i="50"/>
  <c r="F255" i="50"/>
  <c r="F241" i="50"/>
  <c r="F240" i="50"/>
  <c r="F239" i="50"/>
  <c r="F238" i="50"/>
  <c r="F237" i="50"/>
  <c r="F236" i="50"/>
  <c r="F235" i="50"/>
  <c r="F234" i="50"/>
  <c r="F233" i="50"/>
  <c r="F232" i="50"/>
  <c r="F231" i="50"/>
  <c r="F230" i="50"/>
  <c r="F229" i="50"/>
  <c r="F219" i="50"/>
  <c r="F218" i="50"/>
  <c r="F217" i="50"/>
  <c r="F216" i="50"/>
  <c r="F215" i="50"/>
  <c r="F214" i="50"/>
  <c r="F213" i="50"/>
  <c r="F212" i="50"/>
  <c r="F211" i="50"/>
  <c r="F210" i="50"/>
  <c r="F209" i="50"/>
  <c r="F208" i="50"/>
  <c r="F207" i="50"/>
  <c r="F197" i="50"/>
  <c r="F196" i="50"/>
  <c r="F195" i="50"/>
  <c r="F194" i="50"/>
  <c r="F193" i="50"/>
  <c r="F192" i="50"/>
  <c r="F191" i="50"/>
  <c r="F190" i="50"/>
  <c r="F189" i="50"/>
  <c r="F188" i="50"/>
  <c r="F187" i="50"/>
  <c r="F186" i="50"/>
  <c r="F185" i="50"/>
  <c r="F175" i="50"/>
  <c r="F174" i="50"/>
  <c r="F173" i="50"/>
  <c r="F172" i="50"/>
  <c r="F171" i="50"/>
  <c r="F170" i="50"/>
  <c r="F169" i="50"/>
  <c r="F168" i="50"/>
  <c r="F167" i="50"/>
  <c r="F166" i="50"/>
  <c r="F165" i="50"/>
  <c r="F164" i="50"/>
  <c r="F163" i="50"/>
  <c r="F153" i="50"/>
  <c r="F152" i="50"/>
  <c r="F151" i="50"/>
  <c r="F150" i="50"/>
  <c r="F149" i="50"/>
  <c r="F148" i="50"/>
  <c r="F147" i="50"/>
  <c r="F146" i="50"/>
  <c r="F145" i="50"/>
  <c r="F144" i="50"/>
  <c r="F143" i="50"/>
  <c r="F142" i="50"/>
  <c r="F141" i="50"/>
  <c r="F131" i="50"/>
  <c r="F130" i="50"/>
  <c r="F129" i="50"/>
  <c r="F128" i="50"/>
  <c r="F127" i="50"/>
  <c r="F126" i="50"/>
  <c r="F125" i="50"/>
  <c r="F124" i="50"/>
  <c r="F123" i="50"/>
  <c r="F122" i="50"/>
  <c r="F121" i="50"/>
  <c r="F120" i="50"/>
  <c r="F119" i="50"/>
  <c r="F109" i="50"/>
  <c r="F108" i="50"/>
  <c r="F107" i="50"/>
  <c r="F106" i="50"/>
  <c r="F105" i="50"/>
  <c r="F104" i="50"/>
  <c r="F103" i="50"/>
  <c r="F102" i="50"/>
  <c r="F101" i="50"/>
  <c r="F100" i="50"/>
  <c r="F99" i="50"/>
  <c r="F98" i="50"/>
  <c r="F97" i="50"/>
  <c r="F87" i="50"/>
  <c r="F86" i="50"/>
  <c r="F85" i="50"/>
  <c r="F84" i="50"/>
  <c r="F83" i="50"/>
  <c r="F82" i="50"/>
  <c r="F81" i="50"/>
  <c r="F80" i="50"/>
  <c r="F79" i="50"/>
  <c r="F78" i="50"/>
  <c r="F77" i="50"/>
  <c r="F76" i="50"/>
  <c r="F75" i="50"/>
  <c r="F65" i="50"/>
  <c r="F64" i="50"/>
  <c r="F63" i="50"/>
  <c r="F62" i="50"/>
  <c r="F61" i="50"/>
  <c r="F60" i="50"/>
  <c r="F59" i="50"/>
  <c r="F58" i="50"/>
  <c r="F57" i="50"/>
  <c r="F56" i="50"/>
  <c r="F55" i="50"/>
  <c r="F54" i="50"/>
  <c r="F53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21" i="50"/>
  <c r="F20" i="50"/>
  <c r="F19" i="50"/>
  <c r="F18" i="50"/>
  <c r="F17" i="50"/>
  <c r="F16" i="50"/>
  <c r="F15" i="50"/>
  <c r="F14" i="50"/>
  <c r="F13" i="50"/>
  <c r="F12" i="50"/>
  <c r="F11" i="50"/>
  <c r="F10" i="50"/>
  <c r="F9" i="50"/>
  <c r="F8" i="50"/>
  <c r="H267" i="50"/>
  <c r="H266" i="50"/>
  <c r="H265" i="50"/>
  <c r="H264" i="50"/>
  <c r="H263" i="50"/>
  <c r="H262" i="50"/>
  <c r="H261" i="50"/>
  <c r="H260" i="50"/>
  <c r="H259" i="50"/>
  <c r="H258" i="50"/>
  <c r="H257" i="50"/>
  <c r="H256" i="50"/>
  <c r="H255" i="50"/>
  <c r="H241" i="50"/>
  <c r="H240" i="50"/>
  <c r="H239" i="50"/>
  <c r="H238" i="50"/>
  <c r="H237" i="50"/>
  <c r="H236" i="50"/>
  <c r="H235" i="50"/>
  <c r="H234" i="50"/>
  <c r="H233" i="50"/>
  <c r="H232" i="50"/>
  <c r="H231" i="50"/>
  <c r="H230" i="50"/>
  <c r="H229" i="50"/>
  <c r="H219" i="50"/>
  <c r="H218" i="50"/>
  <c r="H217" i="50"/>
  <c r="H216" i="50"/>
  <c r="H215" i="50"/>
  <c r="H214" i="50"/>
  <c r="H213" i="50"/>
  <c r="H212" i="50"/>
  <c r="H211" i="50"/>
  <c r="H210" i="50"/>
  <c r="H209" i="50"/>
  <c r="H208" i="50"/>
  <c r="H207" i="50"/>
  <c r="H197" i="50"/>
  <c r="H196" i="50"/>
  <c r="H195" i="50"/>
  <c r="H194" i="50"/>
  <c r="H193" i="50"/>
  <c r="H192" i="50"/>
  <c r="H191" i="50"/>
  <c r="H190" i="50"/>
  <c r="H189" i="50"/>
  <c r="H188" i="50"/>
  <c r="H187" i="50"/>
  <c r="H186" i="50"/>
  <c r="H185" i="50"/>
  <c r="H175" i="50"/>
  <c r="H174" i="50"/>
  <c r="H173" i="50"/>
  <c r="H172" i="50"/>
  <c r="H171" i="50"/>
  <c r="H170" i="50"/>
  <c r="H169" i="50"/>
  <c r="H168" i="50"/>
  <c r="H167" i="50"/>
  <c r="H166" i="50"/>
  <c r="H165" i="50"/>
  <c r="H164" i="50"/>
  <c r="H163" i="50"/>
  <c r="H153" i="50"/>
  <c r="H152" i="50"/>
  <c r="H151" i="50"/>
  <c r="H150" i="50"/>
  <c r="H149" i="50"/>
  <c r="H148" i="50"/>
  <c r="H147" i="50"/>
  <c r="H146" i="50"/>
  <c r="H145" i="50"/>
  <c r="H144" i="50"/>
  <c r="H143" i="50"/>
  <c r="H142" i="50"/>
  <c r="H141" i="50"/>
  <c r="H131" i="50"/>
  <c r="H130" i="50"/>
  <c r="H129" i="50"/>
  <c r="H128" i="50"/>
  <c r="H127" i="50"/>
  <c r="H126" i="50"/>
  <c r="H125" i="50"/>
  <c r="H124" i="50"/>
  <c r="H123" i="50"/>
  <c r="H122" i="50"/>
  <c r="H121" i="50"/>
  <c r="H120" i="50"/>
  <c r="H119" i="50"/>
  <c r="H109" i="50"/>
  <c r="H108" i="50"/>
  <c r="H107" i="50"/>
  <c r="H106" i="50"/>
  <c r="H105" i="50"/>
  <c r="H104" i="50"/>
  <c r="H103" i="50"/>
  <c r="H102" i="50"/>
  <c r="H101" i="50"/>
  <c r="H100" i="50"/>
  <c r="H99" i="50"/>
  <c r="H98" i="50"/>
  <c r="H97" i="50"/>
  <c r="H87" i="50"/>
  <c r="H86" i="50"/>
  <c r="H85" i="50"/>
  <c r="H84" i="50"/>
  <c r="H83" i="50"/>
  <c r="H82" i="50"/>
  <c r="H81" i="50"/>
  <c r="H80" i="50"/>
  <c r="H79" i="50"/>
  <c r="H78" i="50"/>
  <c r="H77" i="50"/>
  <c r="H76" i="50"/>
  <c r="H75" i="50"/>
  <c r="H65" i="50"/>
  <c r="H64" i="50"/>
  <c r="H63" i="50"/>
  <c r="H62" i="50"/>
  <c r="H61" i="50"/>
  <c r="H60" i="50"/>
  <c r="H59" i="50"/>
  <c r="H58" i="50"/>
  <c r="H57" i="50"/>
  <c r="H56" i="50"/>
  <c r="H55" i="50"/>
  <c r="H54" i="50"/>
  <c r="H53" i="50"/>
  <c r="H43" i="50"/>
  <c r="H42" i="50"/>
  <c r="H41" i="50"/>
  <c r="H40" i="50"/>
  <c r="H39" i="50"/>
  <c r="H38" i="50"/>
  <c r="H37" i="50"/>
  <c r="H36" i="50"/>
  <c r="H35" i="50"/>
  <c r="H34" i="50"/>
  <c r="H33" i="50"/>
  <c r="H32" i="50"/>
  <c r="H31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J267" i="50"/>
  <c r="J266" i="50"/>
  <c r="J265" i="50"/>
  <c r="J264" i="50"/>
  <c r="J263" i="50"/>
  <c r="J262" i="50"/>
  <c r="J261" i="50"/>
  <c r="J260" i="50"/>
  <c r="J259" i="50"/>
  <c r="J258" i="50"/>
  <c r="J257" i="50"/>
  <c r="J256" i="50"/>
  <c r="J255" i="50"/>
  <c r="J241" i="50"/>
  <c r="J240" i="50"/>
  <c r="J239" i="50"/>
  <c r="J238" i="50"/>
  <c r="J237" i="50"/>
  <c r="J236" i="50"/>
  <c r="J235" i="50"/>
  <c r="J234" i="50"/>
  <c r="J233" i="50"/>
  <c r="J232" i="50"/>
  <c r="J231" i="50"/>
  <c r="J230" i="50"/>
  <c r="J229" i="50"/>
  <c r="J219" i="50"/>
  <c r="J218" i="50"/>
  <c r="J217" i="50"/>
  <c r="J216" i="50"/>
  <c r="J215" i="50"/>
  <c r="J214" i="50"/>
  <c r="J213" i="50"/>
  <c r="J212" i="50"/>
  <c r="J211" i="50"/>
  <c r="J210" i="50"/>
  <c r="J209" i="50"/>
  <c r="J208" i="50"/>
  <c r="J207" i="50"/>
  <c r="J197" i="50"/>
  <c r="J196" i="50"/>
  <c r="J195" i="50"/>
  <c r="J194" i="50"/>
  <c r="J193" i="50"/>
  <c r="J192" i="50"/>
  <c r="J191" i="50"/>
  <c r="J190" i="50"/>
  <c r="J189" i="50"/>
  <c r="J188" i="50"/>
  <c r="J187" i="50"/>
  <c r="J186" i="50"/>
  <c r="J185" i="50"/>
  <c r="J175" i="50"/>
  <c r="J174" i="50"/>
  <c r="J173" i="50"/>
  <c r="J172" i="50"/>
  <c r="J171" i="50"/>
  <c r="J170" i="50"/>
  <c r="J169" i="50"/>
  <c r="J168" i="50"/>
  <c r="J167" i="50"/>
  <c r="J166" i="50"/>
  <c r="J165" i="50"/>
  <c r="J164" i="50"/>
  <c r="J163" i="50"/>
  <c r="J153" i="50"/>
  <c r="J152" i="50"/>
  <c r="J151" i="50"/>
  <c r="J150" i="50"/>
  <c r="J149" i="50"/>
  <c r="J148" i="50"/>
  <c r="J147" i="50"/>
  <c r="J146" i="50"/>
  <c r="J145" i="50"/>
  <c r="J144" i="50"/>
  <c r="J143" i="50"/>
  <c r="J142" i="50"/>
  <c r="J141" i="50"/>
  <c r="J131" i="50"/>
  <c r="J130" i="50"/>
  <c r="J129" i="50"/>
  <c r="J128" i="50"/>
  <c r="J127" i="50"/>
  <c r="J126" i="50"/>
  <c r="J125" i="50"/>
  <c r="J124" i="50"/>
  <c r="J123" i="50"/>
  <c r="J122" i="50"/>
  <c r="J121" i="50"/>
  <c r="J120" i="50"/>
  <c r="J119" i="50"/>
  <c r="J109" i="50"/>
  <c r="J108" i="50"/>
  <c r="J107" i="50"/>
  <c r="J106" i="50"/>
  <c r="J105" i="50"/>
  <c r="J104" i="50"/>
  <c r="J103" i="50"/>
  <c r="J102" i="50"/>
  <c r="J101" i="50"/>
  <c r="J100" i="50"/>
  <c r="J99" i="50"/>
  <c r="J98" i="50"/>
  <c r="J97" i="50"/>
  <c r="J87" i="50"/>
  <c r="J86" i="50"/>
  <c r="J85" i="50"/>
  <c r="J84" i="50"/>
  <c r="J83" i="50"/>
  <c r="J82" i="50"/>
  <c r="J81" i="50"/>
  <c r="J80" i="50"/>
  <c r="J79" i="50"/>
  <c r="J78" i="50"/>
  <c r="J77" i="50"/>
  <c r="J76" i="50"/>
  <c r="J75" i="50"/>
  <c r="J65" i="50"/>
  <c r="J64" i="50"/>
  <c r="J63" i="50"/>
  <c r="J62" i="50"/>
  <c r="J61" i="50"/>
  <c r="J60" i="50"/>
  <c r="J59" i="50"/>
  <c r="J58" i="50"/>
  <c r="J57" i="50"/>
  <c r="J56" i="50"/>
  <c r="J55" i="50"/>
  <c r="J54" i="50"/>
  <c r="J53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21" i="50"/>
  <c r="J20" i="50"/>
  <c r="J19" i="50"/>
  <c r="J18" i="50"/>
  <c r="J17" i="50"/>
  <c r="J16" i="50"/>
  <c r="J15" i="50"/>
  <c r="J14" i="50"/>
  <c r="J13" i="50"/>
  <c r="J12" i="50"/>
  <c r="J11" i="50"/>
  <c r="J10" i="50"/>
  <c r="J9" i="50"/>
  <c r="J8" i="50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L30" i="33"/>
  <c r="J30" i="33"/>
  <c r="H30" i="33"/>
  <c r="F30" i="33"/>
  <c r="D30" i="33"/>
  <c r="K29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N98" i="51"/>
  <c r="N97" i="51"/>
  <c r="M95" i="51"/>
  <c r="N96" i="51" s="1"/>
  <c r="N76" i="51"/>
  <c r="N75" i="51"/>
  <c r="M73" i="51"/>
  <c r="N74" i="51" s="1"/>
  <c r="N54" i="51"/>
  <c r="N53" i="51"/>
  <c r="M51" i="51"/>
  <c r="N52" i="51" s="1"/>
  <c r="N32" i="51"/>
  <c r="N31" i="51"/>
  <c r="M29" i="51"/>
  <c r="N30" i="51" s="1"/>
  <c r="N10" i="51"/>
  <c r="N9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9" i="51" s="1"/>
  <c r="N256" i="50"/>
  <c r="N255" i="50"/>
  <c r="M253" i="50"/>
  <c r="N230" i="50"/>
  <c r="N229" i="50"/>
  <c r="M227" i="50"/>
  <c r="N208" i="50"/>
  <c r="N207" i="50"/>
  <c r="M205" i="50"/>
  <c r="N186" i="50"/>
  <c r="N185" i="50"/>
  <c r="M183" i="50"/>
  <c r="N164" i="50"/>
  <c r="N163" i="50"/>
  <c r="M161" i="50"/>
  <c r="N142" i="50"/>
  <c r="N141" i="50"/>
  <c r="M139" i="50"/>
  <c r="N120" i="50"/>
  <c r="N119" i="50"/>
  <c r="M117" i="50"/>
  <c r="N98" i="50"/>
  <c r="N97" i="50"/>
  <c r="M95" i="50"/>
  <c r="N76" i="50"/>
  <c r="N75" i="50"/>
  <c r="M73" i="50"/>
  <c r="N54" i="50"/>
  <c r="N53" i="50"/>
  <c r="M51" i="50"/>
  <c r="N32" i="50"/>
  <c r="N31" i="50"/>
  <c r="M29" i="50"/>
  <c r="N10" i="50"/>
  <c r="N9" i="50"/>
  <c r="L267" i="50"/>
  <c r="L266" i="50"/>
  <c r="L265" i="50"/>
  <c r="L264" i="50"/>
  <c r="L263" i="50"/>
  <c r="L262" i="50"/>
  <c r="L261" i="50"/>
  <c r="L260" i="50"/>
  <c r="L259" i="50"/>
  <c r="L258" i="50"/>
  <c r="L257" i="50"/>
  <c r="L256" i="50"/>
  <c r="L255" i="50"/>
  <c r="B252" i="50"/>
  <c r="L241" i="50"/>
  <c r="L240" i="50"/>
  <c r="L239" i="50"/>
  <c r="L238" i="50"/>
  <c r="L237" i="50"/>
  <c r="L236" i="50"/>
  <c r="L235" i="50"/>
  <c r="L234" i="50"/>
  <c r="L233" i="50"/>
  <c r="L232" i="50"/>
  <c r="L231" i="50"/>
  <c r="L230" i="50"/>
  <c r="L229" i="50"/>
  <c r="B226" i="50"/>
  <c r="L219" i="50"/>
  <c r="L218" i="50"/>
  <c r="L217" i="50"/>
  <c r="L216" i="50"/>
  <c r="L215" i="50"/>
  <c r="L214" i="50"/>
  <c r="L213" i="50"/>
  <c r="L212" i="50"/>
  <c r="L211" i="50"/>
  <c r="L210" i="50"/>
  <c r="L209" i="50"/>
  <c r="L208" i="50"/>
  <c r="L207" i="50"/>
  <c r="B204" i="50"/>
  <c r="L197" i="50"/>
  <c r="L196" i="50"/>
  <c r="L195" i="50"/>
  <c r="L194" i="50"/>
  <c r="L193" i="50"/>
  <c r="L192" i="50"/>
  <c r="L191" i="50"/>
  <c r="L190" i="50"/>
  <c r="L189" i="50"/>
  <c r="L188" i="50"/>
  <c r="L187" i="50"/>
  <c r="L186" i="50"/>
  <c r="L185" i="50"/>
  <c r="B182" i="50"/>
  <c r="L175" i="50"/>
  <c r="L174" i="50"/>
  <c r="L173" i="50"/>
  <c r="L172" i="50"/>
  <c r="L171" i="50"/>
  <c r="L170" i="50"/>
  <c r="L169" i="50"/>
  <c r="L168" i="50"/>
  <c r="L167" i="50"/>
  <c r="L166" i="50"/>
  <c r="L165" i="50"/>
  <c r="L164" i="50"/>
  <c r="L163" i="50"/>
  <c r="B160" i="50"/>
  <c r="L153" i="50"/>
  <c r="L152" i="50"/>
  <c r="L151" i="50"/>
  <c r="L150" i="50"/>
  <c r="L149" i="50"/>
  <c r="L148" i="50"/>
  <c r="L147" i="50"/>
  <c r="L146" i="50"/>
  <c r="L145" i="50"/>
  <c r="L144" i="50"/>
  <c r="L143" i="50"/>
  <c r="L142" i="50"/>
  <c r="L141" i="50"/>
  <c r="B138" i="50"/>
  <c r="L131" i="50"/>
  <c r="L130" i="50"/>
  <c r="L129" i="50"/>
  <c r="L128" i="50"/>
  <c r="L127" i="50"/>
  <c r="L126" i="50"/>
  <c r="L125" i="50"/>
  <c r="L124" i="50"/>
  <c r="L123" i="50"/>
  <c r="L122" i="50"/>
  <c r="L121" i="50"/>
  <c r="L120" i="50"/>
  <c r="L119" i="50"/>
  <c r="B116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87" i="50"/>
  <c r="L86" i="50"/>
  <c r="L85" i="50"/>
  <c r="L84" i="50"/>
  <c r="L83" i="50"/>
  <c r="L82" i="50"/>
  <c r="L81" i="50"/>
  <c r="L80" i="50"/>
  <c r="L79" i="50"/>
  <c r="L78" i="50"/>
  <c r="L77" i="50"/>
  <c r="L76" i="50"/>
  <c r="L75" i="50"/>
  <c r="L65" i="50"/>
  <c r="L64" i="50"/>
  <c r="L63" i="50"/>
  <c r="L62" i="50"/>
  <c r="L61" i="50"/>
  <c r="L60" i="50"/>
  <c r="L59" i="50"/>
  <c r="L58" i="50"/>
  <c r="L57" i="50"/>
  <c r="L56" i="50"/>
  <c r="L55" i="50"/>
  <c r="L54" i="50"/>
  <c r="L53" i="50"/>
  <c r="L43" i="50"/>
  <c r="L42" i="50"/>
  <c r="L41" i="50"/>
  <c r="L40" i="50"/>
  <c r="L39" i="50"/>
  <c r="L38" i="50"/>
  <c r="L37" i="50"/>
  <c r="L36" i="50"/>
  <c r="L35" i="50"/>
  <c r="L34" i="50"/>
  <c r="L33" i="50"/>
  <c r="L32" i="50"/>
  <c r="L31" i="50"/>
  <c r="L21" i="50"/>
  <c r="L20" i="50"/>
  <c r="L19" i="50"/>
  <c r="L18" i="50"/>
  <c r="L17" i="50"/>
  <c r="L16" i="50"/>
  <c r="L15" i="50"/>
  <c r="L14" i="50"/>
  <c r="L13" i="50"/>
  <c r="L12" i="50"/>
  <c r="L11" i="50"/>
  <c r="L10" i="50"/>
  <c r="L9" i="50"/>
  <c r="K7" i="50"/>
  <c r="K253" i="50" s="1"/>
  <c r="N98" i="48"/>
  <c r="N97" i="48"/>
  <c r="N96" i="48"/>
  <c r="N76" i="48"/>
  <c r="N75" i="48"/>
  <c r="N74" i="48"/>
  <c r="N54" i="48"/>
  <c r="N53" i="48"/>
  <c r="N52" i="48"/>
  <c r="N32" i="48"/>
  <c r="N31" i="48"/>
  <c r="N30" i="48"/>
  <c r="N10" i="48"/>
  <c r="N9" i="48"/>
  <c r="N8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K7" i="48"/>
  <c r="I7" i="48" s="1"/>
  <c r="N274" i="47"/>
  <c r="N273" i="47"/>
  <c r="N272" i="47"/>
  <c r="M271" i="47"/>
  <c r="N252" i="47"/>
  <c r="N251" i="47"/>
  <c r="M249" i="47"/>
  <c r="N250" i="47" s="1"/>
  <c r="N230" i="47"/>
  <c r="N229" i="47"/>
  <c r="N228" i="47"/>
  <c r="M227" i="47"/>
  <c r="N208" i="47"/>
  <c r="N207" i="47"/>
  <c r="M205" i="47"/>
  <c r="N206" i="47" s="1"/>
  <c r="N186" i="47"/>
  <c r="N185" i="47"/>
  <c r="N184" i="47"/>
  <c r="M183" i="47"/>
  <c r="N164" i="47"/>
  <c r="N163" i="47"/>
  <c r="M161" i="47"/>
  <c r="N162" i="47" s="1"/>
  <c r="N142" i="47"/>
  <c r="N141" i="47"/>
  <c r="N140" i="47"/>
  <c r="M139" i="47"/>
  <c r="N120" i="47"/>
  <c r="N119" i="47"/>
  <c r="M117" i="47"/>
  <c r="N118" i="47" s="1"/>
  <c r="N98" i="47"/>
  <c r="N97" i="47"/>
  <c r="N96" i="47"/>
  <c r="M95" i="47"/>
  <c r="N76" i="47"/>
  <c r="N75" i="47"/>
  <c r="M73" i="47"/>
  <c r="N74" i="47" s="1"/>
  <c r="N54" i="47"/>
  <c r="N53" i="47"/>
  <c r="N52" i="47"/>
  <c r="M51" i="47"/>
  <c r="N32" i="47"/>
  <c r="N31" i="47"/>
  <c r="M29" i="47"/>
  <c r="N30" i="47" s="1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27" i="47" s="1"/>
  <c r="L228" i="47" s="1"/>
  <c r="N8" i="51" l="1"/>
  <c r="I7" i="51"/>
  <c r="L8" i="51" s="1"/>
  <c r="K227" i="50"/>
  <c r="N8" i="50"/>
  <c r="K139" i="50"/>
  <c r="K73" i="50"/>
  <c r="L8" i="50"/>
  <c r="K51" i="50"/>
  <c r="K117" i="50"/>
  <c r="K205" i="50"/>
  <c r="I7" i="50"/>
  <c r="K95" i="50"/>
  <c r="K183" i="50"/>
  <c r="K29" i="50"/>
  <c r="K161" i="50"/>
  <c r="G7" i="48"/>
  <c r="J8" i="48"/>
  <c r="L8" i="48"/>
  <c r="K29" i="47"/>
  <c r="L30" i="47" s="1"/>
  <c r="K51" i="47"/>
  <c r="L52" i="47" s="1"/>
  <c r="K161" i="47"/>
  <c r="L162" i="47" s="1"/>
  <c r="K249" i="47"/>
  <c r="L250" i="47" s="1"/>
  <c r="K73" i="47"/>
  <c r="L74" i="47" s="1"/>
  <c r="K95" i="47"/>
  <c r="L96" i="47" s="1"/>
  <c r="K183" i="47"/>
  <c r="L184" i="47" s="1"/>
  <c r="K271" i="47"/>
  <c r="L272" i="47" s="1"/>
  <c r="L8" i="47"/>
  <c r="K117" i="47"/>
  <c r="L118" i="47" s="1"/>
  <c r="K205" i="47"/>
  <c r="L206" i="47" s="1"/>
  <c r="I7" i="47"/>
  <c r="K139" i="47"/>
  <c r="L140" i="47" s="1"/>
  <c r="I29" i="51" l="1"/>
  <c r="G7" i="51"/>
  <c r="I73" i="50"/>
  <c r="I227" i="50"/>
  <c r="I253" i="50"/>
  <c r="I161" i="50"/>
  <c r="I29" i="50"/>
  <c r="I183" i="50"/>
  <c r="I95" i="50"/>
  <c r="G7" i="50"/>
  <c r="I139" i="50"/>
  <c r="I205" i="50"/>
  <c r="I117" i="50"/>
  <c r="I51" i="50"/>
  <c r="E7" i="48"/>
  <c r="H8" i="48"/>
  <c r="I29" i="47"/>
  <c r="J30" i="47" s="1"/>
  <c r="I205" i="47"/>
  <c r="J206" i="47" s="1"/>
  <c r="I117" i="47"/>
  <c r="J118" i="47" s="1"/>
  <c r="I227" i="47"/>
  <c r="J228" i="47" s="1"/>
  <c r="I139" i="47"/>
  <c r="J140" i="47" s="1"/>
  <c r="G7" i="47"/>
  <c r="J8" i="47"/>
  <c r="I51" i="47"/>
  <c r="J52" i="47" s="1"/>
  <c r="I271" i="47"/>
  <c r="J272" i="47" s="1"/>
  <c r="I183" i="47"/>
  <c r="J184" i="47" s="1"/>
  <c r="I95" i="47"/>
  <c r="J96" i="47" s="1"/>
  <c r="I73" i="47"/>
  <c r="J74" i="47" s="1"/>
  <c r="I249" i="47"/>
  <c r="J250" i="47" s="1"/>
  <c r="I161" i="47"/>
  <c r="J162" i="47" s="1"/>
  <c r="G29" i="51" l="1"/>
  <c r="E7" i="51"/>
  <c r="J30" i="51"/>
  <c r="L30" i="51"/>
  <c r="J8" i="51"/>
  <c r="G227" i="50"/>
  <c r="G139" i="50"/>
  <c r="G73" i="50"/>
  <c r="G253" i="50"/>
  <c r="G161" i="50"/>
  <c r="G29" i="50"/>
  <c r="G117" i="50"/>
  <c r="G183" i="50"/>
  <c r="G95" i="50"/>
  <c r="E7" i="50"/>
  <c r="G205" i="50"/>
  <c r="G51" i="50"/>
  <c r="F8" i="48"/>
  <c r="C7" i="48"/>
  <c r="G249" i="47"/>
  <c r="H250" i="47" s="1"/>
  <c r="G161" i="47"/>
  <c r="H162" i="47" s="1"/>
  <c r="G51" i="47"/>
  <c r="H52" i="47" s="1"/>
  <c r="G29" i="47"/>
  <c r="H30" i="47" s="1"/>
  <c r="G227" i="47"/>
  <c r="H228" i="47" s="1"/>
  <c r="G139" i="47"/>
  <c r="H140" i="47" s="1"/>
  <c r="E7" i="47"/>
  <c r="G205" i="47"/>
  <c r="H206" i="47" s="1"/>
  <c r="G117" i="47"/>
  <c r="H118" i="47" s="1"/>
  <c r="H8" i="47"/>
  <c r="G271" i="47"/>
  <c r="H272" i="47" s="1"/>
  <c r="G183" i="47"/>
  <c r="H184" i="47" s="1"/>
  <c r="G95" i="47"/>
  <c r="H96" i="47" s="1"/>
  <c r="G73" i="47"/>
  <c r="H74" i="47" s="1"/>
  <c r="C7" i="51" l="1"/>
  <c r="F8" i="51" s="1"/>
  <c r="E29" i="51"/>
  <c r="H8" i="51"/>
  <c r="E227" i="50"/>
  <c r="E139" i="50"/>
  <c r="E51" i="50"/>
  <c r="E73" i="50"/>
  <c r="E205" i="50"/>
  <c r="E253" i="50"/>
  <c r="E161" i="50"/>
  <c r="E117" i="50"/>
  <c r="E29" i="50"/>
  <c r="E183" i="50"/>
  <c r="E95" i="50"/>
  <c r="C7" i="50"/>
  <c r="E29" i="48"/>
  <c r="F30" i="48" s="1"/>
  <c r="C29" i="48"/>
  <c r="D30" i="48" s="1"/>
  <c r="D8" i="48"/>
  <c r="E73" i="47"/>
  <c r="F74" i="47" s="1"/>
  <c r="C7" i="47"/>
  <c r="E249" i="47"/>
  <c r="F250" i="47" s="1"/>
  <c r="E161" i="47"/>
  <c r="F162" i="47" s="1"/>
  <c r="E51" i="47"/>
  <c r="F52" i="47" s="1"/>
  <c r="E227" i="47"/>
  <c r="F228" i="47" s="1"/>
  <c r="E29" i="47"/>
  <c r="F30" i="47" s="1"/>
  <c r="E139" i="47"/>
  <c r="F140" i="47" s="1"/>
  <c r="E271" i="47"/>
  <c r="F272" i="47" s="1"/>
  <c r="E183" i="47"/>
  <c r="F184" i="47" s="1"/>
  <c r="E205" i="47"/>
  <c r="F206" i="47" s="1"/>
  <c r="E117" i="47"/>
  <c r="F118" i="47" s="1"/>
  <c r="F8" i="47"/>
  <c r="E95" i="47"/>
  <c r="F96" i="47" s="1"/>
  <c r="D8" i="51" l="1"/>
  <c r="C29" i="51"/>
  <c r="D30" i="51" s="1"/>
  <c r="H30" i="51"/>
  <c r="C205" i="50"/>
  <c r="D206" i="50" s="1"/>
  <c r="C117" i="50"/>
  <c r="D118" i="50" s="1"/>
  <c r="C51" i="50"/>
  <c r="D52" i="50" s="1"/>
  <c r="D8" i="50"/>
  <c r="C183" i="50"/>
  <c r="D184" i="50" s="1"/>
  <c r="C227" i="50"/>
  <c r="D228" i="50" s="1"/>
  <c r="C139" i="50"/>
  <c r="D140" i="50" s="1"/>
  <c r="C73" i="50"/>
  <c r="D74" i="50" s="1"/>
  <c r="C95" i="50"/>
  <c r="D96" i="50" s="1"/>
  <c r="C253" i="50"/>
  <c r="D254" i="50" s="1"/>
  <c r="C161" i="50"/>
  <c r="D162" i="50" s="1"/>
  <c r="C29" i="50"/>
  <c r="D30" i="50" s="1"/>
  <c r="C271" i="47"/>
  <c r="D272" i="47" s="1"/>
  <c r="C183" i="47"/>
  <c r="D184" i="47" s="1"/>
  <c r="C95" i="47"/>
  <c r="D96" i="47" s="1"/>
  <c r="C29" i="47"/>
  <c r="D30" i="47" s="1"/>
  <c r="C73" i="47"/>
  <c r="D74" i="47" s="1"/>
  <c r="C249" i="47"/>
  <c r="D250" i="47" s="1"/>
  <c r="C161" i="47"/>
  <c r="D162" i="47" s="1"/>
  <c r="C51" i="47"/>
  <c r="D52" i="47" s="1"/>
  <c r="C227" i="47"/>
  <c r="D228" i="47" s="1"/>
  <c r="C139" i="47"/>
  <c r="D140" i="47" s="1"/>
  <c r="C205" i="47"/>
  <c r="D206" i="47" s="1"/>
  <c r="C117" i="47"/>
  <c r="D118" i="47" s="1"/>
  <c r="D8" i="47"/>
  <c r="F30" i="51" l="1"/>
  <c r="O135" i="43" l="1"/>
  <c r="L135" i="43"/>
  <c r="K135" i="43"/>
  <c r="I135" i="43"/>
  <c r="H135" i="43"/>
  <c r="G135" i="43"/>
  <c r="T5" i="43"/>
  <c r="P5" i="43"/>
  <c r="L5" i="43"/>
  <c r="J5" i="43"/>
  <c r="H5" i="43"/>
  <c r="I5" i="43"/>
  <c r="F5" i="43"/>
  <c r="O135" i="42"/>
  <c r="K135" i="42"/>
  <c r="T5" i="42"/>
  <c r="S5" i="42"/>
  <c r="R5" i="42"/>
  <c r="Q5" i="42"/>
  <c r="J5" i="42"/>
  <c r="H5" i="42"/>
  <c r="O135" i="41"/>
  <c r="N135" i="41"/>
  <c r="L135" i="41"/>
  <c r="I135" i="41"/>
  <c r="G135" i="41"/>
  <c r="N5" i="41"/>
  <c r="M5" i="41"/>
  <c r="L5" i="41"/>
  <c r="F5" i="41"/>
  <c r="M133" i="40"/>
  <c r="L133" i="40"/>
  <c r="K133" i="40"/>
  <c r="I133" i="40"/>
  <c r="G133" i="40"/>
  <c r="T5" i="40"/>
  <c r="L5" i="40"/>
  <c r="F5" i="40"/>
  <c r="T5" i="39"/>
  <c r="M5" i="39"/>
  <c r="L5" i="39"/>
  <c r="J5" i="39"/>
  <c r="I133" i="38"/>
  <c r="H133" i="38"/>
  <c r="T5" i="38"/>
  <c r="J5" i="38"/>
  <c r="F5" i="38"/>
  <c r="O123" i="37"/>
  <c r="N123" i="37"/>
  <c r="M123" i="37"/>
  <c r="H123" i="37"/>
  <c r="S5" i="37"/>
  <c r="Q5" i="37"/>
  <c r="P5" i="37"/>
  <c r="O5" i="37"/>
  <c r="K5" i="37"/>
  <c r="I5" i="37"/>
  <c r="H5" i="37"/>
  <c r="G5" i="37"/>
  <c r="R5" i="37"/>
  <c r="AL29" i="35"/>
  <c r="AK29" i="35"/>
  <c r="W29" i="35"/>
  <c r="V29" i="35"/>
  <c r="I29" i="35"/>
  <c r="AV7" i="35"/>
  <c r="AU7" i="35"/>
  <c r="M95" i="33"/>
  <c r="M51" i="33"/>
  <c r="L96" i="31"/>
  <c r="D96" i="31"/>
  <c r="F96" i="31"/>
  <c r="L74" i="31"/>
  <c r="J74" i="31"/>
  <c r="H74" i="31"/>
  <c r="F52" i="31"/>
  <c r="D52" i="31"/>
  <c r="M51" i="31"/>
  <c r="N52" i="31" s="1"/>
  <c r="L52" i="31"/>
  <c r="J52" i="31"/>
  <c r="H52" i="31"/>
  <c r="J30" i="31"/>
  <c r="H30" i="31"/>
  <c r="J8" i="31"/>
  <c r="H8" i="31"/>
  <c r="F8" i="31"/>
  <c r="D8" i="31"/>
  <c r="L8" i="31"/>
  <c r="L272" i="30"/>
  <c r="D272" i="30"/>
  <c r="N272" i="30"/>
  <c r="J272" i="30"/>
  <c r="H272" i="30"/>
  <c r="F272" i="30"/>
  <c r="B270" i="30"/>
  <c r="J250" i="30"/>
  <c r="H250" i="30"/>
  <c r="D250" i="30"/>
  <c r="B248" i="30"/>
  <c r="L228" i="30"/>
  <c r="J228" i="30"/>
  <c r="H228" i="30"/>
  <c r="F228" i="30"/>
  <c r="N228" i="30"/>
  <c r="D228" i="30"/>
  <c r="B226" i="30"/>
  <c r="L206" i="30"/>
  <c r="H206" i="30"/>
  <c r="N206" i="30"/>
  <c r="J206" i="30"/>
  <c r="B204" i="30"/>
  <c r="L184" i="30"/>
  <c r="H184" i="30"/>
  <c r="N184" i="30"/>
  <c r="B182" i="30"/>
  <c r="N162" i="30"/>
  <c r="D162" i="30"/>
  <c r="H162" i="30"/>
  <c r="F162" i="30"/>
  <c r="B160" i="30"/>
  <c r="N140" i="30"/>
  <c r="L140" i="30"/>
  <c r="J140" i="30"/>
  <c r="H140" i="30"/>
  <c r="D140" i="30"/>
  <c r="B138" i="30"/>
  <c r="J118" i="30"/>
  <c r="F118" i="30"/>
  <c r="D118" i="30"/>
  <c r="L118" i="30"/>
  <c r="B116" i="30"/>
  <c r="L96" i="30"/>
  <c r="J96" i="30"/>
  <c r="H96" i="30"/>
  <c r="N96" i="30"/>
  <c r="D96" i="30"/>
  <c r="F74" i="30"/>
  <c r="D74" i="30"/>
  <c r="L74" i="30"/>
  <c r="J74" i="30"/>
  <c r="H74" i="30"/>
  <c r="J52" i="30"/>
  <c r="H52" i="30"/>
  <c r="J30" i="30"/>
  <c r="H30" i="30"/>
  <c r="F30" i="30"/>
  <c r="D30" i="30"/>
  <c r="N30" i="30"/>
  <c r="L30" i="30"/>
  <c r="N8" i="30"/>
  <c r="L8" i="30"/>
  <c r="H8" i="30"/>
  <c r="M6" i="28"/>
  <c r="L6" i="28"/>
  <c r="B4" i="28"/>
  <c r="K6" i="27"/>
  <c r="J6" i="27"/>
  <c r="B3" i="27"/>
  <c r="B4" i="26"/>
  <c r="B4" i="22"/>
  <c r="R8" i="21"/>
  <c r="Q8" i="21"/>
  <c r="I8" i="21"/>
  <c r="B5" i="21"/>
  <c r="V7" i="19"/>
  <c r="N7" i="19"/>
  <c r="M7" i="19"/>
  <c r="L7" i="19"/>
  <c r="K7" i="19"/>
  <c r="B4" i="19"/>
  <c r="B3" i="18"/>
  <c r="W7" i="17"/>
  <c r="V7" i="17"/>
  <c r="K7" i="17"/>
  <c r="I7" i="17"/>
  <c r="B4" i="17"/>
  <c r="W7" i="16"/>
  <c r="V7" i="16"/>
  <c r="B4" i="16"/>
  <c r="Y7" i="15"/>
  <c r="X7" i="15"/>
  <c r="B4" i="15"/>
  <c r="J9" i="14"/>
  <c r="I9" i="14"/>
  <c r="B6" i="14"/>
  <c r="W6" i="13"/>
  <c r="V6" i="13"/>
  <c r="K6" i="13"/>
  <c r="J6" i="13"/>
  <c r="I6" i="13"/>
  <c r="B3" i="13"/>
  <c r="V5" i="12"/>
  <c r="U5" i="12"/>
  <c r="T5" i="12"/>
  <c r="L5" i="12"/>
  <c r="S6" i="6"/>
  <c r="K6" i="6"/>
  <c r="B3" i="6"/>
  <c r="W6" i="5"/>
  <c r="B3" i="5"/>
  <c r="L79" i="3"/>
  <c r="K79" i="3"/>
  <c r="J79" i="3"/>
  <c r="L6" i="3"/>
  <c r="K56" i="2"/>
  <c r="J56" i="2"/>
  <c r="J6" i="2"/>
  <c r="B39" i="1"/>
  <c r="B38" i="1"/>
  <c r="B37" i="1"/>
  <c r="M2" i="1"/>
  <c r="H212" i="30"/>
  <c r="L209" i="30"/>
  <c r="J208" i="30"/>
  <c r="H207" i="30"/>
  <c r="L175" i="30"/>
  <c r="J171" i="30"/>
  <c r="J170" i="30"/>
  <c r="J169" i="30"/>
  <c r="H168" i="30"/>
  <c r="H167" i="30"/>
  <c r="H166" i="30"/>
  <c r="H165" i="30"/>
  <c r="J109" i="30"/>
  <c r="H107" i="30"/>
  <c r="H106" i="30"/>
  <c r="H105" i="30"/>
  <c r="H104" i="30"/>
  <c r="H101" i="30"/>
  <c r="J100" i="30"/>
  <c r="L99" i="30"/>
  <c r="H98" i="30"/>
  <c r="L97" i="30"/>
  <c r="N53" i="30"/>
  <c r="L21" i="30"/>
  <c r="F20" i="30"/>
  <c r="H19" i="30"/>
  <c r="J18" i="30"/>
  <c r="L17" i="30"/>
  <c r="N9" i="33"/>
  <c r="F109" i="31"/>
  <c r="H101" i="31"/>
  <c r="J85" i="31"/>
  <c r="J80" i="31"/>
  <c r="J42" i="31"/>
  <c r="J40" i="31"/>
  <c r="J36" i="31"/>
  <c r="N9" i="31"/>
  <c r="L283" i="30"/>
  <c r="L279" i="30"/>
  <c r="L275" i="30"/>
  <c r="L261" i="30"/>
  <c r="H260" i="30"/>
  <c r="F255" i="30"/>
  <c r="H253" i="30"/>
  <c r="F219" i="30"/>
  <c r="J209" i="30"/>
  <c r="H208" i="30"/>
  <c r="J175" i="30"/>
  <c r="J174" i="30"/>
  <c r="J173" i="30"/>
  <c r="J172" i="30"/>
  <c r="H169" i="30"/>
  <c r="F165" i="30"/>
  <c r="H164" i="30"/>
  <c r="J163" i="30"/>
  <c r="H109" i="30"/>
  <c r="H108" i="30"/>
  <c r="F104" i="30"/>
  <c r="F103" i="30"/>
  <c r="F102" i="30"/>
  <c r="F43" i="30"/>
  <c r="H42" i="30"/>
  <c r="J41" i="30"/>
  <c r="L40" i="30"/>
  <c r="F39" i="30"/>
  <c r="H38" i="30"/>
  <c r="J37" i="30"/>
  <c r="L36" i="30"/>
  <c r="F35" i="30"/>
  <c r="H34" i="30"/>
  <c r="J33" i="30"/>
  <c r="N32" i="30"/>
  <c r="F32" i="30"/>
  <c r="J31" i="30"/>
  <c r="N97" i="33"/>
  <c r="J75" i="31"/>
  <c r="F62" i="31"/>
  <c r="J54" i="31"/>
  <c r="F42" i="31"/>
  <c r="F40" i="31"/>
  <c r="F38" i="31"/>
  <c r="F36" i="31"/>
  <c r="F34" i="31"/>
  <c r="L21" i="31"/>
  <c r="L17" i="31"/>
  <c r="H277" i="30"/>
  <c r="L273" i="30"/>
  <c r="H258" i="30"/>
  <c r="J256" i="30"/>
  <c r="F253" i="30"/>
  <c r="F217" i="30"/>
  <c r="H215" i="30"/>
  <c r="F212" i="30"/>
  <c r="L210" i="30"/>
  <c r="F209" i="30"/>
  <c r="F208" i="30"/>
  <c r="F207" i="30"/>
  <c r="H172" i="30"/>
  <c r="H171" i="30"/>
  <c r="F169" i="30"/>
  <c r="F168" i="30"/>
  <c r="F167" i="30"/>
  <c r="F166" i="30"/>
  <c r="H163" i="30"/>
  <c r="F108" i="30"/>
  <c r="F107" i="30"/>
  <c r="F106" i="30"/>
  <c r="F105" i="30"/>
  <c r="F101" i="30"/>
  <c r="H100" i="30"/>
  <c r="J99" i="30"/>
  <c r="N98" i="30"/>
  <c r="F98" i="30"/>
  <c r="J97" i="30"/>
  <c r="J41" i="31"/>
  <c r="J37" i="31"/>
  <c r="J283" i="30"/>
  <c r="J279" i="30"/>
  <c r="J275" i="30"/>
  <c r="L260" i="30"/>
  <c r="F254" i="30"/>
  <c r="F251" i="30"/>
  <c r="H216" i="30"/>
  <c r="N207" i="30"/>
  <c r="F130" i="30"/>
  <c r="L121" i="30"/>
  <c r="L103" i="30"/>
  <c r="L101" i="30"/>
  <c r="F100" i="30"/>
  <c r="L98" i="30"/>
  <c r="H97" i="30"/>
  <c r="J39" i="30"/>
  <c r="F38" i="30"/>
  <c r="F33" i="30"/>
  <c r="H21" i="30"/>
  <c r="H15" i="30"/>
  <c r="F12" i="30"/>
  <c r="H9" i="30"/>
  <c r="F105" i="31"/>
  <c r="J81" i="31"/>
  <c r="L76" i="31"/>
  <c r="J104" i="31"/>
  <c r="L20" i="31"/>
  <c r="L16" i="31"/>
  <c r="L12" i="31"/>
  <c r="F283" i="30"/>
  <c r="F279" i="30"/>
  <c r="F263" i="30"/>
  <c r="L259" i="30"/>
  <c r="H256" i="30"/>
  <c r="J219" i="30"/>
  <c r="F197" i="30"/>
  <c r="L194" i="30"/>
  <c r="H192" i="30"/>
  <c r="F190" i="30"/>
  <c r="F186" i="30"/>
  <c r="F174" i="30"/>
  <c r="N163" i="30"/>
  <c r="J131" i="30"/>
  <c r="F123" i="30"/>
  <c r="F121" i="30"/>
  <c r="H119" i="30"/>
  <c r="J40" i="30"/>
  <c r="J35" i="30"/>
  <c r="F34" i="30"/>
  <c r="L18" i="30"/>
  <c r="H17" i="30"/>
  <c r="H16" i="30"/>
  <c r="F15" i="30"/>
  <c r="F14" i="30"/>
  <c r="F13" i="30"/>
  <c r="F10" i="30"/>
  <c r="F9" i="30"/>
  <c r="L84" i="31"/>
  <c r="L79" i="31"/>
  <c r="F75" i="31"/>
  <c r="L35" i="31"/>
  <c r="H19" i="31"/>
  <c r="H15" i="31"/>
  <c r="H11" i="31"/>
  <c r="L278" i="30"/>
  <c r="N274" i="30"/>
  <c r="J259" i="30"/>
  <c r="F256" i="30"/>
  <c r="J218" i="30"/>
  <c r="F215" i="30"/>
  <c r="J191" i="30"/>
  <c r="H187" i="30"/>
  <c r="L169" i="30"/>
  <c r="L167" i="30"/>
  <c r="J165" i="30"/>
  <c r="H129" i="30"/>
  <c r="F127" i="30"/>
  <c r="F125" i="30"/>
  <c r="L109" i="30"/>
  <c r="L107" i="30"/>
  <c r="J105" i="30"/>
  <c r="J103" i="30"/>
  <c r="J101" i="30"/>
  <c r="J98" i="30"/>
  <c r="F97" i="30"/>
  <c r="H87" i="30"/>
  <c r="F84" i="30"/>
  <c r="H79" i="30"/>
  <c r="H76" i="30"/>
  <c r="F65" i="30"/>
  <c r="H60" i="30"/>
  <c r="F57" i="30"/>
  <c r="F54" i="30"/>
  <c r="J36" i="30"/>
  <c r="N31" i="30"/>
  <c r="F21" i="30"/>
  <c r="L19" i="30"/>
  <c r="H18" i="30"/>
  <c r="F16" i="30"/>
  <c r="F101" i="31"/>
  <c r="F39" i="31"/>
  <c r="L31" i="31"/>
  <c r="L10" i="31"/>
  <c r="F285" i="30"/>
  <c r="H278" i="30"/>
  <c r="F273" i="30"/>
  <c r="H259" i="30"/>
  <c r="H254" i="30"/>
  <c r="F210" i="30"/>
  <c r="L193" i="30"/>
  <c r="J166" i="30"/>
  <c r="F131" i="30"/>
  <c r="F128" i="30"/>
  <c r="N120" i="30"/>
  <c r="F85" i="30"/>
  <c r="N54" i="30"/>
  <c r="F42" i="30"/>
  <c r="F18" i="30"/>
  <c r="J16" i="30"/>
  <c r="L14" i="30"/>
  <c r="L12" i="30"/>
  <c r="H11" i="30"/>
  <c r="L107" i="31"/>
  <c r="H84" i="31"/>
  <c r="L37" i="31"/>
  <c r="L284" i="30"/>
  <c r="H214" i="30"/>
  <c r="J197" i="30"/>
  <c r="J193" i="30"/>
  <c r="H190" i="30"/>
  <c r="H175" i="30"/>
  <c r="J130" i="30"/>
  <c r="F124" i="30"/>
  <c r="L100" i="30"/>
  <c r="F80" i="30"/>
  <c r="F77" i="30"/>
  <c r="N76" i="30"/>
  <c r="L43" i="30"/>
  <c r="L39" i="30"/>
  <c r="L35" i="30"/>
  <c r="H20" i="30"/>
  <c r="J14" i="30"/>
  <c r="F11" i="30"/>
  <c r="L9" i="30"/>
  <c r="F98" i="31"/>
  <c r="H58" i="31"/>
  <c r="J31" i="31"/>
  <c r="F277" i="30"/>
  <c r="J252" i="30"/>
  <c r="L237" i="30"/>
  <c r="H231" i="30"/>
  <c r="H218" i="30"/>
  <c r="N208" i="30"/>
  <c r="H189" i="30"/>
  <c r="H130" i="30"/>
  <c r="H120" i="30"/>
  <c r="F109" i="30"/>
  <c r="J106" i="30"/>
  <c r="L102" i="30"/>
  <c r="H64" i="30"/>
  <c r="H41" i="30"/>
  <c r="H37" i="30"/>
  <c r="H33" i="30"/>
  <c r="H14" i="30"/>
  <c r="J12" i="30"/>
  <c r="N10" i="30"/>
  <c r="F106" i="31"/>
  <c r="F43" i="31"/>
  <c r="H35" i="31"/>
  <c r="J14" i="31"/>
  <c r="H9" i="31"/>
  <c r="H282" i="30"/>
  <c r="L276" i="30"/>
  <c r="H252" i="30"/>
  <c r="H241" i="30"/>
  <c r="F218" i="30"/>
  <c r="F213" i="30"/>
  <c r="L208" i="30"/>
  <c r="H196" i="30"/>
  <c r="H186" i="30"/>
  <c r="F175" i="30"/>
  <c r="F171" i="30"/>
  <c r="L168" i="30"/>
  <c r="N164" i="30"/>
  <c r="J102" i="30"/>
  <c r="N97" i="30"/>
  <c r="L86" i="30"/>
  <c r="H56" i="30"/>
  <c r="J43" i="30"/>
  <c r="H31" i="30"/>
  <c r="J21" i="30"/>
  <c r="J19" i="30"/>
  <c r="J17" i="30"/>
  <c r="L15" i="30"/>
  <c r="L10" i="30"/>
  <c r="J9" i="30"/>
  <c r="F118" i="28"/>
  <c r="F48" i="28"/>
  <c r="J87" i="31"/>
  <c r="L63" i="31"/>
  <c r="J261" i="30"/>
  <c r="F238" i="30"/>
  <c r="F170" i="30"/>
  <c r="F163" i="30"/>
  <c r="F99" i="30"/>
  <c r="H80" i="30"/>
  <c r="H40" i="30"/>
  <c r="H36" i="30"/>
  <c r="J32" i="30"/>
  <c r="L20" i="30"/>
  <c r="J13" i="30"/>
  <c r="E132" i="28"/>
  <c r="D104" i="28"/>
  <c r="L41" i="31"/>
  <c r="H251" i="30"/>
  <c r="L234" i="30"/>
  <c r="H211" i="30"/>
  <c r="F122" i="30"/>
  <c r="J104" i="30"/>
  <c r="L78" i="30"/>
  <c r="L62" i="30"/>
  <c r="L16" i="30"/>
  <c r="H10" i="30"/>
  <c r="D132" i="28"/>
  <c r="C104" i="28"/>
  <c r="J84" i="31"/>
  <c r="J274" i="30"/>
  <c r="F195" i="30"/>
  <c r="H188" i="30"/>
  <c r="H174" i="30"/>
  <c r="J83" i="30"/>
  <c r="F61" i="30"/>
  <c r="J20" i="30"/>
  <c r="H13" i="30"/>
  <c r="N9" i="30"/>
  <c r="E118" i="28"/>
  <c r="G104" i="27"/>
  <c r="G20" i="27"/>
  <c r="J79" i="31"/>
  <c r="L60" i="31"/>
  <c r="H39" i="31"/>
  <c r="F19" i="31"/>
  <c r="J257" i="30"/>
  <c r="J234" i="30"/>
  <c r="F187" i="30"/>
  <c r="H173" i="30"/>
  <c r="H128" i="30"/>
  <c r="L108" i="30"/>
  <c r="J78" i="30"/>
  <c r="L42" i="30"/>
  <c r="L38" i="30"/>
  <c r="L34" i="30"/>
  <c r="F31" i="30"/>
  <c r="F19" i="30"/>
  <c r="H12" i="30"/>
  <c r="D118" i="28"/>
  <c r="F20" i="28"/>
  <c r="G160" i="27"/>
  <c r="F20" i="27"/>
  <c r="D146" i="26"/>
  <c r="C90" i="26"/>
  <c r="D20" i="26"/>
  <c r="F79" i="31"/>
  <c r="L55" i="31"/>
  <c r="J285" i="30"/>
  <c r="J273" i="30"/>
  <c r="J192" i="30"/>
  <c r="J185" i="30"/>
  <c r="F173" i="30"/>
  <c r="L166" i="30"/>
  <c r="F126" i="30"/>
  <c r="H83" i="30"/>
  <c r="H55" i="30"/>
  <c r="J15" i="30"/>
  <c r="L11" i="30"/>
  <c r="D160" i="28"/>
  <c r="C118" i="28"/>
  <c r="E90" i="28"/>
  <c r="E20" i="28"/>
  <c r="F160" i="27"/>
  <c r="F35" i="31"/>
  <c r="F281" i="30"/>
  <c r="J229" i="30"/>
  <c r="L164" i="30"/>
  <c r="H99" i="30"/>
  <c r="J86" i="30"/>
  <c r="J58" i="30"/>
  <c r="F41" i="30"/>
  <c r="F37" i="30"/>
  <c r="L32" i="30"/>
  <c r="J11" i="30"/>
  <c r="F104" i="28"/>
  <c r="J262" i="30"/>
  <c r="L170" i="30"/>
  <c r="F119" i="30"/>
  <c r="F132" i="28"/>
  <c r="F90" i="27"/>
  <c r="C104" i="26"/>
  <c r="V17" i="35"/>
  <c r="J255" i="30"/>
  <c r="D90" i="28"/>
  <c r="G132" i="27"/>
  <c r="E90" i="27"/>
  <c r="D34" i="26"/>
  <c r="J251" i="30"/>
  <c r="H191" i="30"/>
  <c r="H63" i="30"/>
  <c r="F34" i="28"/>
  <c r="D90" i="27"/>
  <c r="G62" i="27"/>
  <c r="D132" i="26"/>
  <c r="D76" i="26"/>
  <c r="C34" i="26"/>
  <c r="C22" i="21"/>
  <c r="F191" i="30"/>
  <c r="F60" i="30"/>
  <c r="F17" i="30"/>
  <c r="E34" i="28"/>
  <c r="D20" i="28"/>
  <c r="E160" i="27"/>
  <c r="F160" i="26"/>
  <c r="F118" i="26"/>
  <c r="D62" i="26"/>
  <c r="C20" i="26"/>
  <c r="G161" i="22"/>
  <c r="H185" i="30"/>
  <c r="L81" i="30"/>
  <c r="E160" i="26"/>
  <c r="E118" i="26"/>
  <c r="C62" i="26"/>
  <c r="L97" i="31"/>
  <c r="J150" i="30"/>
  <c r="C146" i="26"/>
  <c r="G76" i="26"/>
  <c r="F147" i="22"/>
  <c r="F49" i="22"/>
  <c r="D78" i="21"/>
  <c r="L280" i="30"/>
  <c r="E104" i="28"/>
  <c r="E76" i="27"/>
  <c r="E20" i="27"/>
  <c r="D104" i="26"/>
  <c r="E147" i="22"/>
  <c r="G133" i="22"/>
  <c r="E49" i="22"/>
  <c r="G35" i="22"/>
  <c r="C78" i="21"/>
  <c r="D50" i="21"/>
  <c r="D76" i="27"/>
  <c r="F34" i="26"/>
  <c r="E119" i="22"/>
  <c r="G105" i="22"/>
  <c r="F35" i="22"/>
  <c r="D162" i="21"/>
  <c r="C50" i="21"/>
  <c r="F22" i="21"/>
  <c r="N75" i="30"/>
  <c r="G48" i="26"/>
  <c r="F105" i="22"/>
  <c r="C49" i="22"/>
  <c r="E35" i="22"/>
  <c r="C162" i="21"/>
  <c r="E148" i="21"/>
  <c r="F120" i="21"/>
  <c r="L211" i="30"/>
  <c r="H131" i="30"/>
  <c r="J53" i="30"/>
  <c r="J10" i="30"/>
  <c r="G146" i="28"/>
  <c r="E118" i="27"/>
  <c r="C118" i="26"/>
  <c r="L104" i="30"/>
  <c r="R21" i="22"/>
  <c r="F106" i="21"/>
  <c r="D36" i="21"/>
  <c r="F241" i="30"/>
  <c r="E106" i="21"/>
  <c r="L13" i="30"/>
  <c r="G90" i="27"/>
  <c r="G48" i="27"/>
  <c r="D160" i="26"/>
  <c r="D21" i="22"/>
  <c r="D92" i="21"/>
  <c r="C21" i="22"/>
  <c r="D148" i="21"/>
  <c r="E120" i="21"/>
  <c r="C92" i="21"/>
  <c r="D118" i="26"/>
  <c r="E105" i="22"/>
  <c r="D120" i="21"/>
  <c r="D105" i="22"/>
  <c r="C120" i="21"/>
  <c r="F78" i="21"/>
  <c r="C105" i="22"/>
  <c r="G77" i="22"/>
  <c r="E78" i="21"/>
  <c r="C77" i="22"/>
  <c r="G49" i="22"/>
  <c r="C134" i="21"/>
  <c r="F161" i="22"/>
  <c r="E91" i="22"/>
  <c r="N149" i="19"/>
  <c r="F48" i="26"/>
  <c r="C119" i="22"/>
  <c r="F91" i="22"/>
  <c r="E63" i="22"/>
  <c r="G21" i="22"/>
  <c r="N63" i="19"/>
  <c r="N37" i="19"/>
  <c r="N93" i="19"/>
  <c r="N9" i="19"/>
  <c r="G147" i="22"/>
  <c r="T21" i="22"/>
  <c r="N91" i="19"/>
  <c r="N65" i="19"/>
  <c r="O120" i="18"/>
  <c r="G64" i="18"/>
  <c r="O36" i="18"/>
  <c r="G91" i="22"/>
  <c r="M23" i="19"/>
  <c r="O78" i="18"/>
  <c r="G91" i="17"/>
  <c r="G65" i="17"/>
  <c r="G9" i="17"/>
  <c r="C105" i="16"/>
  <c r="C79" i="16"/>
  <c r="F163" i="14"/>
  <c r="F149" i="14"/>
  <c r="F135" i="14"/>
  <c r="F121" i="14"/>
  <c r="F107" i="14"/>
  <c r="F93" i="14"/>
  <c r="F79" i="14"/>
  <c r="F65" i="14"/>
  <c r="F51" i="14"/>
  <c r="F37" i="14"/>
  <c r="E23" i="14"/>
  <c r="N35" i="19"/>
  <c r="G34" i="18"/>
  <c r="O8" i="18"/>
  <c r="G133" i="17"/>
  <c r="G107" i="17"/>
  <c r="C147" i="16"/>
  <c r="C121" i="16"/>
  <c r="E163" i="14"/>
  <c r="E149" i="14"/>
  <c r="E135" i="14"/>
  <c r="E121" i="14"/>
  <c r="E107" i="14"/>
  <c r="E93" i="14"/>
  <c r="E79" i="14"/>
  <c r="E65" i="14"/>
  <c r="E51" i="14"/>
  <c r="E37" i="14"/>
  <c r="D23" i="14"/>
  <c r="F34" i="18"/>
  <c r="G119" i="17"/>
  <c r="G93" i="17"/>
  <c r="F77" i="17"/>
  <c r="F51" i="17"/>
  <c r="E35" i="17"/>
  <c r="C133" i="16"/>
  <c r="C107" i="16"/>
  <c r="D163" i="14"/>
  <c r="D149" i="14"/>
  <c r="D135" i="14"/>
  <c r="D121" i="14"/>
  <c r="D107" i="14"/>
  <c r="D93" i="14"/>
  <c r="D79" i="14"/>
  <c r="D65" i="14"/>
  <c r="D51" i="14"/>
  <c r="D37" i="14"/>
  <c r="E161" i="22"/>
  <c r="G146" i="18"/>
  <c r="E34" i="18"/>
  <c r="G161" i="17"/>
  <c r="G135" i="17"/>
  <c r="F119" i="17"/>
  <c r="F93" i="17"/>
  <c r="E77" i="17"/>
  <c r="E51" i="17"/>
  <c r="D35" i="17"/>
  <c r="C149" i="16"/>
  <c r="D147" i="15"/>
  <c r="C133" i="15"/>
  <c r="D35" i="15"/>
  <c r="D21" i="15"/>
  <c r="N104" i="18"/>
  <c r="F36" i="18"/>
  <c r="S20" i="18"/>
  <c r="F161" i="17"/>
  <c r="E119" i="17"/>
  <c r="D77" i="17"/>
  <c r="C35" i="17"/>
  <c r="D105" i="16"/>
  <c r="C63" i="16"/>
  <c r="D66" i="11"/>
  <c r="D62" i="11"/>
  <c r="D58" i="11"/>
  <c r="D54" i="11"/>
  <c r="D42" i="11"/>
  <c r="D38" i="11"/>
  <c r="D34" i="11"/>
  <c r="D18" i="11"/>
  <c r="D14" i="11"/>
  <c r="D10" i="11"/>
  <c r="I21" i="9"/>
  <c r="O19" i="9"/>
  <c r="G19" i="9"/>
  <c r="M17" i="9"/>
  <c r="E17" i="9"/>
  <c r="K15" i="9"/>
  <c r="Q13" i="9"/>
  <c r="I13" i="9"/>
  <c r="O11" i="9"/>
  <c r="G11" i="9"/>
  <c r="M9" i="9"/>
  <c r="E9" i="9"/>
  <c r="S64" i="18"/>
  <c r="E36" i="18"/>
  <c r="E161" i="17"/>
  <c r="D119" i="17"/>
  <c r="C77" i="17"/>
  <c r="D35" i="16"/>
  <c r="D49" i="15"/>
  <c r="C35" i="15"/>
  <c r="C21" i="15"/>
  <c r="D110" i="11"/>
  <c r="D106" i="11"/>
  <c r="D102" i="11"/>
  <c r="D90" i="11"/>
  <c r="D86" i="11"/>
  <c r="D82" i="11"/>
  <c r="D78" i="11"/>
  <c r="O20" i="9"/>
  <c r="G20" i="9"/>
  <c r="M18" i="9"/>
  <c r="E18" i="9"/>
  <c r="K16" i="9"/>
  <c r="Q14" i="9"/>
  <c r="I14" i="9"/>
  <c r="O12" i="9"/>
  <c r="G12" i="9"/>
  <c r="M10" i="9"/>
  <c r="E10" i="9"/>
  <c r="G104" i="18"/>
  <c r="N76" i="18"/>
  <c r="E121" i="17"/>
  <c r="D79" i="17"/>
  <c r="C37" i="17"/>
  <c r="C21" i="17"/>
  <c r="E119" i="16"/>
  <c r="D77" i="16"/>
  <c r="C35" i="16"/>
  <c r="D63" i="15"/>
  <c r="C49" i="15"/>
  <c r="G132" i="13"/>
  <c r="E76" i="13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U22" i="12"/>
  <c r="U20" i="12"/>
  <c r="U18" i="12"/>
  <c r="U16" i="12"/>
  <c r="U11" i="12"/>
  <c r="D65" i="11"/>
  <c r="M49" i="19"/>
  <c r="D121" i="17"/>
  <c r="C79" i="17"/>
  <c r="G49" i="17"/>
  <c r="D37" i="16"/>
  <c r="D21" i="16"/>
  <c r="D77" i="15"/>
  <c r="C63" i="15"/>
  <c r="G149" i="14"/>
  <c r="G121" i="14"/>
  <c r="G93" i="14"/>
  <c r="G65" i="14"/>
  <c r="G37" i="14"/>
  <c r="G118" i="13"/>
  <c r="G48" i="13"/>
  <c r="D113" i="11"/>
  <c r="D109" i="11"/>
  <c r="D105" i="11"/>
  <c r="D101" i="11"/>
  <c r="D89" i="11"/>
  <c r="D85" i="11"/>
  <c r="D81" i="11"/>
  <c r="D77" i="11"/>
  <c r="M20" i="9"/>
  <c r="E20" i="9"/>
  <c r="K18" i="9"/>
  <c r="Q16" i="9"/>
  <c r="I16" i="9"/>
  <c r="O14" i="9"/>
  <c r="G14" i="9"/>
  <c r="M12" i="9"/>
  <c r="E12" i="9"/>
  <c r="K10" i="9"/>
  <c r="V23" i="19"/>
  <c r="O160" i="18"/>
  <c r="G120" i="18"/>
  <c r="G62" i="18"/>
  <c r="F8" i="18"/>
  <c r="E147" i="17"/>
  <c r="D105" i="17"/>
  <c r="C63" i="17"/>
  <c r="E93" i="16"/>
  <c r="D51" i="16"/>
  <c r="C161" i="15"/>
  <c r="G23" i="14"/>
  <c r="E160" i="13"/>
  <c r="E62" i="18"/>
  <c r="G135" i="16"/>
  <c r="D63" i="16"/>
  <c r="C21" i="16"/>
  <c r="G163" i="14"/>
  <c r="G160" i="13"/>
  <c r="F20" i="13"/>
  <c r="U55" i="12"/>
  <c r="U51" i="12"/>
  <c r="U47" i="12"/>
  <c r="U43" i="12"/>
  <c r="U39" i="12"/>
  <c r="U35" i="12"/>
  <c r="U31" i="12"/>
  <c r="U27" i="12"/>
  <c r="U23" i="12"/>
  <c r="U19" i="12"/>
  <c r="U15" i="12"/>
  <c r="U13" i="12"/>
  <c r="D108" i="11"/>
  <c r="D100" i="11"/>
  <c r="D84" i="11"/>
  <c r="D60" i="11"/>
  <c r="D40" i="11"/>
  <c r="D13" i="11"/>
  <c r="Q19" i="9"/>
  <c r="G18" i="9"/>
  <c r="M15" i="9"/>
  <c r="I11" i="9"/>
  <c r="D51" i="17"/>
  <c r="U57" i="12"/>
  <c r="U37" i="12"/>
  <c r="U29" i="12"/>
  <c r="E56" i="12"/>
  <c r="D80" i="11"/>
  <c r="D31" i="11"/>
  <c r="E16" i="9"/>
  <c r="K49" i="19"/>
  <c r="D147" i="17"/>
  <c r="C147" i="15"/>
  <c r="F160" i="13"/>
  <c r="G34" i="13"/>
  <c r="U8" i="12"/>
  <c r="D67" i="11"/>
  <c r="D33" i="11"/>
  <c r="D19" i="11"/>
  <c r="D12" i="11"/>
  <c r="K21" i="9"/>
  <c r="Q18" i="9"/>
  <c r="G17" i="9"/>
  <c r="M14" i="9"/>
  <c r="O13" i="9"/>
  <c r="I10" i="9"/>
  <c r="K9" i="9"/>
  <c r="E18" i="2"/>
  <c r="D91" i="15"/>
  <c r="U25" i="12"/>
  <c r="D88" i="11"/>
  <c r="D16" i="11"/>
  <c r="Q10" i="9"/>
  <c r="S34" i="18"/>
  <c r="F135" i="17"/>
  <c r="C105" i="17"/>
  <c r="E51" i="16"/>
  <c r="F118" i="13"/>
  <c r="F34" i="13"/>
  <c r="S20" i="13"/>
  <c r="C53" i="12"/>
  <c r="D107" i="11"/>
  <c r="D83" i="11"/>
  <c r="D59" i="11"/>
  <c r="D39" i="11"/>
  <c r="D32" i="11"/>
  <c r="K20" i="9"/>
  <c r="M19" i="9"/>
  <c r="Q17" i="9"/>
  <c r="G16" i="9"/>
  <c r="I15" i="9"/>
  <c r="M13" i="9"/>
  <c r="Q12" i="9"/>
  <c r="E11" i="9"/>
  <c r="I9" i="9"/>
  <c r="E17" i="2"/>
  <c r="D34" i="13"/>
  <c r="Q20" i="13"/>
  <c r="U53" i="12"/>
  <c r="U49" i="12"/>
  <c r="U45" i="12"/>
  <c r="U41" i="12"/>
  <c r="U33" i="12"/>
  <c r="U17" i="12"/>
  <c r="D104" i="11"/>
  <c r="D57" i="11"/>
  <c r="I20" i="9"/>
  <c r="K13" i="9"/>
  <c r="G9" i="9"/>
  <c r="O34" i="18"/>
  <c r="G8" i="18"/>
  <c r="E135" i="17"/>
  <c r="E93" i="17"/>
  <c r="G23" i="17"/>
  <c r="E121" i="16"/>
  <c r="E118" i="13"/>
  <c r="E34" i="13"/>
  <c r="R20" i="13"/>
  <c r="D64" i="11"/>
  <c r="D44" i="11"/>
  <c r="D17" i="11"/>
  <c r="D11" i="11"/>
  <c r="G21" i="9"/>
  <c r="K19" i="9"/>
  <c r="O18" i="9"/>
  <c r="G15" i="9"/>
  <c r="K14" i="9"/>
  <c r="Q11" i="9"/>
  <c r="G10" i="9"/>
  <c r="L102" i="31"/>
  <c r="E8" i="18"/>
  <c r="D93" i="17"/>
  <c r="D79" i="16"/>
  <c r="G51" i="14"/>
  <c r="U21" i="12"/>
  <c r="A12" i="12"/>
  <c r="D112" i="11"/>
  <c r="D37" i="11"/>
  <c r="E21" i="9"/>
  <c r="O17" i="9"/>
  <c r="N160" i="18"/>
  <c r="R9" i="17"/>
  <c r="F147" i="16"/>
  <c r="D161" i="15"/>
  <c r="F119" i="15"/>
  <c r="G107" i="14"/>
  <c r="E48" i="13"/>
  <c r="C55" i="12"/>
  <c r="D111" i="11"/>
  <c r="D103" i="11"/>
  <c r="D87" i="11"/>
  <c r="D79" i="11"/>
  <c r="D21" i="11"/>
  <c r="D15" i="11"/>
  <c r="D8" i="11"/>
  <c r="O21" i="9"/>
  <c r="I18" i="9"/>
  <c r="K17" i="9"/>
  <c r="O15" i="9"/>
  <c r="E14" i="9"/>
  <c r="G13" i="9"/>
  <c r="K11" i="9"/>
  <c r="O10" i="9"/>
  <c r="V77" i="19"/>
  <c r="D56" i="11"/>
  <c r="D20" i="11"/>
  <c r="M21" i="9"/>
  <c r="A15" i="12"/>
  <c r="K12" i="9"/>
  <c r="C22" i="18"/>
  <c r="S21" i="15"/>
  <c r="U10" i="12"/>
  <c r="D55" i="11"/>
  <c r="H18" i="2"/>
  <c r="D61" i="11"/>
  <c r="M11" i="9"/>
  <c r="S90" i="18"/>
  <c r="Q9" i="17"/>
  <c r="E146" i="13"/>
  <c r="Q20" i="9"/>
  <c r="I17" i="9"/>
  <c r="C62" i="13"/>
  <c r="D56" i="12"/>
  <c r="I19" i="9"/>
  <c r="E105" i="16"/>
  <c r="C77" i="15"/>
  <c r="U6" i="12"/>
  <c r="D43" i="11"/>
  <c r="D9" i="11"/>
  <c r="O16" i="9"/>
  <c r="Q9" i="9"/>
  <c r="M16" i="9"/>
  <c r="O9" i="9"/>
  <c r="L33" i="31"/>
  <c r="D36" i="11"/>
  <c r="Q15" i="9"/>
  <c r="C51" i="17"/>
  <c r="G135" i="14"/>
  <c r="U12" i="12"/>
  <c r="D41" i="11"/>
  <c r="E13" i="9"/>
  <c r="F48" i="13"/>
  <c r="H17" i="2"/>
  <c r="E15" i="9"/>
  <c r="C37" i="16"/>
  <c r="F23" i="14"/>
  <c r="G20" i="13"/>
  <c r="D63" i="11"/>
  <c r="D35" i="11"/>
  <c r="E19" i="9"/>
  <c r="I12" i="9"/>
  <c r="G79" i="14"/>
  <c r="F54" i="12"/>
  <c r="H217" i="30" l="1"/>
  <c r="H219" i="30"/>
  <c r="F252" i="30"/>
  <c r="F257" i="30"/>
  <c r="J258" i="30"/>
  <c r="J260" i="30"/>
  <c r="H274" i="30"/>
  <c r="F278" i="30"/>
  <c r="F282" i="30"/>
  <c r="H34" i="31"/>
  <c r="H57" i="31"/>
  <c r="H62" i="31"/>
  <c r="F78" i="31"/>
  <c r="F83" i="31"/>
  <c r="H104" i="31"/>
  <c r="H109" i="31"/>
  <c r="N98" i="33"/>
  <c r="L31" i="30"/>
  <c r="H32" i="30"/>
  <c r="L33" i="30"/>
  <c r="J34" i="30"/>
  <c r="H35" i="30"/>
  <c r="F36" i="30"/>
  <c r="L37" i="30"/>
  <c r="J38" i="30"/>
  <c r="H39" i="30"/>
  <c r="F40" i="30"/>
  <c r="L41" i="30"/>
  <c r="J42" i="30"/>
  <c r="H43" i="30"/>
  <c r="H102" i="30"/>
  <c r="H103" i="30"/>
  <c r="J107" i="30"/>
  <c r="L163" i="30"/>
  <c r="J164" i="30"/>
  <c r="L171" i="30"/>
  <c r="L172" i="30"/>
  <c r="L173" i="30"/>
  <c r="L174" i="30"/>
  <c r="L207" i="30"/>
  <c r="F211" i="30"/>
  <c r="L212" i="30"/>
  <c r="F214" i="30"/>
  <c r="F216" i="30"/>
  <c r="J217" i="30"/>
  <c r="H255" i="30"/>
  <c r="H257" i="30"/>
  <c r="L258" i="30"/>
  <c r="J280" i="30"/>
  <c r="J284" i="30"/>
  <c r="J10" i="31"/>
  <c r="H14" i="31"/>
  <c r="H18" i="31"/>
  <c r="J57" i="31"/>
  <c r="H65" i="31"/>
  <c r="H78" i="31"/>
  <c r="F81" i="31"/>
  <c r="F86" i="31"/>
  <c r="J107" i="31"/>
  <c r="H9" i="35"/>
  <c r="H61" i="31"/>
  <c r="F77" i="31"/>
  <c r="F82" i="31"/>
  <c r="J83" i="31"/>
  <c r="F87" i="31"/>
  <c r="H100" i="31"/>
  <c r="H105" i="31"/>
  <c r="AB15" i="35"/>
  <c r="F9" i="38"/>
  <c r="F8" i="40"/>
  <c r="H213" i="30"/>
  <c r="J214" i="30"/>
  <c r="J215" i="30"/>
  <c r="J216" i="30"/>
  <c r="L217" i="30"/>
  <c r="L218" i="30"/>
  <c r="L219" i="30"/>
  <c r="L251" i="30"/>
  <c r="L252" i="30"/>
  <c r="J253" i="30"/>
  <c r="J254" i="30"/>
  <c r="L255" i="30"/>
  <c r="L256" i="30"/>
  <c r="L257" i="30"/>
  <c r="F262" i="30"/>
  <c r="N273" i="30"/>
  <c r="H276" i="30"/>
  <c r="E187" i="3"/>
  <c r="I158" i="16"/>
  <c r="J158" i="16"/>
  <c r="E43" i="2"/>
  <c r="H68" i="2"/>
  <c r="J51" i="3"/>
  <c r="K51" i="3"/>
  <c r="K177" i="3"/>
  <c r="I188" i="3"/>
  <c r="L177" i="3"/>
  <c r="J177" i="3"/>
  <c r="G193" i="3"/>
  <c r="W18" i="5"/>
  <c r="V18" i="5"/>
  <c r="S18" i="5"/>
  <c r="U18" i="5"/>
  <c r="T18" i="5"/>
  <c r="W20" i="5"/>
  <c r="V20" i="5"/>
  <c r="U20" i="5"/>
  <c r="T20" i="5"/>
  <c r="S20" i="5"/>
  <c r="U22" i="5"/>
  <c r="T22" i="5"/>
  <c r="W22" i="5"/>
  <c r="V22" i="5"/>
  <c r="S22" i="5"/>
  <c r="S17" i="6"/>
  <c r="Q17" i="6"/>
  <c r="R17" i="6"/>
  <c r="K25" i="6"/>
  <c r="I25" i="6"/>
  <c r="J25" i="6"/>
  <c r="S27" i="6"/>
  <c r="R27" i="6"/>
  <c r="Q27" i="6"/>
  <c r="K35" i="6"/>
  <c r="J35" i="6"/>
  <c r="I35" i="6"/>
  <c r="V8" i="12"/>
  <c r="T8" i="12"/>
  <c r="S8" i="12"/>
  <c r="W15" i="13"/>
  <c r="U15" i="13"/>
  <c r="V15" i="13"/>
  <c r="J100" i="17"/>
  <c r="I100" i="17"/>
  <c r="I103" i="18"/>
  <c r="S19" i="6"/>
  <c r="R19" i="6"/>
  <c r="Q19" i="6"/>
  <c r="K37" i="13"/>
  <c r="J37" i="13"/>
  <c r="I37" i="13"/>
  <c r="L63" i="2"/>
  <c r="J63" i="2"/>
  <c r="K63" i="2"/>
  <c r="W8" i="13"/>
  <c r="V8" i="13"/>
  <c r="U8" i="13"/>
  <c r="K108" i="13"/>
  <c r="J108" i="13"/>
  <c r="I108" i="13"/>
  <c r="K92" i="13"/>
  <c r="J92" i="13"/>
  <c r="I92" i="13"/>
  <c r="M99" i="15"/>
  <c r="L99" i="15"/>
  <c r="K99" i="15"/>
  <c r="I99" i="15"/>
  <c r="J99" i="15"/>
  <c r="W28" i="5"/>
  <c r="V28" i="5"/>
  <c r="U28" i="5"/>
  <c r="S28" i="5"/>
  <c r="T28" i="5"/>
  <c r="K27" i="6"/>
  <c r="J27" i="6"/>
  <c r="I27" i="6"/>
  <c r="L8" i="12"/>
  <c r="H55" i="12"/>
  <c r="K8" i="12"/>
  <c r="J8" i="12"/>
  <c r="I8" i="12"/>
  <c r="L59" i="2"/>
  <c r="J59" i="2"/>
  <c r="K59" i="2"/>
  <c r="G189" i="3"/>
  <c r="I70" i="18"/>
  <c r="K183" i="3"/>
  <c r="J183" i="3"/>
  <c r="I194" i="3"/>
  <c r="L183" i="3"/>
  <c r="J43" i="3"/>
  <c r="K43" i="3"/>
  <c r="E186" i="3"/>
  <c r="K179" i="3"/>
  <c r="J179" i="3"/>
  <c r="L179" i="3"/>
  <c r="I190" i="3"/>
  <c r="K184" i="3"/>
  <c r="J184" i="3"/>
  <c r="I195" i="3"/>
  <c r="L184" i="3"/>
  <c r="W15" i="5"/>
  <c r="V15" i="5"/>
  <c r="U15" i="5"/>
  <c r="T15" i="5"/>
  <c r="S15" i="5"/>
  <c r="W16" i="13"/>
  <c r="V16" i="13"/>
  <c r="U16" i="13"/>
  <c r="J31" i="17"/>
  <c r="I31" i="17"/>
  <c r="G188" i="3"/>
  <c r="T43" i="5"/>
  <c r="S43" i="5"/>
  <c r="V43" i="5"/>
  <c r="U43" i="5"/>
  <c r="W43" i="5"/>
  <c r="W26" i="5"/>
  <c r="V26" i="5"/>
  <c r="U26" i="5"/>
  <c r="S26" i="5"/>
  <c r="T26" i="5"/>
  <c r="K10" i="6"/>
  <c r="I10" i="6"/>
  <c r="J10" i="6"/>
  <c r="J13" i="12"/>
  <c r="I13" i="12"/>
  <c r="L13" i="12"/>
  <c r="K13" i="12"/>
  <c r="Y15" i="15"/>
  <c r="X15" i="15"/>
  <c r="W15" i="15"/>
  <c r="F43" i="2"/>
  <c r="I68" i="2"/>
  <c r="L65" i="2"/>
  <c r="K65" i="2"/>
  <c r="J65" i="2"/>
  <c r="K72" i="3"/>
  <c r="J72" i="3"/>
  <c r="L72" i="3"/>
  <c r="J61" i="3"/>
  <c r="K61" i="3"/>
  <c r="K155" i="3"/>
  <c r="J155" i="3"/>
  <c r="L155" i="3"/>
  <c r="G194" i="3"/>
  <c r="M65" i="15"/>
  <c r="L65" i="15"/>
  <c r="K65" i="15"/>
  <c r="I65" i="15"/>
  <c r="J65" i="15"/>
  <c r="G43" i="2"/>
  <c r="K52" i="3"/>
  <c r="J52" i="3"/>
  <c r="K169" i="3"/>
  <c r="J169" i="3"/>
  <c r="L169" i="3"/>
  <c r="H67" i="2"/>
  <c r="K53" i="3"/>
  <c r="J53" i="3"/>
  <c r="H123" i="3"/>
  <c r="K161" i="3"/>
  <c r="L161" i="3"/>
  <c r="J161" i="3"/>
  <c r="G186" i="3"/>
  <c r="E196" i="3"/>
  <c r="M52" i="5"/>
  <c r="L52" i="5"/>
  <c r="K52" i="5"/>
  <c r="J52" i="5"/>
  <c r="I52" i="5"/>
  <c r="Q16" i="6"/>
  <c r="S16" i="6"/>
  <c r="R16" i="6"/>
  <c r="W19" i="13"/>
  <c r="V19" i="13"/>
  <c r="U19" i="13"/>
  <c r="M53" i="15"/>
  <c r="L53" i="15"/>
  <c r="K53" i="15"/>
  <c r="J53" i="15"/>
  <c r="I53" i="15"/>
  <c r="H91" i="21"/>
  <c r="I91" i="21"/>
  <c r="K60" i="3"/>
  <c r="J60" i="3"/>
  <c r="K163" i="3"/>
  <c r="J163" i="3"/>
  <c r="L163" i="3"/>
  <c r="I17" i="6"/>
  <c r="K17" i="6"/>
  <c r="J17" i="6"/>
  <c r="M87" i="15"/>
  <c r="L87" i="15"/>
  <c r="K87" i="15"/>
  <c r="J87" i="15"/>
  <c r="I87" i="15"/>
  <c r="J75" i="16"/>
  <c r="I75" i="16"/>
  <c r="L57" i="2"/>
  <c r="K57" i="2"/>
  <c r="J57" i="2"/>
  <c r="H189" i="3"/>
  <c r="F42" i="2"/>
  <c r="L60" i="2"/>
  <c r="J60" i="2"/>
  <c r="K60" i="2"/>
  <c r="L64" i="2"/>
  <c r="J64" i="2"/>
  <c r="K64" i="2"/>
  <c r="I67" i="2"/>
  <c r="K171" i="3"/>
  <c r="J171" i="3"/>
  <c r="L171" i="3"/>
  <c r="M30" i="5"/>
  <c r="L30" i="5"/>
  <c r="K30" i="5"/>
  <c r="I30" i="5"/>
  <c r="J30" i="5"/>
  <c r="Q31" i="6"/>
  <c r="S31" i="6"/>
  <c r="R31" i="6"/>
  <c r="I39" i="6"/>
  <c r="K39" i="6"/>
  <c r="J39" i="6"/>
  <c r="I49" i="6"/>
  <c r="K49" i="6"/>
  <c r="J49" i="6"/>
  <c r="J33" i="13"/>
  <c r="I33" i="13"/>
  <c r="K33" i="13"/>
  <c r="K98" i="13"/>
  <c r="J98" i="13"/>
  <c r="I98" i="13"/>
  <c r="L123" i="15"/>
  <c r="K123" i="15"/>
  <c r="J123" i="15"/>
  <c r="I123" i="15"/>
  <c r="M123" i="15"/>
  <c r="M156" i="15"/>
  <c r="L156" i="15"/>
  <c r="K156" i="15"/>
  <c r="J156" i="15"/>
  <c r="I156" i="15"/>
  <c r="H62" i="18"/>
  <c r="I54" i="18"/>
  <c r="J89" i="18"/>
  <c r="I89" i="18"/>
  <c r="K45" i="3"/>
  <c r="J45" i="3"/>
  <c r="E193" i="3"/>
  <c r="U30" i="5"/>
  <c r="T30" i="5"/>
  <c r="W30" i="5"/>
  <c r="S30" i="5"/>
  <c r="V30" i="5"/>
  <c r="S12" i="6"/>
  <c r="R12" i="6"/>
  <c r="Q12" i="6"/>
  <c r="L61" i="2"/>
  <c r="K61" i="2"/>
  <c r="J61" i="2"/>
  <c r="L58" i="2"/>
  <c r="J58" i="2"/>
  <c r="K58" i="2"/>
  <c r="L62" i="2"/>
  <c r="J62" i="2"/>
  <c r="K62" i="2"/>
  <c r="J66" i="2"/>
  <c r="K66" i="2"/>
  <c r="K44" i="3"/>
  <c r="J44" i="3"/>
  <c r="J59" i="3"/>
  <c r="K59" i="3"/>
  <c r="I123" i="3"/>
  <c r="K112" i="3"/>
  <c r="L112" i="3"/>
  <c r="J112" i="3"/>
  <c r="F187" i="3"/>
  <c r="M28" i="5"/>
  <c r="L28" i="5"/>
  <c r="K28" i="5"/>
  <c r="I28" i="5"/>
  <c r="J28" i="5"/>
  <c r="K32" i="5"/>
  <c r="J32" i="5"/>
  <c r="M32" i="5"/>
  <c r="I32" i="5"/>
  <c r="L32" i="5"/>
  <c r="R20" i="6"/>
  <c r="Q20" i="6"/>
  <c r="S20" i="6"/>
  <c r="S41" i="6"/>
  <c r="R41" i="6"/>
  <c r="Q41" i="6"/>
  <c r="S51" i="6"/>
  <c r="R51" i="6"/>
  <c r="Q51" i="6"/>
  <c r="L49" i="2"/>
  <c r="K49" i="2"/>
  <c r="J49" i="2"/>
  <c r="E192" i="3"/>
  <c r="M20" i="5"/>
  <c r="I20" i="5"/>
  <c r="L20" i="5"/>
  <c r="K20" i="5"/>
  <c r="J20" i="5"/>
  <c r="M22" i="5"/>
  <c r="L22" i="5"/>
  <c r="K22" i="5"/>
  <c r="J22" i="5"/>
  <c r="I22" i="5"/>
  <c r="K24" i="5"/>
  <c r="J24" i="5"/>
  <c r="M24" i="5"/>
  <c r="L24" i="5"/>
  <c r="I24" i="5"/>
  <c r="W50" i="5"/>
  <c r="V50" i="5"/>
  <c r="S50" i="5"/>
  <c r="U50" i="5"/>
  <c r="T50" i="5"/>
  <c r="W52" i="5"/>
  <c r="V52" i="5"/>
  <c r="U52" i="5"/>
  <c r="T52" i="5"/>
  <c r="S52" i="5"/>
  <c r="K12" i="6"/>
  <c r="J12" i="6"/>
  <c r="I12" i="6"/>
  <c r="S39" i="6"/>
  <c r="Q39" i="6"/>
  <c r="R39" i="6"/>
  <c r="K47" i="6"/>
  <c r="I47" i="6"/>
  <c r="J47" i="6"/>
  <c r="S49" i="6"/>
  <c r="Q49" i="6"/>
  <c r="R49" i="6"/>
  <c r="K142" i="13"/>
  <c r="J142" i="13"/>
  <c r="I142" i="13"/>
  <c r="L157" i="15"/>
  <c r="K157" i="15"/>
  <c r="J157" i="15"/>
  <c r="I157" i="15"/>
  <c r="M157" i="15"/>
  <c r="J109" i="16"/>
  <c r="I109" i="16"/>
  <c r="K47" i="17"/>
  <c r="J47" i="17"/>
  <c r="I47" i="17"/>
  <c r="J89" i="17"/>
  <c r="I89" i="17"/>
  <c r="L135" i="3"/>
  <c r="K135" i="3"/>
  <c r="J135" i="3"/>
  <c r="K136" i="3"/>
  <c r="L136" i="3"/>
  <c r="J136" i="3"/>
  <c r="L137" i="3"/>
  <c r="K137" i="3"/>
  <c r="J137" i="3"/>
  <c r="L138" i="3"/>
  <c r="K138" i="3"/>
  <c r="J138" i="3"/>
  <c r="K139" i="3"/>
  <c r="L139" i="3"/>
  <c r="J139" i="3"/>
  <c r="L140" i="3"/>
  <c r="K140" i="3"/>
  <c r="J140" i="3"/>
  <c r="L141" i="3"/>
  <c r="K141" i="3"/>
  <c r="J141" i="3"/>
  <c r="L142" i="3"/>
  <c r="K142" i="3"/>
  <c r="J142" i="3"/>
  <c r="K143" i="3"/>
  <c r="L143" i="3"/>
  <c r="J143" i="3"/>
  <c r="L144" i="3"/>
  <c r="K144" i="3"/>
  <c r="J144" i="3"/>
  <c r="L145" i="3"/>
  <c r="K145" i="3"/>
  <c r="J145" i="3"/>
  <c r="F186" i="3"/>
  <c r="G187" i="3"/>
  <c r="F193" i="3"/>
  <c r="W23" i="5"/>
  <c r="T23" i="5"/>
  <c r="V23" i="5"/>
  <c r="U23" i="5"/>
  <c r="S23" i="5"/>
  <c r="M25" i="5"/>
  <c r="L25" i="5"/>
  <c r="K25" i="5"/>
  <c r="J25" i="5"/>
  <c r="I25" i="5"/>
  <c r="V25" i="5"/>
  <c r="U25" i="5"/>
  <c r="T25" i="5"/>
  <c r="W25" i="5"/>
  <c r="S25" i="5"/>
  <c r="L27" i="5"/>
  <c r="K27" i="5"/>
  <c r="J27" i="5"/>
  <c r="M27" i="5"/>
  <c r="I27" i="5"/>
  <c r="T27" i="5"/>
  <c r="S27" i="5"/>
  <c r="V27" i="5"/>
  <c r="W27" i="5"/>
  <c r="U27" i="5"/>
  <c r="J29" i="5"/>
  <c r="I29" i="5"/>
  <c r="L29" i="5"/>
  <c r="M29" i="5"/>
  <c r="K29" i="5"/>
  <c r="S9" i="6"/>
  <c r="R9" i="6"/>
  <c r="Q9" i="6"/>
  <c r="J20" i="6"/>
  <c r="I20" i="6"/>
  <c r="K20" i="6"/>
  <c r="R24" i="6"/>
  <c r="S24" i="6"/>
  <c r="Q24" i="6"/>
  <c r="K32" i="6"/>
  <c r="J32" i="6"/>
  <c r="I32" i="6"/>
  <c r="S34" i="6"/>
  <c r="R34" i="6"/>
  <c r="Q34" i="6"/>
  <c r="K42" i="6"/>
  <c r="J42" i="6"/>
  <c r="I42" i="6"/>
  <c r="R44" i="6"/>
  <c r="Q44" i="6"/>
  <c r="S44" i="6"/>
  <c r="J52" i="6"/>
  <c r="I52" i="6"/>
  <c r="K52" i="6"/>
  <c r="V56" i="12"/>
  <c r="T56" i="12"/>
  <c r="S56" i="12"/>
  <c r="V15" i="12"/>
  <c r="T15" i="12"/>
  <c r="S15" i="12"/>
  <c r="V19" i="12"/>
  <c r="T19" i="12"/>
  <c r="S19" i="12"/>
  <c r="V23" i="12"/>
  <c r="T23" i="12"/>
  <c r="S23" i="12"/>
  <c r="V27" i="12"/>
  <c r="T27" i="12"/>
  <c r="S27" i="12"/>
  <c r="V31" i="12"/>
  <c r="T31" i="12"/>
  <c r="S31" i="12"/>
  <c r="V35" i="12"/>
  <c r="T35" i="12"/>
  <c r="S35" i="12"/>
  <c r="V39" i="12"/>
  <c r="T39" i="12"/>
  <c r="S39" i="12"/>
  <c r="V43" i="12"/>
  <c r="T43" i="12"/>
  <c r="S43" i="12"/>
  <c r="V47" i="12"/>
  <c r="T47" i="12"/>
  <c r="S47" i="12"/>
  <c r="V51" i="12"/>
  <c r="T51" i="12"/>
  <c r="S51" i="12"/>
  <c r="V55" i="12"/>
  <c r="T55" i="12"/>
  <c r="S55" i="12"/>
  <c r="K12" i="13"/>
  <c r="J12" i="13"/>
  <c r="H20" i="13"/>
  <c r="I12" i="13"/>
  <c r="J30" i="13"/>
  <c r="K30" i="13"/>
  <c r="I30" i="13"/>
  <c r="J73" i="13"/>
  <c r="K73" i="13"/>
  <c r="I73" i="13"/>
  <c r="K143" i="13"/>
  <c r="J143" i="13"/>
  <c r="I143" i="13"/>
  <c r="J15" i="14"/>
  <c r="H23" i="14"/>
  <c r="I15" i="14"/>
  <c r="Y11" i="15"/>
  <c r="X11" i="15"/>
  <c r="W11" i="15"/>
  <c r="M82" i="15"/>
  <c r="L82" i="15"/>
  <c r="K82" i="15"/>
  <c r="I82" i="15"/>
  <c r="J82" i="15"/>
  <c r="L140" i="15"/>
  <c r="K140" i="15"/>
  <c r="J140" i="15"/>
  <c r="I140" i="15"/>
  <c r="M140" i="15"/>
  <c r="J14" i="16"/>
  <c r="I14" i="16"/>
  <c r="J19" i="16"/>
  <c r="I19" i="16"/>
  <c r="J151" i="17"/>
  <c r="I151" i="17"/>
  <c r="X11" i="18"/>
  <c r="X28" i="18"/>
  <c r="Q38" i="18"/>
  <c r="R54" i="18"/>
  <c r="Q54" i="18"/>
  <c r="P62" i="18"/>
  <c r="X72" i="18"/>
  <c r="X89" i="18"/>
  <c r="K160" i="3"/>
  <c r="L160" i="3"/>
  <c r="J160" i="3"/>
  <c r="F192" i="3"/>
  <c r="W12" i="5"/>
  <c r="V12" i="5"/>
  <c r="U12" i="5"/>
  <c r="T12" i="5"/>
  <c r="S12" i="5"/>
  <c r="V14" i="5"/>
  <c r="U14" i="5"/>
  <c r="W14" i="5"/>
  <c r="T14" i="5"/>
  <c r="S14" i="5"/>
  <c r="V17" i="5"/>
  <c r="U17" i="5"/>
  <c r="W17" i="5"/>
  <c r="T17" i="5"/>
  <c r="S17" i="5"/>
  <c r="T19" i="5"/>
  <c r="S19" i="5"/>
  <c r="W19" i="5"/>
  <c r="V19" i="5"/>
  <c r="U19" i="5"/>
  <c r="V49" i="5"/>
  <c r="U49" i="5"/>
  <c r="W49" i="5"/>
  <c r="T49" i="5"/>
  <c r="S49" i="5"/>
  <c r="T51" i="5"/>
  <c r="S51" i="5"/>
  <c r="W51" i="5"/>
  <c r="V51" i="5"/>
  <c r="U51" i="5"/>
  <c r="K24" i="6"/>
  <c r="J24" i="6"/>
  <c r="I24" i="6"/>
  <c r="L27" i="12"/>
  <c r="K27" i="12"/>
  <c r="J27" i="12"/>
  <c r="I27" i="12"/>
  <c r="L31" i="12"/>
  <c r="K31" i="12"/>
  <c r="J31" i="12"/>
  <c r="I31" i="12"/>
  <c r="L47" i="12"/>
  <c r="K47" i="12"/>
  <c r="J47" i="12"/>
  <c r="I47" i="12"/>
  <c r="K159" i="13"/>
  <c r="J159" i="13"/>
  <c r="I159" i="13"/>
  <c r="V20" i="17"/>
  <c r="U20" i="17"/>
  <c r="P120" i="18"/>
  <c r="Q121" i="18"/>
  <c r="Q153" i="18"/>
  <c r="L27" i="22"/>
  <c r="K27" i="22"/>
  <c r="J27" i="22"/>
  <c r="I35" i="22"/>
  <c r="K46" i="6"/>
  <c r="J46" i="6"/>
  <c r="I46" i="6"/>
  <c r="S8" i="6"/>
  <c r="R8" i="6"/>
  <c r="Q8" i="6"/>
  <c r="K16" i="6"/>
  <c r="J16" i="6"/>
  <c r="I16" i="6"/>
  <c r="S23" i="6"/>
  <c r="R23" i="6"/>
  <c r="Q23" i="6"/>
  <c r="K31" i="6"/>
  <c r="J31" i="6"/>
  <c r="I31" i="6"/>
  <c r="S33" i="6"/>
  <c r="R33" i="6"/>
  <c r="Q33" i="6"/>
  <c r="K41" i="6"/>
  <c r="J41" i="6"/>
  <c r="I41" i="6"/>
  <c r="S43" i="6"/>
  <c r="R43" i="6"/>
  <c r="Q43" i="6"/>
  <c r="K51" i="6"/>
  <c r="J51" i="6"/>
  <c r="I51" i="6"/>
  <c r="V6" i="12"/>
  <c r="T6" i="12"/>
  <c r="S6" i="12"/>
  <c r="V10" i="12"/>
  <c r="T10" i="12"/>
  <c r="S10" i="12"/>
  <c r="L12" i="12"/>
  <c r="K12" i="12"/>
  <c r="J12" i="12"/>
  <c r="I12" i="12"/>
  <c r="K38" i="13"/>
  <c r="J38" i="13"/>
  <c r="I38" i="13"/>
  <c r="J40" i="16"/>
  <c r="I40" i="16"/>
  <c r="Q57" i="18"/>
  <c r="Y152" i="19"/>
  <c r="X152" i="19"/>
  <c r="S11" i="6"/>
  <c r="R11" i="6"/>
  <c r="Q11" i="6"/>
  <c r="S26" i="6"/>
  <c r="R26" i="6"/>
  <c r="Q26" i="6"/>
  <c r="K34" i="6"/>
  <c r="J34" i="6"/>
  <c r="I34" i="6"/>
  <c r="S48" i="6"/>
  <c r="R48" i="6"/>
  <c r="Q48" i="6"/>
  <c r="V13" i="12"/>
  <c r="T13" i="12"/>
  <c r="S13" i="12"/>
  <c r="L23" i="12"/>
  <c r="K23" i="12"/>
  <c r="J23" i="12"/>
  <c r="I23" i="12"/>
  <c r="J82" i="17"/>
  <c r="I82" i="17"/>
  <c r="J124" i="17"/>
  <c r="I124" i="17"/>
  <c r="K32" i="2"/>
  <c r="J32" i="2"/>
  <c r="L32" i="2"/>
  <c r="K33" i="2"/>
  <c r="J33" i="2"/>
  <c r="L33" i="2"/>
  <c r="K35" i="2"/>
  <c r="J35" i="2"/>
  <c r="L35" i="2"/>
  <c r="K37" i="2"/>
  <c r="J37" i="2"/>
  <c r="L37" i="2"/>
  <c r="K38" i="2"/>
  <c r="J38" i="2"/>
  <c r="L38" i="2"/>
  <c r="K40" i="2"/>
  <c r="J40" i="2"/>
  <c r="I43" i="2"/>
  <c r="L40" i="2"/>
  <c r="E67" i="2"/>
  <c r="L8" i="5"/>
  <c r="K8" i="5"/>
  <c r="J8" i="5"/>
  <c r="I8" i="5"/>
  <c r="M8" i="5"/>
  <c r="J10" i="5"/>
  <c r="I10" i="5"/>
  <c r="L10" i="5"/>
  <c r="K10" i="5"/>
  <c r="M10" i="5"/>
  <c r="M41" i="5"/>
  <c r="J41" i="5"/>
  <c r="I41" i="5"/>
  <c r="L41" i="5"/>
  <c r="K41" i="5"/>
  <c r="L43" i="5"/>
  <c r="K43" i="5"/>
  <c r="J43" i="5"/>
  <c r="I43" i="5"/>
  <c r="M43" i="5"/>
  <c r="J45" i="5"/>
  <c r="I45" i="5"/>
  <c r="L45" i="5"/>
  <c r="K45" i="5"/>
  <c r="M45" i="5"/>
  <c r="K11" i="6"/>
  <c r="J11" i="6"/>
  <c r="I11" i="6"/>
  <c r="R13" i="6"/>
  <c r="Q13" i="6"/>
  <c r="S13" i="6"/>
  <c r="S18" i="6"/>
  <c r="R18" i="6"/>
  <c r="Q18" i="6"/>
  <c r="K26" i="6"/>
  <c r="J26" i="6"/>
  <c r="I26" i="6"/>
  <c r="R28" i="6"/>
  <c r="Q28" i="6"/>
  <c r="S28" i="6"/>
  <c r="J36" i="6"/>
  <c r="I36" i="6"/>
  <c r="K36" i="6"/>
  <c r="R40" i="6"/>
  <c r="Q40" i="6"/>
  <c r="S40" i="6"/>
  <c r="J48" i="6"/>
  <c r="I48" i="6"/>
  <c r="K48" i="6"/>
  <c r="S50" i="6"/>
  <c r="R50" i="6"/>
  <c r="Q50" i="6"/>
  <c r="V17" i="12"/>
  <c r="T17" i="12"/>
  <c r="S17" i="12"/>
  <c r="V21" i="12"/>
  <c r="T21" i="12"/>
  <c r="S21" i="12"/>
  <c r="V25" i="12"/>
  <c r="T25" i="12"/>
  <c r="S25" i="12"/>
  <c r="V29" i="12"/>
  <c r="T29" i="12"/>
  <c r="S29" i="12"/>
  <c r="V33" i="12"/>
  <c r="T33" i="12"/>
  <c r="S33" i="12"/>
  <c r="V37" i="12"/>
  <c r="T37" i="12"/>
  <c r="S37" i="12"/>
  <c r="V41" i="12"/>
  <c r="T41" i="12"/>
  <c r="S41" i="12"/>
  <c r="V45" i="12"/>
  <c r="T45" i="12"/>
  <c r="S45" i="12"/>
  <c r="V49" i="12"/>
  <c r="T49" i="12"/>
  <c r="S49" i="12"/>
  <c r="V53" i="12"/>
  <c r="T53" i="12"/>
  <c r="S53" i="12"/>
  <c r="V57" i="12"/>
  <c r="T57" i="12"/>
  <c r="S57" i="12"/>
  <c r="K158" i="13"/>
  <c r="I158" i="13"/>
  <c r="J158" i="13"/>
  <c r="K8" i="13"/>
  <c r="J8" i="13"/>
  <c r="I8" i="13"/>
  <c r="K16" i="13"/>
  <c r="J16" i="13"/>
  <c r="I16" i="13"/>
  <c r="K55" i="13"/>
  <c r="J55" i="13"/>
  <c r="I55" i="13"/>
  <c r="J59" i="13"/>
  <c r="I59" i="13"/>
  <c r="K59" i="13"/>
  <c r="K64" i="13"/>
  <c r="I64" i="13"/>
  <c r="J64" i="13"/>
  <c r="K115" i="13"/>
  <c r="J115" i="13"/>
  <c r="I115" i="13"/>
  <c r="K125" i="13"/>
  <c r="J125" i="13"/>
  <c r="I125" i="13"/>
  <c r="K41" i="16"/>
  <c r="J41" i="16"/>
  <c r="H49" i="16"/>
  <c r="I41" i="16"/>
  <c r="J143" i="16"/>
  <c r="I143" i="16"/>
  <c r="J154" i="16"/>
  <c r="I154" i="16"/>
  <c r="V17" i="17"/>
  <c r="U17" i="17"/>
  <c r="H63" i="17"/>
  <c r="J55" i="17"/>
  <c r="I55" i="17"/>
  <c r="J66" i="17"/>
  <c r="H65" i="17"/>
  <c r="I66" i="17"/>
  <c r="J9" i="18"/>
  <c r="I9" i="18"/>
  <c r="H8" i="18"/>
  <c r="J103" i="18" s="1"/>
  <c r="Y108" i="18"/>
  <c r="X108" i="18"/>
  <c r="K42" i="3"/>
  <c r="J42" i="3"/>
  <c r="K50" i="3"/>
  <c r="J50" i="3"/>
  <c r="F196" i="3"/>
  <c r="L16" i="5"/>
  <c r="K16" i="5"/>
  <c r="M16" i="5"/>
  <c r="J16" i="5"/>
  <c r="I16" i="5"/>
  <c r="M17" i="5"/>
  <c r="L17" i="5"/>
  <c r="K17" i="5"/>
  <c r="J17" i="5"/>
  <c r="I17" i="5"/>
  <c r="J21" i="5"/>
  <c r="I21" i="5"/>
  <c r="M21" i="5"/>
  <c r="L21" i="5"/>
  <c r="K21" i="5"/>
  <c r="W47" i="5"/>
  <c r="V47" i="5"/>
  <c r="U47" i="5"/>
  <c r="T47" i="5"/>
  <c r="S47" i="5"/>
  <c r="M49" i="5"/>
  <c r="L49" i="5"/>
  <c r="K49" i="5"/>
  <c r="J49" i="5"/>
  <c r="I49" i="5"/>
  <c r="L19" i="12"/>
  <c r="K19" i="12"/>
  <c r="J19" i="12"/>
  <c r="I19" i="12"/>
  <c r="L35" i="12"/>
  <c r="K35" i="12"/>
  <c r="J35" i="12"/>
  <c r="I35" i="12"/>
  <c r="L39" i="12"/>
  <c r="K39" i="12"/>
  <c r="J39" i="12"/>
  <c r="I39" i="12"/>
  <c r="L51" i="12"/>
  <c r="K51" i="12"/>
  <c r="J51" i="12"/>
  <c r="I51" i="12"/>
  <c r="K109" i="13"/>
  <c r="J109" i="13"/>
  <c r="I109" i="13"/>
  <c r="K150" i="13"/>
  <c r="J150" i="13"/>
  <c r="I150" i="13"/>
  <c r="Y20" i="15"/>
  <c r="X20" i="15"/>
  <c r="W20" i="15"/>
  <c r="M116" i="15"/>
  <c r="L116" i="15"/>
  <c r="K116" i="15"/>
  <c r="I116" i="15"/>
  <c r="J116" i="15"/>
  <c r="J110" i="16"/>
  <c r="I110" i="16"/>
  <c r="K34" i="2"/>
  <c r="J34" i="2"/>
  <c r="L34" i="2"/>
  <c r="K36" i="2"/>
  <c r="J36" i="2"/>
  <c r="L36" i="2"/>
  <c r="K39" i="2"/>
  <c r="J39" i="2"/>
  <c r="I42" i="2"/>
  <c r="L39" i="2"/>
  <c r="K41" i="2"/>
  <c r="J41" i="2"/>
  <c r="E68" i="2"/>
  <c r="G191" i="3"/>
  <c r="I8" i="6"/>
  <c r="K8" i="6"/>
  <c r="J8" i="6"/>
  <c r="Q10" i="6"/>
  <c r="S10" i="6"/>
  <c r="R10" i="6"/>
  <c r="I23" i="6"/>
  <c r="K23" i="6"/>
  <c r="J23" i="6"/>
  <c r="Q25" i="6"/>
  <c r="S25" i="6"/>
  <c r="R25" i="6"/>
  <c r="I33" i="6"/>
  <c r="K33" i="6"/>
  <c r="J33" i="6"/>
  <c r="S35" i="6"/>
  <c r="R35" i="6"/>
  <c r="Q35" i="6"/>
  <c r="K43" i="6"/>
  <c r="J43" i="6"/>
  <c r="I43" i="6"/>
  <c r="Q47" i="6"/>
  <c r="S47" i="6"/>
  <c r="R47" i="6"/>
  <c r="L6" i="12"/>
  <c r="H53" i="12"/>
  <c r="I6" i="12"/>
  <c r="K6" i="12"/>
  <c r="J6" i="12"/>
  <c r="L10" i="12"/>
  <c r="I10" i="12"/>
  <c r="K10" i="12"/>
  <c r="J10" i="12"/>
  <c r="K126" i="13"/>
  <c r="J126" i="13"/>
  <c r="I126" i="13"/>
  <c r="I17" i="14"/>
  <c r="J17" i="14"/>
  <c r="T22" i="14"/>
  <c r="S22" i="14"/>
  <c r="Y17" i="15"/>
  <c r="X17" i="15"/>
  <c r="W17" i="15"/>
  <c r="J144" i="16"/>
  <c r="I144" i="16"/>
  <c r="J116" i="17"/>
  <c r="I116" i="17"/>
  <c r="K158" i="17"/>
  <c r="J158" i="17"/>
  <c r="I158" i="17"/>
  <c r="K58" i="3"/>
  <c r="J58" i="3"/>
  <c r="E191" i="3"/>
  <c r="M14" i="5"/>
  <c r="L14" i="5"/>
  <c r="K14" i="5"/>
  <c r="J14" i="5"/>
  <c r="I14" i="5"/>
  <c r="T16" i="5"/>
  <c r="S16" i="5"/>
  <c r="W16" i="5"/>
  <c r="V16" i="5"/>
  <c r="U16" i="5"/>
  <c r="L19" i="5"/>
  <c r="K19" i="5"/>
  <c r="M19" i="5"/>
  <c r="J19" i="5"/>
  <c r="I19" i="5"/>
  <c r="L51" i="5"/>
  <c r="K51" i="5"/>
  <c r="M51" i="5"/>
  <c r="J51" i="5"/>
  <c r="I51" i="5"/>
  <c r="R46" i="6"/>
  <c r="S46" i="6"/>
  <c r="Q46" i="6"/>
  <c r="K9" i="6"/>
  <c r="J9" i="6"/>
  <c r="I9" i="6"/>
  <c r="R36" i="6"/>
  <c r="Q36" i="6"/>
  <c r="S36" i="6"/>
  <c r="J44" i="6"/>
  <c r="I44" i="6"/>
  <c r="K44" i="6"/>
  <c r="L15" i="12"/>
  <c r="K15" i="12"/>
  <c r="J15" i="12"/>
  <c r="I15" i="12"/>
  <c r="L43" i="12"/>
  <c r="K43" i="12"/>
  <c r="J43" i="12"/>
  <c r="I43" i="12"/>
  <c r="K15" i="13"/>
  <c r="J15" i="13"/>
  <c r="I15" i="13"/>
  <c r="K31" i="13"/>
  <c r="I31" i="13"/>
  <c r="J31" i="13"/>
  <c r="L37" i="15"/>
  <c r="K37" i="15"/>
  <c r="J37" i="15"/>
  <c r="I37" i="15"/>
  <c r="M37" i="15"/>
  <c r="M70" i="15"/>
  <c r="L70" i="15"/>
  <c r="K70" i="15"/>
  <c r="J70" i="15"/>
  <c r="I70" i="15"/>
  <c r="J157" i="17"/>
  <c r="I157" i="17"/>
  <c r="K157" i="17"/>
  <c r="F190" i="3"/>
  <c r="F195" i="3"/>
  <c r="J13" i="6"/>
  <c r="I13" i="6"/>
  <c r="K13" i="6"/>
  <c r="J28" i="6"/>
  <c r="I28" i="6"/>
  <c r="K28" i="6"/>
  <c r="R32" i="6"/>
  <c r="S32" i="6"/>
  <c r="Q32" i="6"/>
  <c r="J40" i="6"/>
  <c r="K40" i="6"/>
  <c r="I40" i="6"/>
  <c r="S42" i="6"/>
  <c r="R42" i="6"/>
  <c r="Q42" i="6"/>
  <c r="K50" i="6"/>
  <c r="J50" i="6"/>
  <c r="I50" i="6"/>
  <c r="R52" i="6"/>
  <c r="Q52" i="6"/>
  <c r="S52" i="6"/>
  <c r="L17" i="12"/>
  <c r="K17" i="12"/>
  <c r="J17" i="12"/>
  <c r="I17" i="12"/>
  <c r="L21" i="12"/>
  <c r="K21" i="12"/>
  <c r="J21" i="12"/>
  <c r="I21" i="12"/>
  <c r="L25" i="12"/>
  <c r="K25" i="12"/>
  <c r="J25" i="12"/>
  <c r="I25" i="12"/>
  <c r="L29" i="12"/>
  <c r="K29" i="12"/>
  <c r="J29" i="12"/>
  <c r="I29" i="12"/>
  <c r="L33" i="12"/>
  <c r="K33" i="12"/>
  <c r="J33" i="12"/>
  <c r="I33" i="12"/>
  <c r="L37" i="12"/>
  <c r="K37" i="12"/>
  <c r="J37" i="12"/>
  <c r="I37" i="12"/>
  <c r="L41" i="12"/>
  <c r="K41" i="12"/>
  <c r="J41" i="12"/>
  <c r="I41" i="12"/>
  <c r="L45" i="12"/>
  <c r="K45" i="12"/>
  <c r="J45" i="12"/>
  <c r="I45" i="12"/>
  <c r="L49" i="12"/>
  <c r="K49" i="12"/>
  <c r="J49" i="12"/>
  <c r="I49" i="12"/>
  <c r="J11" i="13"/>
  <c r="I11" i="13"/>
  <c r="K11" i="13"/>
  <c r="J19" i="13"/>
  <c r="K19" i="13"/>
  <c r="I19" i="13"/>
  <c r="J22" i="13"/>
  <c r="K22" i="13"/>
  <c r="I22" i="13"/>
  <c r="J42" i="13"/>
  <c r="I42" i="13"/>
  <c r="K42" i="13"/>
  <c r="J45" i="13"/>
  <c r="K45" i="13"/>
  <c r="I45" i="13"/>
  <c r="K81" i="13"/>
  <c r="J81" i="13"/>
  <c r="I81" i="13"/>
  <c r="J14" i="14"/>
  <c r="I14" i="14"/>
  <c r="Y19" i="15"/>
  <c r="X19" i="15"/>
  <c r="W19" i="15"/>
  <c r="K74" i="16"/>
  <c r="J74" i="16"/>
  <c r="I74" i="16"/>
  <c r="J85" i="16"/>
  <c r="I85" i="16"/>
  <c r="J10" i="17"/>
  <c r="H9" i="17"/>
  <c r="K82" i="17" s="1"/>
  <c r="I10" i="17"/>
  <c r="J127" i="18"/>
  <c r="I127" i="18"/>
  <c r="Q10" i="18"/>
  <c r="Q17" i="18"/>
  <c r="R79" i="18"/>
  <c r="Q79" i="18"/>
  <c r="P78" i="18"/>
  <c r="L132" i="22"/>
  <c r="K132" i="22"/>
  <c r="J132" i="22"/>
  <c r="J56" i="13"/>
  <c r="I56" i="13"/>
  <c r="K56" i="13"/>
  <c r="K74" i="13"/>
  <c r="I74" i="13"/>
  <c r="J74" i="13"/>
  <c r="K88" i="13"/>
  <c r="I88" i="13"/>
  <c r="J88" i="13"/>
  <c r="K106" i="13"/>
  <c r="J106" i="13"/>
  <c r="I106" i="13"/>
  <c r="K123" i="13"/>
  <c r="I123" i="13"/>
  <c r="J123" i="13"/>
  <c r="K140" i="13"/>
  <c r="J140" i="13"/>
  <c r="I140" i="13"/>
  <c r="K157" i="13"/>
  <c r="I157" i="13"/>
  <c r="J157" i="13"/>
  <c r="J16" i="14"/>
  <c r="I16" i="14"/>
  <c r="J26" i="14"/>
  <c r="I26" i="14"/>
  <c r="I28" i="14"/>
  <c r="J28" i="14"/>
  <c r="J30" i="14"/>
  <c r="I30" i="14"/>
  <c r="J32" i="14"/>
  <c r="I32" i="14"/>
  <c r="J34" i="14"/>
  <c r="I34" i="14"/>
  <c r="I36" i="14"/>
  <c r="J36" i="14"/>
  <c r="J39" i="14"/>
  <c r="I39" i="14"/>
  <c r="I41" i="14"/>
  <c r="J41" i="14"/>
  <c r="H51" i="14"/>
  <c r="J43" i="14"/>
  <c r="I43" i="14"/>
  <c r="I45" i="14"/>
  <c r="J45" i="14"/>
  <c r="J47" i="14"/>
  <c r="I47" i="14"/>
  <c r="J49" i="14"/>
  <c r="I49" i="14"/>
  <c r="I54" i="14"/>
  <c r="J54" i="14"/>
  <c r="J56" i="14"/>
  <c r="I56" i="14"/>
  <c r="I58" i="14"/>
  <c r="J58" i="14"/>
  <c r="J60" i="14"/>
  <c r="I60" i="14"/>
  <c r="I62" i="14"/>
  <c r="J62" i="14"/>
  <c r="J64" i="14"/>
  <c r="I64" i="14"/>
  <c r="J67" i="14"/>
  <c r="I67" i="14"/>
  <c r="J69" i="14"/>
  <c r="I69" i="14"/>
  <c r="H79" i="14"/>
  <c r="I71" i="14"/>
  <c r="J71" i="14"/>
  <c r="J73" i="14"/>
  <c r="I73" i="14"/>
  <c r="I75" i="14"/>
  <c r="J75" i="14"/>
  <c r="J77" i="14"/>
  <c r="I77" i="14"/>
  <c r="J82" i="14"/>
  <c r="I82" i="14"/>
  <c r="J84" i="14"/>
  <c r="I84" i="14"/>
  <c r="J86" i="14"/>
  <c r="I86" i="14"/>
  <c r="J88" i="14"/>
  <c r="I88" i="14"/>
  <c r="J90" i="14"/>
  <c r="I90" i="14"/>
  <c r="I92" i="14"/>
  <c r="J92" i="14"/>
  <c r="J95" i="14"/>
  <c r="I95" i="14"/>
  <c r="I97" i="14"/>
  <c r="J97" i="14"/>
  <c r="H107" i="14"/>
  <c r="J99" i="14"/>
  <c r="I99" i="14"/>
  <c r="J101" i="14"/>
  <c r="I101" i="14"/>
  <c r="J103" i="14"/>
  <c r="I103" i="14"/>
  <c r="J105" i="14"/>
  <c r="I105" i="14"/>
  <c r="I110" i="14"/>
  <c r="J110" i="14"/>
  <c r="J112" i="14"/>
  <c r="I112" i="14"/>
  <c r="I114" i="14"/>
  <c r="J114" i="14"/>
  <c r="J116" i="14"/>
  <c r="I116" i="14"/>
  <c r="J118" i="14"/>
  <c r="I118" i="14"/>
  <c r="J120" i="14"/>
  <c r="I120" i="14"/>
  <c r="I123" i="14"/>
  <c r="J123" i="14"/>
  <c r="J125" i="14"/>
  <c r="I125" i="14"/>
  <c r="H135" i="14"/>
  <c r="I127" i="14"/>
  <c r="J127" i="14"/>
  <c r="J129" i="14"/>
  <c r="I129" i="14"/>
  <c r="I131" i="14"/>
  <c r="J131" i="14"/>
  <c r="J133" i="14"/>
  <c r="I133" i="14"/>
  <c r="J138" i="14"/>
  <c r="I138" i="14"/>
  <c r="J140" i="14"/>
  <c r="I140" i="14"/>
  <c r="J142" i="14"/>
  <c r="I142" i="14"/>
  <c r="I144" i="14"/>
  <c r="J144" i="14"/>
  <c r="J146" i="14"/>
  <c r="I146" i="14"/>
  <c r="I148" i="14"/>
  <c r="J148" i="14"/>
  <c r="J151" i="14"/>
  <c r="I151" i="14"/>
  <c r="J153" i="14"/>
  <c r="I153" i="14"/>
  <c r="H163" i="14"/>
  <c r="J155" i="14"/>
  <c r="I155" i="14"/>
  <c r="I157" i="14"/>
  <c r="J157" i="14"/>
  <c r="J159" i="14"/>
  <c r="I159" i="14"/>
  <c r="I161" i="14"/>
  <c r="J161" i="14"/>
  <c r="J47" i="16"/>
  <c r="I47" i="16"/>
  <c r="K82" i="16"/>
  <c r="J82" i="16"/>
  <c r="I82" i="16"/>
  <c r="K116" i="16"/>
  <c r="J116" i="16"/>
  <c r="I116" i="16"/>
  <c r="J151" i="16"/>
  <c r="I151" i="16"/>
  <c r="J24" i="17"/>
  <c r="I24" i="17"/>
  <c r="H23" i="17"/>
  <c r="J58" i="17"/>
  <c r="I58" i="17"/>
  <c r="K127" i="17"/>
  <c r="J127" i="17"/>
  <c r="I127" i="17"/>
  <c r="X18" i="18"/>
  <c r="Q26" i="18"/>
  <c r="P34" i="18"/>
  <c r="J38" i="18"/>
  <c r="I38" i="18"/>
  <c r="J44" i="18"/>
  <c r="I44" i="18"/>
  <c r="X97" i="18"/>
  <c r="X102" i="18"/>
  <c r="T12" i="12"/>
  <c r="S12" i="12"/>
  <c r="V12" i="12"/>
  <c r="K9" i="13"/>
  <c r="J9" i="13"/>
  <c r="I9" i="13"/>
  <c r="K13" i="13"/>
  <c r="J13" i="13"/>
  <c r="I13" i="13"/>
  <c r="K17" i="13"/>
  <c r="J17" i="13"/>
  <c r="I17" i="13"/>
  <c r="K29" i="13"/>
  <c r="J29" i="13"/>
  <c r="I29" i="13"/>
  <c r="J47" i="13"/>
  <c r="K47" i="13"/>
  <c r="I47" i="13"/>
  <c r="K66" i="13"/>
  <c r="I66" i="13"/>
  <c r="J66" i="13"/>
  <c r="K80" i="13"/>
  <c r="J80" i="13"/>
  <c r="I80" i="13"/>
  <c r="K83" i="13"/>
  <c r="J83" i="13"/>
  <c r="I83" i="13"/>
  <c r="K100" i="13"/>
  <c r="J100" i="13"/>
  <c r="I100" i="13"/>
  <c r="K117" i="13"/>
  <c r="J117" i="13"/>
  <c r="I117" i="13"/>
  <c r="K135" i="13"/>
  <c r="J135" i="13"/>
  <c r="I135" i="13"/>
  <c r="K152" i="13"/>
  <c r="J152" i="13"/>
  <c r="I152" i="13"/>
  <c r="H160" i="13"/>
  <c r="K11" i="16"/>
  <c r="J11" i="16"/>
  <c r="I11" i="16"/>
  <c r="K33" i="16"/>
  <c r="J33" i="16"/>
  <c r="I33" i="16"/>
  <c r="J68" i="16"/>
  <c r="I68" i="16"/>
  <c r="J102" i="16"/>
  <c r="I102" i="16"/>
  <c r="J137" i="16"/>
  <c r="I137" i="16"/>
  <c r="J18" i="17"/>
  <c r="I18" i="17"/>
  <c r="J48" i="17"/>
  <c r="I48" i="17"/>
  <c r="J83" i="17"/>
  <c r="H91" i="17"/>
  <c r="I83" i="17"/>
  <c r="J117" i="17"/>
  <c r="I117" i="17"/>
  <c r="J152" i="17"/>
  <c r="I152" i="17"/>
  <c r="P20" i="18"/>
  <c r="R12" i="18"/>
  <c r="Q12" i="18"/>
  <c r="J74" i="18"/>
  <c r="I74" i="18"/>
  <c r="J81" i="18"/>
  <c r="I81" i="18"/>
  <c r="Q136" i="18"/>
  <c r="R18" i="19"/>
  <c r="Q18" i="19"/>
  <c r="P18" i="19"/>
  <c r="I48" i="21"/>
  <c r="H48" i="21"/>
  <c r="J11" i="12"/>
  <c r="I11" i="12"/>
  <c r="L11" i="12"/>
  <c r="K11" i="12"/>
  <c r="J16" i="12"/>
  <c r="I16" i="12"/>
  <c r="L16" i="12"/>
  <c r="K16" i="12"/>
  <c r="J18" i="12"/>
  <c r="I18" i="12"/>
  <c r="L18" i="12"/>
  <c r="K18" i="12"/>
  <c r="J20" i="12"/>
  <c r="I20" i="12"/>
  <c r="L20" i="12"/>
  <c r="K20" i="12"/>
  <c r="J22" i="12"/>
  <c r="I22" i="12"/>
  <c r="L22" i="12"/>
  <c r="K22" i="12"/>
  <c r="J24" i="12"/>
  <c r="I24" i="12"/>
  <c r="L24" i="12"/>
  <c r="K24" i="12"/>
  <c r="J26" i="12"/>
  <c r="I26" i="12"/>
  <c r="L26" i="12"/>
  <c r="K26" i="12"/>
  <c r="J28" i="12"/>
  <c r="I28" i="12"/>
  <c r="L28" i="12"/>
  <c r="K28" i="12"/>
  <c r="J30" i="12"/>
  <c r="I30" i="12"/>
  <c r="L30" i="12"/>
  <c r="K30" i="12"/>
  <c r="J32" i="12"/>
  <c r="I32" i="12"/>
  <c r="L32" i="12"/>
  <c r="K32" i="12"/>
  <c r="J34" i="12"/>
  <c r="I34" i="12"/>
  <c r="L34" i="12"/>
  <c r="K34" i="12"/>
  <c r="J36" i="12"/>
  <c r="I36" i="12"/>
  <c r="L36" i="12"/>
  <c r="K36" i="12"/>
  <c r="J38" i="12"/>
  <c r="I38" i="12"/>
  <c r="L38" i="12"/>
  <c r="K38" i="12"/>
  <c r="J40" i="12"/>
  <c r="I40" i="12"/>
  <c r="L40" i="12"/>
  <c r="K40" i="12"/>
  <c r="J42" i="12"/>
  <c r="I42" i="12"/>
  <c r="L42" i="12"/>
  <c r="K42" i="12"/>
  <c r="J44" i="12"/>
  <c r="I44" i="12"/>
  <c r="L44" i="12"/>
  <c r="K44" i="12"/>
  <c r="J46" i="12"/>
  <c r="I46" i="12"/>
  <c r="L46" i="12"/>
  <c r="K46" i="12"/>
  <c r="J48" i="12"/>
  <c r="I48" i="12"/>
  <c r="L48" i="12"/>
  <c r="K48" i="12"/>
  <c r="J50" i="12"/>
  <c r="I50" i="12"/>
  <c r="L50" i="12"/>
  <c r="K50" i="12"/>
  <c r="J52" i="12"/>
  <c r="I52" i="12"/>
  <c r="L52" i="12"/>
  <c r="K52" i="12"/>
  <c r="J25" i="13"/>
  <c r="I25" i="13"/>
  <c r="K25" i="13"/>
  <c r="K40" i="13"/>
  <c r="I40" i="13"/>
  <c r="J40" i="13"/>
  <c r="H48" i="13"/>
  <c r="J51" i="13"/>
  <c r="I51" i="13"/>
  <c r="K51" i="13"/>
  <c r="J54" i="13"/>
  <c r="I54" i="13"/>
  <c r="H62" i="13"/>
  <c r="K54" i="13"/>
  <c r="K72" i="13"/>
  <c r="J72" i="13"/>
  <c r="I72" i="13"/>
  <c r="J97" i="13"/>
  <c r="I97" i="13"/>
  <c r="K97" i="13"/>
  <c r="J114" i="13"/>
  <c r="I114" i="13"/>
  <c r="K114" i="13"/>
  <c r="J131" i="13"/>
  <c r="I131" i="13"/>
  <c r="K131" i="13"/>
  <c r="J149" i="13"/>
  <c r="I149" i="13"/>
  <c r="K149" i="13"/>
  <c r="J25" i="14"/>
  <c r="I25" i="14"/>
  <c r="J27" i="14"/>
  <c r="I27" i="14"/>
  <c r="J29" i="14"/>
  <c r="I29" i="14"/>
  <c r="H37" i="14"/>
  <c r="J31" i="14"/>
  <c r="I31" i="14"/>
  <c r="J33" i="14"/>
  <c r="I33" i="14"/>
  <c r="J35" i="14"/>
  <c r="I35" i="14"/>
  <c r="J40" i="14"/>
  <c r="I40" i="14"/>
  <c r="J42" i="14"/>
  <c r="I42" i="14"/>
  <c r="J44" i="14"/>
  <c r="I44" i="14"/>
  <c r="J46" i="14"/>
  <c r="I46" i="14"/>
  <c r="J48" i="14"/>
  <c r="I48" i="14"/>
  <c r="J50" i="14"/>
  <c r="I50" i="14"/>
  <c r="J53" i="14"/>
  <c r="I53" i="14"/>
  <c r="J55" i="14"/>
  <c r="I55" i="14"/>
  <c r="J57" i="14"/>
  <c r="I57" i="14"/>
  <c r="H65" i="14"/>
  <c r="J59" i="14"/>
  <c r="I59" i="14"/>
  <c r="J61" i="14"/>
  <c r="I61" i="14"/>
  <c r="J63" i="14"/>
  <c r="I63" i="14"/>
  <c r="J68" i="14"/>
  <c r="I68" i="14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J85" i="14"/>
  <c r="I85" i="14"/>
  <c r="H93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J113" i="14"/>
  <c r="I113" i="14"/>
  <c r="H121" i="14"/>
  <c r="J115" i="14"/>
  <c r="I115" i="14"/>
  <c r="J117" i="14"/>
  <c r="I117" i="14"/>
  <c r="J119" i="14"/>
  <c r="I119" i="14"/>
  <c r="J124" i="14"/>
  <c r="I124" i="14"/>
  <c r="J126" i="14"/>
  <c r="I126" i="14"/>
  <c r="J128" i="14"/>
  <c r="I128" i="14"/>
  <c r="J130" i="14"/>
  <c r="I130" i="14"/>
  <c r="J132" i="14"/>
  <c r="I132" i="14"/>
  <c r="J134" i="14"/>
  <c r="I134" i="14"/>
  <c r="J137" i="14"/>
  <c r="I137" i="14"/>
  <c r="J139" i="14"/>
  <c r="I139" i="14"/>
  <c r="J141" i="14"/>
  <c r="I141" i="14"/>
  <c r="H149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J30" i="16"/>
  <c r="I30" i="16"/>
  <c r="J99" i="16"/>
  <c r="I99" i="16"/>
  <c r="V14" i="17"/>
  <c r="U14" i="17"/>
  <c r="K41" i="17"/>
  <c r="J41" i="17"/>
  <c r="I41" i="17"/>
  <c r="H49" i="17"/>
  <c r="J75" i="17"/>
  <c r="I75" i="17"/>
  <c r="J110" i="17"/>
  <c r="I110" i="17"/>
  <c r="J144" i="17"/>
  <c r="I144" i="17"/>
  <c r="J11" i="18"/>
  <c r="I11" i="18"/>
  <c r="Q19" i="18"/>
  <c r="R27" i="18"/>
  <c r="Q27" i="18"/>
  <c r="Y39" i="18"/>
  <c r="X39" i="18"/>
  <c r="Q74" i="18"/>
  <c r="X155" i="18"/>
  <c r="I160" i="19"/>
  <c r="H160" i="19"/>
  <c r="J57" i="16"/>
  <c r="I57" i="16"/>
  <c r="J126" i="16"/>
  <c r="I126" i="16"/>
  <c r="J160" i="16"/>
  <c r="I160" i="16"/>
  <c r="J13" i="17"/>
  <c r="I13" i="17"/>
  <c r="H21" i="17"/>
  <c r="H37" i="17"/>
  <c r="J38" i="17"/>
  <c r="I38" i="17"/>
  <c r="J72" i="17"/>
  <c r="I72" i="17"/>
  <c r="K141" i="17"/>
  <c r="J141" i="17"/>
  <c r="I141" i="17"/>
  <c r="Y9" i="18"/>
  <c r="W8" i="18"/>
  <c r="Y55" i="18" s="1"/>
  <c r="X9" i="18"/>
  <c r="J18" i="18"/>
  <c r="I18" i="18"/>
  <c r="Y52" i="18"/>
  <c r="X52" i="18"/>
  <c r="X55" i="18"/>
  <c r="I15" i="19"/>
  <c r="H15" i="19"/>
  <c r="I110" i="19"/>
  <c r="H110" i="19"/>
  <c r="I127" i="19"/>
  <c r="H127" i="19"/>
  <c r="Y160" i="19"/>
  <c r="X160" i="19"/>
  <c r="J22" i="14"/>
  <c r="I22" i="14"/>
  <c r="J24" i="16"/>
  <c r="H23" i="16"/>
  <c r="I24" i="16"/>
  <c r="J58" i="16"/>
  <c r="I58" i="16"/>
  <c r="K127" i="16"/>
  <c r="J127" i="16"/>
  <c r="I127" i="16"/>
  <c r="K30" i="17"/>
  <c r="J30" i="17"/>
  <c r="I30" i="17"/>
  <c r="J99" i="17"/>
  <c r="I99" i="17"/>
  <c r="Y16" i="18"/>
  <c r="X16" i="18"/>
  <c r="Y65" i="18"/>
  <c r="W64" i="18"/>
  <c r="X65" i="18"/>
  <c r="X71" i="18"/>
  <c r="J88" i="18"/>
  <c r="I88" i="18"/>
  <c r="X117" i="18"/>
  <c r="R130" i="18"/>
  <c r="Q130" i="18"/>
  <c r="Q156" i="18"/>
  <c r="Y127" i="19"/>
  <c r="X127" i="19"/>
  <c r="I143" i="19"/>
  <c r="H143" i="19"/>
  <c r="L99" i="22"/>
  <c r="K99" i="22"/>
  <c r="J99" i="22"/>
  <c r="J13" i="14"/>
  <c r="I13" i="14"/>
  <c r="J21" i="14"/>
  <c r="I21" i="14"/>
  <c r="J32" i="16"/>
  <c r="I32" i="16"/>
  <c r="J67" i="16"/>
  <c r="I67" i="16"/>
  <c r="J84" i="16"/>
  <c r="I84" i="16"/>
  <c r="J101" i="16"/>
  <c r="I101" i="16"/>
  <c r="K118" i="16"/>
  <c r="J118" i="16"/>
  <c r="I118" i="16"/>
  <c r="K136" i="16"/>
  <c r="J136" i="16"/>
  <c r="H135" i="16"/>
  <c r="I136" i="16"/>
  <c r="J153" i="16"/>
  <c r="I153" i="16"/>
  <c r="H161" i="16"/>
  <c r="K14" i="17"/>
  <c r="J14" i="17"/>
  <c r="I14" i="17"/>
  <c r="J40" i="17"/>
  <c r="I40" i="17"/>
  <c r="J57" i="17"/>
  <c r="I57" i="17"/>
  <c r="J74" i="17"/>
  <c r="I74" i="17"/>
  <c r="J109" i="17"/>
  <c r="I109" i="17"/>
  <c r="J126" i="17"/>
  <c r="I126" i="17"/>
  <c r="J143" i="17"/>
  <c r="I143" i="17"/>
  <c r="K160" i="17"/>
  <c r="J160" i="17"/>
  <c r="I160" i="17"/>
  <c r="J12" i="18"/>
  <c r="I12" i="18"/>
  <c r="H20" i="18"/>
  <c r="X19" i="18"/>
  <c r="J29" i="18"/>
  <c r="I29" i="18"/>
  <c r="I66" i="18"/>
  <c r="J66" i="18"/>
  <c r="R70" i="18"/>
  <c r="Q70" i="18"/>
  <c r="Q73" i="18"/>
  <c r="Y81" i="18"/>
  <c r="X81" i="18"/>
  <c r="W104" i="18"/>
  <c r="Y96" i="18"/>
  <c r="X96" i="18"/>
  <c r="J128" i="18"/>
  <c r="I128" i="18"/>
  <c r="J131" i="18"/>
  <c r="I131" i="18"/>
  <c r="I13" i="19"/>
  <c r="H13" i="19"/>
  <c r="G21" i="19"/>
  <c r="Y18" i="19"/>
  <c r="X18" i="19"/>
  <c r="L104" i="22"/>
  <c r="K104" i="22"/>
  <c r="J104" i="22"/>
  <c r="J12" i="14"/>
  <c r="I12" i="14"/>
  <c r="J20" i="14"/>
  <c r="I20" i="14"/>
  <c r="J15" i="16"/>
  <c r="I15" i="16"/>
  <c r="J25" i="16"/>
  <c r="I25" i="16"/>
  <c r="J42" i="16"/>
  <c r="I42" i="16"/>
  <c r="J59" i="16"/>
  <c r="I59" i="16"/>
  <c r="J76" i="16"/>
  <c r="I76" i="16"/>
  <c r="J94" i="16"/>
  <c r="I94" i="16"/>
  <c r="H93" i="16"/>
  <c r="J111" i="16"/>
  <c r="I111" i="16"/>
  <c r="H119" i="16"/>
  <c r="J128" i="16"/>
  <c r="I128" i="16"/>
  <c r="K145" i="16"/>
  <c r="J145" i="16"/>
  <c r="I145" i="16"/>
  <c r="K32" i="17"/>
  <c r="J32" i="17"/>
  <c r="I32" i="17"/>
  <c r="J67" i="17"/>
  <c r="I67" i="17"/>
  <c r="J84" i="17"/>
  <c r="I84" i="17"/>
  <c r="J101" i="17"/>
  <c r="I101" i="17"/>
  <c r="J118" i="17"/>
  <c r="I118" i="17"/>
  <c r="J136" i="17"/>
  <c r="I136" i="17"/>
  <c r="H135" i="17"/>
  <c r="J153" i="17"/>
  <c r="I153" i="17"/>
  <c r="H161" i="17"/>
  <c r="X10" i="18"/>
  <c r="R11" i="18"/>
  <c r="Q11" i="18"/>
  <c r="J19" i="18"/>
  <c r="I19" i="18"/>
  <c r="R30" i="18"/>
  <c r="Q30" i="18"/>
  <c r="P36" i="18"/>
  <c r="Q37" i="18"/>
  <c r="X44" i="18"/>
  <c r="H90" i="18"/>
  <c r="I82" i="18"/>
  <c r="J82" i="18"/>
  <c r="Q83" i="18"/>
  <c r="H146" i="18"/>
  <c r="J138" i="18"/>
  <c r="I138" i="18"/>
  <c r="Q13" i="19"/>
  <c r="P13" i="19"/>
  <c r="O21" i="19"/>
  <c r="R114" i="19"/>
  <c r="Q114" i="19"/>
  <c r="P114" i="19"/>
  <c r="Q122" i="19"/>
  <c r="P122" i="19"/>
  <c r="O121" i="19"/>
  <c r="Q139" i="19"/>
  <c r="P139" i="19"/>
  <c r="O147" i="19"/>
  <c r="K81" i="26"/>
  <c r="J81" i="26"/>
  <c r="I81" i="26"/>
  <c r="I11" i="14"/>
  <c r="J11" i="14"/>
  <c r="I19" i="14"/>
  <c r="J19" i="14"/>
  <c r="I39" i="16"/>
  <c r="J39" i="16"/>
  <c r="I56" i="16"/>
  <c r="J56" i="16"/>
  <c r="I73" i="16"/>
  <c r="J73" i="16"/>
  <c r="I90" i="16"/>
  <c r="J90" i="16"/>
  <c r="H107" i="16"/>
  <c r="I108" i="16"/>
  <c r="J108" i="16"/>
  <c r="I125" i="16"/>
  <c r="H133" i="16"/>
  <c r="J125" i="16"/>
  <c r="I142" i="16"/>
  <c r="J142" i="16"/>
  <c r="K142" i="16"/>
  <c r="I159" i="16"/>
  <c r="J159" i="16"/>
  <c r="I17" i="17"/>
  <c r="K17" i="17"/>
  <c r="J17" i="17"/>
  <c r="I29" i="17"/>
  <c r="K29" i="17"/>
  <c r="J29" i="17"/>
  <c r="I46" i="17"/>
  <c r="J46" i="17"/>
  <c r="I81" i="17"/>
  <c r="J81" i="17"/>
  <c r="I98" i="17"/>
  <c r="J98" i="17"/>
  <c r="I115" i="17"/>
  <c r="J115" i="17"/>
  <c r="I132" i="17"/>
  <c r="J132" i="17"/>
  <c r="H149" i="17"/>
  <c r="I150" i="17"/>
  <c r="J150" i="17"/>
  <c r="R140" i="18"/>
  <c r="Q140" i="18"/>
  <c r="J10" i="18"/>
  <c r="I10" i="18"/>
  <c r="Y17" i="18"/>
  <c r="X17" i="18"/>
  <c r="Q18" i="18"/>
  <c r="J28" i="18"/>
  <c r="I28" i="18"/>
  <c r="J45" i="18"/>
  <c r="I45" i="18"/>
  <c r="R46" i="18"/>
  <c r="Q46" i="18"/>
  <c r="Q53" i="18"/>
  <c r="Y60" i="18"/>
  <c r="X60" i="18"/>
  <c r="X112" i="18"/>
  <c r="Y135" i="18"/>
  <c r="X135" i="18"/>
  <c r="W134" i="18"/>
  <c r="W146" i="18"/>
  <c r="Y138" i="18"/>
  <c r="X138" i="18"/>
  <c r="Q115" i="19"/>
  <c r="P115" i="19"/>
  <c r="I157" i="19"/>
  <c r="H157" i="19"/>
  <c r="I108" i="21"/>
  <c r="H108" i="21"/>
  <c r="J18" i="14"/>
  <c r="I18" i="14"/>
  <c r="H9" i="16"/>
  <c r="K158" i="16" s="1"/>
  <c r="I10" i="16"/>
  <c r="J10" i="16"/>
  <c r="K18" i="16"/>
  <c r="J18" i="16"/>
  <c r="I18" i="16"/>
  <c r="K31" i="16"/>
  <c r="I31" i="16"/>
  <c r="J31" i="16"/>
  <c r="J48" i="16"/>
  <c r="I48" i="16"/>
  <c r="I66" i="16"/>
  <c r="H65" i="16"/>
  <c r="J66" i="16"/>
  <c r="H91" i="16"/>
  <c r="J83" i="16"/>
  <c r="I83" i="16"/>
  <c r="I100" i="16"/>
  <c r="J100" i="16"/>
  <c r="K117" i="16"/>
  <c r="J117" i="16"/>
  <c r="I117" i="16"/>
  <c r="J152" i="16"/>
  <c r="I152" i="16"/>
  <c r="J39" i="17"/>
  <c r="I39" i="17"/>
  <c r="J56" i="17"/>
  <c r="I56" i="17"/>
  <c r="K73" i="17"/>
  <c r="J73" i="17"/>
  <c r="I73" i="17"/>
  <c r="K90" i="17"/>
  <c r="J90" i="17"/>
  <c r="I90" i="17"/>
  <c r="H107" i="17"/>
  <c r="J108" i="17"/>
  <c r="I108" i="17"/>
  <c r="H133" i="17"/>
  <c r="J125" i="17"/>
  <c r="I125" i="17"/>
  <c r="J142" i="17"/>
  <c r="I142" i="17"/>
  <c r="J159" i="17"/>
  <c r="I159" i="17"/>
  <c r="R9" i="18"/>
  <c r="Q9" i="18"/>
  <c r="P8" i="18"/>
  <c r="R153" i="18" s="1"/>
  <c r="J17" i="18"/>
  <c r="I17" i="18"/>
  <c r="J26" i="18"/>
  <c r="I26" i="18"/>
  <c r="H34" i="18"/>
  <c r="X56" i="18"/>
  <c r="J61" i="18"/>
  <c r="I61" i="18"/>
  <c r="J65" i="18"/>
  <c r="H64" i="18"/>
  <c r="I65" i="18"/>
  <c r="R97" i="18"/>
  <c r="Q97" i="18"/>
  <c r="X144" i="18"/>
  <c r="J149" i="18"/>
  <c r="H148" i="18"/>
  <c r="I149" i="18"/>
  <c r="H72" i="21"/>
  <c r="I72" i="21"/>
  <c r="Y29" i="18"/>
  <c r="X29" i="18"/>
  <c r="R31" i="18"/>
  <c r="Q31" i="18"/>
  <c r="J39" i="18"/>
  <c r="I39" i="18"/>
  <c r="X45" i="18"/>
  <c r="R47" i="18"/>
  <c r="Q47" i="18"/>
  <c r="I55" i="18"/>
  <c r="J55" i="18"/>
  <c r="Y61" i="18"/>
  <c r="X61" i="18"/>
  <c r="J71" i="18"/>
  <c r="I71" i="18"/>
  <c r="R80" i="18"/>
  <c r="Q80" i="18"/>
  <c r="W90" i="18"/>
  <c r="X82" i="18"/>
  <c r="Y82" i="18"/>
  <c r="I102" i="18"/>
  <c r="J102" i="18"/>
  <c r="R111" i="18"/>
  <c r="Q111" i="18"/>
  <c r="X113" i="18"/>
  <c r="R131" i="18"/>
  <c r="Q131" i="18"/>
  <c r="I139" i="18"/>
  <c r="J139" i="18"/>
  <c r="X145" i="18"/>
  <c r="Y145" i="18"/>
  <c r="Q19" i="19"/>
  <c r="P19" i="19"/>
  <c r="I53" i="21"/>
  <c r="H53" i="21"/>
  <c r="Q12" i="19"/>
  <c r="P12" i="19"/>
  <c r="Q150" i="19"/>
  <c r="P150" i="19"/>
  <c r="O149" i="19"/>
  <c r="I160" i="21"/>
  <c r="H160" i="21"/>
  <c r="L19" i="22"/>
  <c r="K19" i="22"/>
  <c r="J19" i="22"/>
  <c r="Q11" i="19"/>
  <c r="P11" i="19"/>
  <c r="R131" i="19"/>
  <c r="Q131" i="19"/>
  <c r="P131" i="19"/>
  <c r="I115" i="21"/>
  <c r="H115" i="21"/>
  <c r="L94" i="22"/>
  <c r="K94" i="22"/>
  <c r="J94" i="22"/>
  <c r="L159" i="22"/>
  <c r="K159" i="22"/>
  <c r="J159" i="22"/>
  <c r="K13" i="26"/>
  <c r="J13" i="26"/>
  <c r="I13" i="26"/>
  <c r="Q154" i="19"/>
  <c r="P154" i="19"/>
  <c r="Q10" i="19"/>
  <c r="P10" i="19"/>
  <c r="O9" i="19"/>
  <c r="R139" i="19" s="1"/>
  <c r="G106" i="21"/>
  <c r="I98" i="21"/>
  <c r="H98" i="21"/>
  <c r="I128" i="26"/>
  <c r="K128" i="26"/>
  <c r="J128" i="26"/>
  <c r="R132" i="19"/>
  <c r="Q132" i="19"/>
  <c r="P132" i="19"/>
  <c r="I29" i="21"/>
  <c r="H29" i="21"/>
  <c r="I80" i="21"/>
  <c r="H80" i="21"/>
  <c r="I139" i="21"/>
  <c r="H139" i="21"/>
  <c r="R116" i="19"/>
  <c r="Q116" i="19"/>
  <c r="P116" i="19"/>
  <c r="R151" i="19"/>
  <c r="P151" i="19"/>
  <c r="Q151" i="19"/>
  <c r="R158" i="19"/>
  <c r="Q158" i="19"/>
  <c r="P158" i="19"/>
  <c r="R13" i="21"/>
  <c r="Q13" i="21"/>
  <c r="I54" i="21"/>
  <c r="H54" i="21"/>
  <c r="I123" i="21"/>
  <c r="H123" i="21"/>
  <c r="X13" i="22"/>
  <c r="W13" i="22"/>
  <c r="U21" i="22"/>
  <c r="V13" i="22"/>
  <c r="L55" i="22"/>
  <c r="I63" i="22"/>
  <c r="K55" i="22"/>
  <c r="J55" i="22"/>
  <c r="L60" i="22"/>
  <c r="K60" i="22"/>
  <c r="J60" i="22"/>
  <c r="L66" i="22"/>
  <c r="K66" i="22"/>
  <c r="J66" i="22"/>
  <c r="Q17" i="19"/>
  <c r="P17" i="19"/>
  <c r="I12" i="21"/>
  <c r="H12" i="21"/>
  <c r="I31" i="21"/>
  <c r="H31" i="21"/>
  <c r="I62" i="21"/>
  <c r="H62" i="21"/>
  <c r="I82" i="21"/>
  <c r="H82" i="21"/>
  <c r="I133" i="21"/>
  <c r="H133" i="21"/>
  <c r="L85" i="22"/>
  <c r="K85" i="22"/>
  <c r="J85" i="22"/>
  <c r="L90" i="22"/>
  <c r="K90" i="22"/>
  <c r="J90" i="22"/>
  <c r="L96" i="22"/>
  <c r="K96" i="22"/>
  <c r="J96" i="22"/>
  <c r="L142" i="22"/>
  <c r="K142" i="22"/>
  <c r="J142" i="22"/>
  <c r="I18" i="21"/>
  <c r="H18" i="21"/>
  <c r="I44" i="21"/>
  <c r="H44" i="21"/>
  <c r="I158" i="21"/>
  <c r="H158" i="21"/>
  <c r="L124" i="22"/>
  <c r="K124" i="22"/>
  <c r="J124" i="22"/>
  <c r="L129" i="22"/>
  <c r="K129" i="22"/>
  <c r="J129" i="22"/>
  <c r="K65" i="26"/>
  <c r="J65" i="26"/>
  <c r="I65" i="26"/>
  <c r="I57" i="21"/>
  <c r="H57" i="21"/>
  <c r="I88" i="21"/>
  <c r="H88" i="21"/>
  <c r="I151" i="21"/>
  <c r="H151" i="21"/>
  <c r="L25" i="22"/>
  <c r="K25" i="22"/>
  <c r="J25" i="22"/>
  <c r="L30" i="22"/>
  <c r="K30" i="22"/>
  <c r="J30" i="22"/>
  <c r="L150" i="22"/>
  <c r="K150" i="22"/>
  <c r="J150" i="22"/>
  <c r="I21" i="21"/>
  <c r="H21" i="21"/>
  <c r="I39" i="21"/>
  <c r="H39" i="21"/>
  <c r="I70" i="21"/>
  <c r="H70" i="21"/>
  <c r="G78" i="21"/>
  <c r="I89" i="21"/>
  <c r="H89" i="21"/>
  <c r="I143" i="21"/>
  <c r="H143" i="21"/>
  <c r="L69" i="22"/>
  <c r="I77" i="22"/>
  <c r="K69" i="22"/>
  <c r="J69" i="22"/>
  <c r="L74" i="22"/>
  <c r="K74" i="22"/>
  <c r="J74" i="22"/>
  <c r="K141" i="27"/>
  <c r="J141" i="27"/>
  <c r="I141" i="27"/>
  <c r="K24" i="26"/>
  <c r="J24" i="26"/>
  <c r="I24" i="26"/>
  <c r="K38" i="26"/>
  <c r="J38" i="26"/>
  <c r="I38" i="26"/>
  <c r="K126" i="26"/>
  <c r="J126" i="26"/>
  <c r="I126" i="26"/>
  <c r="K98" i="27"/>
  <c r="J98" i="27"/>
  <c r="I98" i="27"/>
  <c r="I17" i="21"/>
  <c r="H17" i="21"/>
  <c r="X15" i="22"/>
  <c r="W15" i="22"/>
  <c r="V15" i="22"/>
  <c r="K55" i="26"/>
  <c r="J55" i="26"/>
  <c r="I55" i="26"/>
  <c r="I85" i="26"/>
  <c r="K85" i="26"/>
  <c r="J85" i="26"/>
  <c r="K148" i="26"/>
  <c r="J148" i="26"/>
  <c r="I148" i="26"/>
  <c r="L43" i="28"/>
  <c r="K43" i="28"/>
  <c r="J43" i="28"/>
  <c r="M43" i="28"/>
  <c r="I43" i="28"/>
  <c r="X19" i="22"/>
  <c r="W19" i="22"/>
  <c r="V19" i="22"/>
  <c r="K58" i="26"/>
  <c r="J58" i="26"/>
  <c r="I58" i="26"/>
  <c r="X11" i="22"/>
  <c r="W11" i="22"/>
  <c r="V11" i="22"/>
  <c r="K72" i="26"/>
  <c r="J72" i="26"/>
  <c r="I72" i="26"/>
  <c r="M114" i="28"/>
  <c r="L114" i="28"/>
  <c r="K114" i="28"/>
  <c r="J114" i="28"/>
  <c r="I114" i="28"/>
  <c r="K47" i="26"/>
  <c r="J47" i="26"/>
  <c r="I47" i="26"/>
  <c r="K74" i="26"/>
  <c r="J74" i="26"/>
  <c r="I74" i="26"/>
  <c r="K122" i="26"/>
  <c r="J122" i="26"/>
  <c r="I122" i="26"/>
  <c r="J158" i="27"/>
  <c r="I158" i="27"/>
  <c r="K158" i="27"/>
  <c r="K22" i="27"/>
  <c r="J22" i="27"/>
  <c r="I22" i="27"/>
  <c r="K39" i="27"/>
  <c r="J39" i="27"/>
  <c r="I39" i="27"/>
  <c r="K80" i="27"/>
  <c r="J80" i="27"/>
  <c r="I80" i="27"/>
  <c r="K43" i="27"/>
  <c r="J43" i="27"/>
  <c r="I43" i="27"/>
  <c r="K115" i="27"/>
  <c r="J115" i="27"/>
  <c r="I115" i="27"/>
  <c r="M51" i="28"/>
  <c r="L51" i="28"/>
  <c r="K51" i="28"/>
  <c r="J51" i="28"/>
  <c r="I51" i="28"/>
  <c r="L69" i="28"/>
  <c r="K69" i="28"/>
  <c r="J69" i="28"/>
  <c r="M69" i="28"/>
  <c r="I69" i="28"/>
  <c r="K95" i="27"/>
  <c r="J95" i="27"/>
  <c r="I95" i="27"/>
  <c r="K61" i="27"/>
  <c r="J61" i="27"/>
  <c r="I61" i="27"/>
  <c r="K97" i="27"/>
  <c r="J97" i="27"/>
  <c r="I97" i="27"/>
  <c r="K10" i="27"/>
  <c r="J10" i="27"/>
  <c r="I10" i="27"/>
  <c r="K28" i="27"/>
  <c r="J28" i="27"/>
  <c r="I28" i="27"/>
  <c r="K46" i="27"/>
  <c r="J46" i="27"/>
  <c r="I46" i="27"/>
  <c r="K65" i="27"/>
  <c r="J65" i="27"/>
  <c r="I65" i="27"/>
  <c r="K87" i="27"/>
  <c r="J87" i="27"/>
  <c r="I87" i="27"/>
  <c r="K142" i="27"/>
  <c r="J142" i="27"/>
  <c r="I142" i="27"/>
  <c r="K159" i="27"/>
  <c r="J159" i="27"/>
  <c r="I159" i="27"/>
  <c r="K98" i="28"/>
  <c r="J98" i="28"/>
  <c r="I98" i="28"/>
  <c r="M98" i="28"/>
  <c r="L98" i="28"/>
  <c r="K53" i="27"/>
  <c r="J53" i="27"/>
  <c r="I53" i="27"/>
  <c r="K71" i="27"/>
  <c r="J71" i="27"/>
  <c r="I71" i="27"/>
  <c r="K136" i="27"/>
  <c r="J136" i="27"/>
  <c r="I136" i="27"/>
  <c r="K11" i="27"/>
  <c r="J11" i="27"/>
  <c r="I11" i="27"/>
  <c r="K29" i="27"/>
  <c r="J29" i="27"/>
  <c r="I29" i="27"/>
  <c r="K47" i="27"/>
  <c r="J47" i="27"/>
  <c r="I47" i="27"/>
  <c r="K123" i="27"/>
  <c r="J123" i="27"/>
  <c r="I123" i="27"/>
  <c r="M66" i="28"/>
  <c r="L66" i="28"/>
  <c r="K66" i="28"/>
  <c r="J66" i="28"/>
  <c r="I66" i="28"/>
  <c r="K17" i="27"/>
  <c r="I17" i="27"/>
  <c r="J17" i="27"/>
  <c r="K36" i="27"/>
  <c r="I36" i="27"/>
  <c r="J36" i="27"/>
  <c r="K54" i="27"/>
  <c r="H62" i="27"/>
  <c r="I54" i="27"/>
  <c r="J54" i="27"/>
  <c r="K72" i="27"/>
  <c r="J72" i="27"/>
  <c r="I72" i="27"/>
  <c r="K46" i="28"/>
  <c r="J46" i="28"/>
  <c r="I46" i="28"/>
  <c r="M46" i="28"/>
  <c r="L46" i="28"/>
  <c r="M92" i="28"/>
  <c r="L92" i="28"/>
  <c r="K92" i="28"/>
  <c r="J92" i="28"/>
  <c r="I92" i="28"/>
  <c r="K60" i="27"/>
  <c r="J60" i="27"/>
  <c r="I60" i="27"/>
  <c r="K79" i="27"/>
  <c r="J79" i="27"/>
  <c r="I79" i="27"/>
  <c r="H132" i="27"/>
  <c r="K124" i="27"/>
  <c r="J124" i="27"/>
  <c r="I124" i="27"/>
  <c r="M28" i="28"/>
  <c r="L28" i="28"/>
  <c r="K28" i="28"/>
  <c r="J28" i="28"/>
  <c r="I28" i="28"/>
  <c r="M88" i="28"/>
  <c r="L88" i="28"/>
  <c r="K88" i="28"/>
  <c r="J88" i="28"/>
  <c r="I88" i="28"/>
  <c r="M111" i="28"/>
  <c r="L111" i="28"/>
  <c r="K111" i="28"/>
  <c r="J111" i="28"/>
  <c r="I111" i="28"/>
  <c r="M130" i="28"/>
  <c r="L130" i="28"/>
  <c r="K130" i="28"/>
  <c r="J130" i="28"/>
  <c r="I130" i="28"/>
  <c r="L134" i="28"/>
  <c r="M134" i="28"/>
  <c r="K134" i="28"/>
  <c r="J134" i="28"/>
  <c r="I134" i="28"/>
  <c r="M137" i="28"/>
  <c r="K137" i="28"/>
  <c r="L137" i="28"/>
  <c r="J137" i="28"/>
  <c r="I137" i="28"/>
  <c r="K149" i="27"/>
  <c r="J149" i="27"/>
  <c r="I149" i="27"/>
  <c r="M14" i="28"/>
  <c r="L14" i="28"/>
  <c r="K14" i="28"/>
  <c r="J14" i="28"/>
  <c r="I14" i="28"/>
  <c r="M37" i="28"/>
  <c r="L37" i="28"/>
  <c r="K37" i="28"/>
  <c r="J37" i="28"/>
  <c r="I37" i="28"/>
  <c r="M59" i="28"/>
  <c r="L59" i="28"/>
  <c r="K59" i="28"/>
  <c r="J59" i="28"/>
  <c r="I59" i="28"/>
  <c r="K107" i="28"/>
  <c r="J107" i="28"/>
  <c r="I107" i="28"/>
  <c r="M107" i="28"/>
  <c r="L107" i="28"/>
  <c r="M128" i="28"/>
  <c r="K128" i="28"/>
  <c r="L128" i="28"/>
  <c r="J128" i="28"/>
  <c r="I128" i="28"/>
  <c r="L131" i="28"/>
  <c r="J131" i="28"/>
  <c r="M131" i="28"/>
  <c r="K131" i="28"/>
  <c r="I131" i="28"/>
  <c r="K135" i="28"/>
  <c r="I135" i="28"/>
  <c r="M135" i="28"/>
  <c r="L135" i="28"/>
  <c r="J135" i="28"/>
  <c r="I158" i="28"/>
  <c r="M158" i="28"/>
  <c r="L158" i="28"/>
  <c r="K158" i="28"/>
  <c r="J158" i="28"/>
  <c r="K9" i="27"/>
  <c r="J9" i="27"/>
  <c r="I9" i="27"/>
  <c r="K13" i="27"/>
  <c r="J13" i="27"/>
  <c r="I13" i="27"/>
  <c r="K27" i="27"/>
  <c r="J27" i="27"/>
  <c r="I27" i="27"/>
  <c r="K45" i="27"/>
  <c r="J45" i="27"/>
  <c r="I45" i="27"/>
  <c r="K64" i="27"/>
  <c r="J64" i="27"/>
  <c r="I64" i="27"/>
  <c r="K78" i="27"/>
  <c r="J78" i="27"/>
  <c r="I78" i="27"/>
  <c r="K82" i="27"/>
  <c r="J82" i="27"/>
  <c r="I82" i="27"/>
  <c r="H90" i="27"/>
  <c r="K89" i="27"/>
  <c r="J89" i="27"/>
  <c r="I89" i="27"/>
  <c r="K107" i="27"/>
  <c r="J107" i="27"/>
  <c r="I107" i="27"/>
  <c r="K127" i="27"/>
  <c r="J127" i="27"/>
  <c r="I127" i="27"/>
  <c r="K29" i="28"/>
  <c r="J29" i="28"/>
  <c r="I29" i="28"/>
  <c r="M29" i="28"/>
  <c r="L29" i="28"/>
  <c r="L52" i="28"/>
  <c r="K52" i="28"/>
  <c r="J52" i="28"/>
  <c r="M52" i="28"/>
  <c r="I52" i="28"/>
  <c r="M74" i="28"/>
  <c r="L74" i="28"/>
  <c r="K74" i="28"/>
  <c r="J74" i="28"/>
  <c r="I74" i="28"/>
  <c r="M97" i="28"/>
  <c r="L97" i="28"/>
  <c r="K97" i="28"/>
  <c r="J97" i="28"/>
  <c r="I97" i="28"/>
  <c r="K152" i="28"/>
  <c r="I152" i="28"/>
  <c r="M152" i="28"/>
  <c r="H160" i="28"/>
  <c r="L152" i="28"/>
  <c r="J152" i="28"/>
  <c r="K19" i="27"/>
  <c r="J19" i="27"/>
  <c r="I19" i="27"/>
  <c r="K38" i="27"/>
  <c r="J38" i="27"/>
  <c r="I38" i="27"/>
  <c r="J52" i="27"/>
  <c r="I52" i="27"/>
  <c r="K52" i="27"/>
  <c r="K56" i="27"/>
  <c r="J56" i="27"/>
  <c r="I56" i="27"/>
  <c r="J70" i="27"/>
  <c r="I70" i="27"/>
  <c r="K70" i="27"/>
  <c r="J86" i="27"/>
  <c r="I86" i="27"/>
  <c r="K86" i="27"/>
  <c r="J103" i="27"/>
  <c r="I103" i="27"/>
  <c r="K103" i="27"/>
  <c r="J131" i="27"/>
  <c r="I131" i="27"/>
  <c r="K131" i="27"/>
  <c r="J150" i="27"/>
  <c r="I150" i="27"/>
  <c r="K150" i="27"/>
  <c r="M19" i="28"/>
  <c r="L19" i="28"/>
  <c r="K19" i="28"/>
  <c r="J19" i="28"/>
  <c r="I19" i="28"/>
  <c r="M42" i="28"/>
  <c r="L42" i="28"/>
  <c r="K42" i="28"/>
  <c r="J42" i="28"/>
  <c r="I42" i="28"/>
  <c r="K89" i="28"/>
  <c r="J89" i="28"/>
  <c r="I89" i="28"/>
  <c r="M89" i="28"/>
  <c r="L89" i="28"/>
  <c r="L112" i="28"/>
  <c r="K112" i="28"/>
  <c r="J112" i="28"/>
  <c r="M112" i="28"/>
  <c r="I112" i="28"/>
  <c r="K12" i="27"/>
  <c r="J12" i="27"/>
  <c r="I12" i="27"/>
  <c r="H20" i="27"/>
  <c r="I26" i="27"/>
  <c r="K26" i="27"/>
  <c r="J26" i="27"/>
  <c r="H34" i="27"/>
  <c r="K30" i="27"/>
  <c r="J30" i="27"/>
  <c r="I30" i="27"/>
  <c r="I44" i="27"/>
  <c r="K44" i="27"/>
  <c r="J44" i="27"/>
  <c r="K81" i="27"/>
  <c r="J81" i="27"/>
  <c r="I81" i="27"/>
  <c r="K96" i="27"/>
  <c r="I96" i="27"/>
  <c r="H104" i="27"/>
  <c r="J96" i="27"/>
  <c r="K114" i="27"/>
  <c r="I114" i="27"/>
  <c r="J114" i="27"/>
  <c r="M23" i="28"/>
  <c r="L23" i="28"/>
  <c r="K23" i="28"/>
  <c r="I23" i="28"/>
  <c r="J23" i="28"/>
  <c r="M45" i="28"/>
  <c r="L45" i="28"/>
  <c r="I45" i="28"/>
  <c r="K45" i="28"/>
  <c r="J45" i="28"/>
  <c r="M68" i="28"/>
  <c r="H76" i="28"/>
  <c r="L68" i="28"/>
  <c r="I68" i="28"/>
  <c r="J68" i="28"/>
  <c r="K68" i="28"/>
  <c r="K115" i="28"/>
  <c r="J115" i="28"/>
  <c r="I115" i="28"/>
  <c r="L115" i="28"/>
  <c r="M115" i="28"/>
  <c r="J121" i="28"/>
  <c r="M121" i="28"/>
  <c r="I121" i="28"/>
  <c r="L121" i="28"/>
  <c r="K121" i="28"/>
  <c r="K18" i="27"/>
  <c r="J18" i="27"/>
  <c r="I18" i="27"/>
  <c r="K37" i="27"/>
  <c r="I37" i="27"/>
  <c r="J37" i="27"/>
  <c r="K55" i="27"/>
  <c r="J55" i="27"/>
  <c r="I55" i="27"/>
  <c r="K69" i="27"/>
  <c r="J69" i="27"/>
  <c r="I69" i="27"/>
  <c r="K73" i="27"/>
  <c r="J73" i="27"/>
  <c r="I73" i="27"/>
  <c r="K88" i="27"/>
  <c r="J88" i="27"/>
  <c r="I88" i="27"/>
  <c r="K106" i="27"/>
  <c r="J106" i="27"/>
  <c r="I106" i="27"/>
  <c r="K135" i="27"/>
  <c r="J135" i="27"/>
  <c r="I135" i="27"/>
  <c r="K153" i="27"/>
  <c r="J153" i="27"/>
  <c r="I153" i="27"/>
  <c r="K38" i="28"/>
  <c r="J38" i="28"/>
  <c r="I38" i="28"/>
  <c r="M38" i="28"/>
  <c r="L38" i="28"/>
  <c r="L60" i="28"/>
  <c r="K60" i="28"/>
  <c r="J60" i="28"/>
  <c r="M60" i="28"/>
  <c r="I60" i="28"/>
  <c r="M83" i="28"/>
  <c r="L83" i="28"/>
  <c r="K83" i="28"/>
  <c r="J83" i="28"/>
  <c r="I83" i="28"/>
  <c r="M106" i="28"/>
  <c r="L106" i="28"/>
  <c r="K106" i="28"/>
  <c r="J106" i="28"/>
  <c r="I106" i="28"/>
  <c r="M11" i="28"/>
  <c r="L11" i="28"/>
  <c r="K11" i="28"/>
  <c r="J11" i="28"/>
  <c r="I11" i="28"/>
  <c r="K12" i="28"/>
  <c r="J12" i="28"/>
  <c r="I12" i="28"/>
  <c r="M12" i="28"/>
  <c r="L12" i="28"/>
  <c r="H20" i="28"/>
  <c r="M33" i="28"/>
  <c r="K33" i="28"/>
  <c r="J33" i="28"/>
  <c r="I33" i="28"/>
  <c r="L33" i="28"/>
  <c r="M57" i="28"/>
  <c r="L57" i="28"/>
  <c r="K57" i="28"/>
  <c r="J57" i="28"/>
  <c r="I57" i="28"/>
  <c r="M80" i="28"/>
  <c r="L80" i="28"/>
  <c r="K80" i="28"/>
  <c r="J80" i="28"/>
  <c r="I80" i="28"/>
  <c r="K81" i="28"/>
  <c r="J81" i="28"/>
  <c r="I81" i="28"/>
  <c r="M81" i="28"/>
  <c r="L81" i="28"/>
  <c r="M102" i="28"/>
  <c r="K102" i="28"/>
  <c r="J102" i="28"/>
  <c r="I102" i="28"/>
  <c r="L102" i="28"/>
  <c r="L103" i="28"/>
  <c r="K103" i="28"/>
  <c r="J103" i="28"/>
  <c r="M103" i="28"/>
  <c r="I103" i="28"/>
  <c r="M154" i="28"/>
  <c r="K154" i="28"/>
  <c r="L154" i="28"/>
  <c r="J154" i="28"/>
  <c r="I154" i="28"/>
  <c r="L157" i="28"/>
  <c r="J157" i="28"/>
  <c r="M157" i="28"/>
  <c r="K157" i="28"/>
  <c r="I157" i="28"/>
  <c r="M25" i="28"/>
  <c r="J25" i="28"/>
  <c r="I25" i="28"/>
  <c r="L25" i="28"/>
  <c r="K25" i="28"/>
  <c r="L26" i="28"/>
  <c r="K26" i="28"/>
  <c r="J26" i="28"/>
  <c r="M26" i="28"/>
  <c r="I26" i="28"/>
  <c r="H34" i="28"/>
  <c r="M71" i="28"/>
  <c r="L71" i="28"/>
  <c r="J71" i="28"/>
  <c r="I71" i="28"/>
  <c r="K71" i="28"/>
  <c r="K72" i="28"/>
  <c r="J72" i="28"/>
  <c r="I72" i="28"/>
  <c r="M72" i="28"/>
  <c r="L72" i="28"/>
  <c r="M94" i="28"/>
  <c r="J94" i="28"/>
  <c r="I94" i="28"/>
  <c r="L94" i="28"/>
  <c r="K94" i="28"/>
  <c r="L95" i="28"/>
  <c r="K95" i="28"/>
  <c r="J95" i="28"/>
  <c r="M95" i="28"/>
  <c r="I95" i="28"/>
  <c r="M117" i="28"/>
  <c r="L117" i="28"/>
  <c r="K117" i="28"/>
  <c r="J117" i="28"/>
  <c r="I117" i="28"/>
  <c r="L123" i="28"/>
  <c r="K123" i="28"/>
  <c r="J123" i="28"/>
  <c r="I123" i="28"/>
  <c r="M123" i="28"/>
  <c r="M139" i="28"/>
  <c r="K139" i="28"/>
  <c r="J139" i="28"/>
  <c r="I139" i="28"/>
  <c r="L139" i="28"/>
  <c r="M16" i="28"/>
  <c r="I16" i="28"/>
  <c r="L16" i="28"/>
  <c r="K16" i="28"/>
  <c r="J16" i="28"/>
  <c r="L17" i="28"/>
  <c r="K17" i="28"/>
  <c r="J17" i="28"/>
  <c r="I17" i="28"/>
  <c r="M17" i="28"/>
  <c r="M40" i="28"/>
  <c r="L40" i="28"/>
  <c r="K40" i="28"/>
  <c r="I40" i="28"/>
  <c r="H48" i="28"/>
  <c r="J40" i="28"/>
  <c r="K64" i="28"/>
  <c r="J64" i="28"/>
  <c r="I64" i="28"/>
  <c r="L64" i="28"/>
  <c r="M64" i="28"/>
  <c r="M85" i="28"/>
  <c r="I85" i="28"/>
  <c r="K85" i="28"/>
  <c r="J85" i="28"/>
  <c r="L85" i="28"/>
  <c r="L86" i="28"/>
  <c r="K86" i="28"/>
  <c r="J86" i="28"/>
  <c r="I86" i="28"/>
  <c r="M86" i="28"/>
  <c r="M109" i="28"/>
  <c r="L109" i="28"/>
  <c r="K109" i="28"/>
  <c r="I109" i="28"/>
  <c r="J109" i="28"/>
  <c r="M122" i="28"/>
  <c r="L122" i="28"/>
  <c r="K122" i="28"/>
  <c r="I122" i="28"/>
  <c r="J122" i="28"/>
  <c r="K126" i="28"/>
  <c r="M126" i="28"/>
  <c r="I126" i="28"/>
  <c r="L126" i="28"/>
  <c r="J126" i="28"/>
  <c r="M156" i="28"/>
  <c r="I156" i="28"/>
  <c r="K156" i="28"/>
  <c r="J156" i="28"/>
  <c r="L156" i="28"/>
  <c r="L159" i="28"/>
  <c r="M159" i="28"/>
  <c r="I159" i="28"/>
  <c r="K159" i="28"/>
  <c r="J159" i="28"/>
  <c r="M8" i="28"/>
  <c r="J8" i="28"/>
  <c r="I8" i="28"/>
  <c r="K8" i="28"/>
  <c r="L8" i="28"/>
  <c r="L9" i="28"/>
  <c r="K9" i="28"/>
  <c r="J9" i="28"/>
  <c r="M9" i="28"/>
  <c r="I9" i="28"/>
  <c r="M31" i="28"/>
  <c r="L31" i="28"/>
  <c r="K31" i="28"/>
  <c r="J31" i="28"/>
  <c r="I31" i="28"/>
  <c r="M54" i="28"/>
  <c r="L54" i="28"/>
  <c r="H62" i="28"/>
  <c r="K54" i="28"/>
  <c r="J54" i="28"/>
  <c r="I54" i="28"/>
  <c r="K55" i="28"/>
  <c r="J55" i="28"/>
  <c r="I55" i="28"/>
  <c r="M55" i="28"/>
  <c r="L55" i="28"/>
  <c r="L78" i="28"/>
  <c r="K78" i="28"/>
  <c r="J78" i="28"/>
  <c r="M78" i="28"/>
  <c r="I78" i="28"/>
  <c r="M100" i="28"/>
  <c r="L100" i="28"/>
  <c r="K100" i="28"/>
  <c r="J100" i="28"/>
  <c r="I100" i="28"/>
  <c r="J8" i="38"/>
  <c r="I8" i="38"/>
  <c r="M8" i="38"/>
  <c r="H8" i="38"/>
  <c r="T12" i="38"/>
  <c r="S12" i="38"/>
  <c r="R12" i="38"/>
  <c r="Q12" i="38"/>
  <c r="P12" i="38"/>
  <c r="AV9" i="35"/>
  <c r="AU9" i="35"/>
  <c r="AT9" i="35"/>
  <c r="AS9" i="35"/>
  <c r="AR9" i="35"/>
  <c r="AL39" i="35"/>
  <c r="AK39" i="35"/>
  <c r="I33" i="35"/>
  <c r="H33" i="35"/>
  <c r="M10" i="37"/>
  <c r="L10" i="37"/>
  <c r="K10" i="37"/>
  <c r="AK34" i="35"/>
  <c r="AL34" i="35"/>
  <c r="H281" i="30"/>
  <c r="L282" i="30"/>
  <c r="F12" i="31"/>
  <c r="J13" i="31"/>
  <c r="J18" i="31"/>
  <c r="H33" i="31"/>
  <c r="H38" i="31"/>
  <c r="H43" i="31"/>
  <c r="H77" i="31"/>
  <c r="H82" i="31"/>
  <c r="H108" i="31"/>
  <c r="H10" i="35"/>
  <c r="AB12" i="35"/>
  <c r="L105" i="30"/>
  <c r="L106" i="30"/>
  <c r="J108" i="30"/>
  <c r="F164" i="30"/>
  <c r="L165" i="30"/>
  <c r="J167" i="30"/>
  <c r="J168" i="30"/>
  <c r="H170" i="30"/>
  <c r="F172" i="30"/>
  <c r="N251" i="30"/>
  <c r="L254" i="30"/>
  <c r="F261" i="30"/>
  <c r="H263" i="30"/>
  <c r="F274" i="30"/>
  <c r="J277" i="30"/>
  <c r="H280" i="30"/>
  <c r="H285" i="30"/>
  <c r="F11" i="31"/>
  <c r="F16" i="31"/>
  <c r="J17" i="31"/>
  <c r="AL10" i="35"/>
  <c r="AK10" i="35"/>
  <c r="AJ10" i="35"/>
  <c r="I134" i="39"/>
  <c r="H134" i="39"/>
  <c r="G134" i="39"/>
  <c r="H209" i="30"/>
  <c r="J210" i="30"/>
  <c r="J211" i="30"/>
  <c r="J212" i="30"/>
  <c r="L213" i="30"/>
  <c r="L214" i="30"/>
  <c r="L215" i="30"/>
  <c r="N252" i="30"/>
  <c r="L253" i="30"/>
  <c r="F258" i="30"/>
  <c r="F259" i="30"/>
  <c r="F260" i="30"/>
  <c r="H261" i="30"/>
  <c r="H262" i="30"/>
  <c r="L263" i="30"/>
  <c r="F275" i="30"/>
  <c r="J276" i="30"/>
  <c r="J281" i="30"/>
  <c r="H284" i="30"/>
  <c r="F9" i="31"/>
  <c r="L13" i="31"/>
  <c r="F15" i="31"/>
  <c r="F20" i="31"/>
  <c r="J21" i="31"/>
  <c r="H32" i="31"/>
  <c r="H41" i="31"/>
  <c r="H80" i="31"/>
  <c r="H85" i="31"/>
  <c r="AB9" i="35"/>
  <c r="AV10" i="35"/>
  <c r="AU10" i="35"/>
  <c r="AT10" i="35"/>
  <c r="AS10" i="35"/>
  <c r="AR10" i="35"/>
  <c r="W30" i="35"/>
  <c r="V30" i="35"/>
  <c r="N10" i="39"/>
  <c r="M10" i="39"/>
  <c r="L10" i="39"/>
  <c r="AL36" i="35"/>
  <c r="AK36" i="35"/>
  <c r="T8" i="37"/>
  <c r="S8" i="37"/>
  <c r="R8" i="37"/>
  <c r="Q8" i="37"/>
  <c r="P8" i="37"/>
  <c r="O8" i="37"/>
  <c r="I125" i="37"/>
  <c r="H125" i="37"/>
  <c r="G125" i="37"/>
  <c r="N135" i="38"/>
  <c r="M135" i="38"/>
  <c r="L135" i="38"/>
  <c r="K135" i="38"/>
  <c r="O135" i="38"/>
  <c r="M11" i="39"/>
  <c r="L11" i="39"/>
  <c r="N11" i="39"/>
  <c r="R9" i="40"/>
  <c r="Q9" i="40"/>
  <c r="P9" i="40"/>
  <c r="T9" i="40"/>
  <c r="S9" i="40"/>
  <c r="J9" i="31"/>
  <c r="F10" i="31"/>
  <c r="N10" i="31"/>
  <c r="J11" i="31"/>
  <c r="H12" i="31"/>
  <c r="F13" i="31"/>
  <c r="L14" i="31"/>
  <c r="J15" i="31"/>
  <c r="H16" i="31"/>
  <c r="F17" i="31"/>
  <c r="L18" i="31"/>
  <c r="J19" i="31"/>
  <c r="H20" i="31"/>
  <c r="F21" i="31"/>
  <c r="AL15" i="35"/>
  <c r="AK15" i="35"/>
  <c r="AJ15" i="35"/>
  <c r="AV16" i="35"/>
  <c r="AU16" i="35"/>
  <c r="AS16" i="35"/>
  <c r="AT16" i="35"/>
  <c r="AR16" i="35"/>
  <c r="W39" i="35"/>
  <c r="V39" i="35"/>
  <c r="I34" i="35"/>
  <c r="H34" i="35"/>
  <c r="F11" i="37"/>
  <c r="I9" i="37"/>
  <c r="H9" i="37"/>
  <c r="G9" i="37"/>
  <c r="L262" i="30"/>
  <c r="J263" i="30"/>
  <c r="H273" i="30"/>
  <c r="L274" i="30"/>
  <c r="H275" i="30"/>
  <c r="F276" i="30"/>
  <c r="L277" i="30"/>
  <c r="J278" i="30"/>
  <c r="H279" i="30"/>
  <c r="F280" i="30"/>
  <c r="AB8" i="35"/>
  <c r="AJ9" i="35"/>
  <c r="AL9" i="35"/>
  <c r="AK9" i="35"/>
  <c r="H13" i="35"/>
  <c r="AU15" i="35"/>
  <c r="AV15" i="35"/>
  <c r="AR15" i="35"/>
  <c r="AT15" i="35"/>
  <c r="AS15" i="35"/>
  <c r="W37" i="35"/>
  <c r="V37" i="35"/>
  <c r="L9" i="31"/>
  <c r="H10" i="31"/>
  <c r="L11" i="31"/>
  <c r="J12" i="31"/>
  <c r="H13" i="31"/>
  <c r="F14" i="31"/>
  <c r="L15" i="31"/>
  <c r="J16" i="31"/>
  <c r="H17" i="31"/>
  <c r="F18" i="31"/>
  <c r="L19" i="31"/>
  <c r="J20" i="31"/>
  <c r="H21" i="31"/>
  <c r="AB14" i="35"/>
  <c r="M7" i="37"/>
  <c r="L7" i="37"/>
  <c r="K7" i="37"/>
  <c r="E129" i="37"/>
  <c r="M8" i="39"/>
  <c r="J8" i="39"/>
  <c r="I8" i="39"/>
  <c r="H8" i="39"/>
  <c r="I9" i="39"/>
  <c r="M9" i="39"/>
  <c r="J9" i="39"/>
  <c r="H9" i="39"/>
  <c r="T7" i="40"/>
  <c r="AA19" i="40" s="1"/>
  <c r="S7" i="40"/>
  <c r="R7" i="40"/>
  <c r="Q7" i="40"/>
  <c r="P7" i="40"/>
  <c r="AL31" i="35"/>
  <c r="AK31" i="35"/>
  <c r="W38" i="35"/>
  <c r="V38" i="35"/>
  <c r="L6" i="37"/>
  <c r="K6" i="37"/>
  <c r="O127" i="37"/>
  <c r="J129" i="37"/>
  <c r="N127" i="37"/>
  <c r="M127" i="37"/>
  <c r="L127" i="37"/>
  <c r="K127" i="37"/>
  <c r="I127" i="37"/>
  <c r="F129" i="37"/>
  <c r="H127" i="37"/>
  <c r="G127" i="37"/>
  <c r="J7" i="38"/>
  <c r="I7" i="38"/>
  <c r="H7" i="38"/>
  <c r="F8" i="38"/>
  <c r="T11" i="38"/>
  <c r="S11" i="38"/>
  <c r="R11" i="38"/>
  <c r="Q11" i="38"/>
  <c r="P11" i="38"/>
  <c r="I134" i="38"/>
  <c r="H134" i="38"/>
  <c r="G134" i="38"/>
  <c r="N7" i="40"/>
  <c r="M7" i="40"/>
  <c r="L7" i="40"/>
  <c r="J11" i="40"/>
  <c r="I11" i="40"/>
  <c r="H11" i="40"/>
  <c r="I143" i="41"/>
  <c r="H143" i="41"/>
  <c r="G143" i="41"/>
  <c r="M140" i="43"/>
  <c r="L140" i="43"/>
  <c r="O140" i="43"/>
  <c r="N140" i="43"/>
  <c r="AB10" i="35"/>
  <c r="AK33" i="35"/>
  <c r="AL33" i="35"/>
  <c r="W34" i="35"/>
  <c r="V34" i="35"/>
  <c r="S9" i="37"/>
  <c r="N11" i="37"/>
  <c r="R9" i="37"/>
  <c r="Q9" i="37"/>
  <c r="P9" i="37"/>
  <c r="T9" i="37"/>
  <c r="O9" i="37"/>
  <c r="O126" i="37"/>
  <c r="N126" i="37"/>
  <c r="M126" i="37"/>
  <c r="L126" i="37"/>
  <c r="K126" i="37"/>
  <c r="P10" i="38"/>
  <c r="T10" i="38"/>
  <c r="AA20" i="38" s="1"/>
  <c r="Q10" i="38"/>
  <c r="S10" i="38"/>
  <c r="R10" i="38"/>
  <c r="I137" i="38"/>
  <c r="H137" i="38"/>
  <c r="G137" i="38"/>
  <c r="J12" i="39"/>
  <c r="I12" i="39"/>
  <c r="H12" i="39"/>
  <c r="F9" i="40"/>
  <c r="F6" i="40"/>
  <c r="J8" i="40"/>
  <c r="M8" i="40"/>
  <c r="I8" i="40"/>
  <c r="H8" i="40"/>
  <c r="F10" i="40"/>
  <c r="N6" i="41"/>
  <c r="K16" i="41"/>
  <c r="M6" i="41"/>
  <c r="L6" i="41"/>
  <c r="F14" i="41"/>
  <c r="T7" i="38"/>
  <c r="AA19" i="38" s="1"/>
  <c r="S7" i="38"/>
  <c r="Q7" i="38"/>
  <c r="P7" i="38"/>
  <c r="R7" i="38"/>
  <c r="I11" i="38"/>
  <c r="H11" i="38"/>
  <c r="J11" i="38"/>
  <c r="F12" i="38"/>
  <c r="O138" i="38"/>
  <c r="N138" i="38"/>
  <c r="M138" i="38"/>
  <c r="L138" i="38"/>
  <c r="K138" i="38"/>
  <c r="S9" i="39"/>
  <c r="Q9" i="39"/>
  <c r="R9" i="39"/>
  <c r="P9" i="39"/>
  <c r="T9" i="39"/>
  <c r="AL37" i="35"/>
  <c r="AK37" i="35"/>
  <c r="AL35" i="35"/>
  <c r="AK35" i="35"/>
  <c r="G6" i="37"/>
  <c r="H6" i="37"/>
  <c r="G8" i="37"/>
  <c r="I8" i="37"/>
  <c r="H8" i="37"/>
  <c r="D11" i="37"/>
  <c r="C129" i="37"/>
  <c r="N6" i="39"/>
  <c r="L6" i="39"/>
  <c r="M6" i="39"/>
  <c r="N7" i="39"/>
  <c r="L7" i="39"/>
  <c r="M7" i="39"/>
  <c r="S12" i="39"/>
  <c r="T12" i="39"/>
  <c r="P12" i="39"/>
  <c r="Q12" i="39"/>
  <c r="R12" i="39"/>
  <c r="O138" i="39"/>
  <c r="N138" i="39"/>
  <c r="K138" i="39"/>
  <c r="L138" i="39"/>
  <c r="M138" i="39"/>
  <c r="N10" i="40"/>
  <c r="M10" i="40"/>
  <c r="L10" i="40"/>
  <c r="J7" i="41"/>
  <c r="I7" i="41"/>
  <c r="H7" i="41"/>
  <c r="N15" i="41"/>
  <c r="M15" i="41"/>
  <c r="L15" i="41"/>
  <c r="E11" i="37"/>
  <c r="O124" i="37"/>
  <c r="N124" i="37"/>
  <c r="M124" i="37"/>
  <c r="L124" i="37"/>
  <c r="D129" i="37"/>
  <c r="T8" i="38"/>
  <c r="S8" i="38"/>
  <c r="R8" i="38"/>
  <c r="Q8" i="38"/>
  <c r="P8" i="38"/>
  <c r="J12" i="38"/>
  <c r="I12" i="38"/>
  <c r="H12" i="38"/>
  <c r="O136" i="38"/>
  <c r="N136" i="38"/>
  <c r="L136" i="38"/>
  <c r="M136" i="38"/>
  <c r="K136" i="38"/>
  <c r="S8" i="39"/>
  <c r="T8" i="39"/>
  <c r="R8" i="39"/>
  <c r="Q8" i="39"/>
  <c r="P8" i="39"/>
  <c r="J13" i="42"/>
  <c r="I13" i="42"/>
  <c r="H13" i="42"/>
  <c r="T11" i="40"/>
  <c r="S11" i="40"/>
  <c r="P11" i="40"/>
  <c r="R11" i="40"/>
  <c r="Q11" i="40"/>
  <c r="E16" i="41"/>
  <c r="F16" i="41" s="1"/>
  <c r="F6" i="41"/>
  <c r="J146" i="41"/>
  <c r="N136" i="41"/>
  <c r="M136" i="41"/>
  <c r="O136" i="41"/>
  <c r="L136" i="41"/>
  <c r="H145" i="41"/>
  <c r="G145" i="41"/>
  <c r="I145" i="41"/>
  <c r="M137" i="39"/>
  <c r="L137" i="39"/>
  <c r="K137" i="39"/>
  <c r="O137" i="39"/>
  <c r="N137" i="39"/>
  <c r="N8" i="41"/>
  <c r="M8" i="41"/>
  <c r="L8" i="41"/>
  <c r="N11" i="41"/>
  <c r="M11" i="41"/>
  <c r="L11" i="41"/>
  <c r="N138" i="41"/>
  <c r="L138" i="41"/>
  <c r="O138" i="41"/>
  <c r="M138" i="41"/>
  <c r="J12" i="42"/>
  <c r="I12" i="42"/>
  <c r="H12" i="42"/>
  <c r="P14" i="42"/>
  <c r="T14" i="42"/>
  <c r="S14" i="42"/>
  <c r="R14" i="42"/>
  <c r="Q14" i="42"/>
  <c r="O142" i="42"/>
  <c r="N142" i="42"/>
  <c r="M142" i="42"/>
  <c r="L142" i="42"/>
  <c r="N8" i="43"/>
  <c r="M8" i="43"/>
  <c r="L8" i="43"/>
  <c r="R11" i="43"/>
  <c r="Q11" i="43"/>
  <c r="T11" i="43"/>
  <c r="P11" i="43"/>
  <c r="S11" i="43"/>
  <c r="I139" i="43"/>
  <c r="H139" i="43"/>
  <c r="G139" i="43"/>
  <c r="M8" i="37"/>
  <c r="L8" i="37"/>
  <c r="K8" i="37"/>
  <c r="I10" i="37"/>
  <c r="H10" i="37"/>
  <c r="G10" i="37"/>
  <c r="Q10" i="37"/>
  <c r="P10" i="37"/>
  <c r="O10" i="37"/>
  <c r="S10" i="37"/>
  <c r="R10" i="37"/>
  <c r="T10" i="37"/>
  <c r="N11" i="38"/>
  <c r="M11" i="38"/>
  <c r="L11" i="38"/>
  <c r="I136" i="38"/>
  <c r="H136" i="38"/>
  <c r="G136" i="38"/>
  <c r="G135" i="39"/>
  <c r="I135" i="39"/>
  <c r="H135" i="39"/>
  <c r="T12" i="40"/>
  <c r="S12" i="40"/>
  <c r="R12" i="40"/>
  <c r="Q12" i="40"/>
  <c r="P12" i="40"/>
  <c r="I134" i="40"/>
  <c r="H134" i="40"/>
  <c r="G134" i="40"/>
  <c r="I137" i="40"/>
  <c r="H137" i="40"/>
  <c r="G137" i="40"/>
  <c r="O137" i="41"/>
  <c r="N137" i="41"/>
  <c r="M137" i="41"/>
  <c r="L137" i="41"/>
  <c r="D146" i="43"/>
  <c r="O141" i="43"/>
  <c r="N141" i="43"/>
  <c r="M141" i="43"/>
  <c r="L141" i="43"/>
  <c r="L137" i="38"/>
  <c r="K137" i="38"/>
  <c r="M137" i="38"/>
  <c r="O137" i="38"/>
  <c r="N137" i="38"/>
  <c r="H137" i="39"/>
  <c r="G137" i="39"/>
  <c r="I137" i="39"/>
  <c r="F12" i="40"/>
  <c r="I136" i="40"/>
  <c r="H136" i="40"/>
  <c r="G136" i="40"/>
  <c r="I14" i="41"/>
  <c r="H14" i="41"/>
  <c r="J14" i="41"/>
  <c r="M144" i="42"/>
  <c r="L144" i="42"/>
  <c r="N144" i="42"/>
  <c r="O144" i="42"/>
  <c r="F10" i="43"/>
  <c r="J13" i="43"/>
  <c r="I13" i="43"/>
  <c r="H13" i="43"/>
  <c r="D15" i="45"/>
  <c r="O6" i="37"/>
  <c r="R6" i="37"/>
  <c r="Q6" i="37"/>
  <c r="P6" i="37"/>
  <c r="G7" i="37"/>
  <c r="I7" i="37"/>
  <c r="H7" i="37"/>
  <c r="O7" i="37"/>
  <c r="T7" i="37"/>
  <c r="S7" i="37"/>
  <c r="R7" i="37"/>
  <c r="Q7" i="37"/>
  <c r="P7" i="37"/>
  <c r="K9" i="37"/>
  <c r="J11" i="37"/>
  <c r="M9" i="37"/>
  <c r="L9" i="37"/>
  <c r="F11" i="38"/>
  <c r="L12" i="38"/>
  <c r="M12" i="38"/>
  <c r="N12" i="38"/>
  <c r="G138" i="38"/>
  <c r="I138" i="38"/>
  <c r="H138" i="38"/>
  <c r="I136" i="39"/>
  <c r="H136" i="39"/>
  <c r="G136" i="39"/>
  <c r="O136" i="40"/>
  <c r="K136" i="40"/>
  <c r="M136" i="40"/>
  <c r="L136" i="40"/>
  <c r="N136" i="40"/>
  <c r="F11" i="42"/>
  <c r="M13" i="42"/>
  <c r="N13" i="42"/>
  <c r="L13" i="42"/>
  <c r="C146" i="42"/>
  <c r="C11" i="37"/>
  <c r="G135" i="38"/>
  <c r="I135" i="38"/>
  <c r="H135" i="38"/>
  <c r="O135" i="39"/>
  <c r="M135" i="39"/>
  <c r="L135" i="39"/>
  <c r="N135" i="39"/>
  <c r="K135" i="39"/>
  <c r="F7" i="40"/>
  <c r="T8" i="40"/>
  <c r="S8" i="40"/>
  <c r="R8" i="40"/>
  <c r="Q8" i="40"/>
  <c r="P8" i="40"/>
  <c r="N11" i="40"/>
  <c r="M11" i="40"/>
  <c r="L11" i="40"/>
  <c r="J12" i="40"/>
  <c r="I12" i="40"/>
  <c r="H12" i="40"/>
  <c r="N135" i="40"/>
  <c r="M135" i="40"/>
  <c r="L135" i="40"/>
  <c r="O135" i="40"/>
  <c r="K135" i="40"/>
  <c r="O138" i="40"/>
  <c r="N138" i="40"/>
  <c r="M138" i="40"/>
  <c r="L138" i="40"/>
  <c r="K138" i="40"/>
  <c r="O140" i="41"/>
  <c r="M140" i="41"/>
  <c r="L140" i="41"/>
  <c r="N140" i="41"/>
  <c r="F12" i="42"/>
  <c r="M14" i="42"/>
  <c r="L14" i="42"/>
  <c r="N14" i="42"/>
  <c r="L140" i="42"/>
  <c r="O140" i="42"/>
  <c r="N140" i="42"/>
  <c r="M140" i="42"/>
  <c r="F7" i="43"/>
  <c r="J10" i="43"/>
  <c r="I10" i="43"/>
  <c r="H10" i="43"/>
  <c r="N13" i="43"/>
  <c r="M13" i="43"/>
  <c r="L13" i="43"/>
  <c r="E146" i="43"/>
  <c r="D17" i="45"/>
  <c r="N143" i="43"/>
  <c r="M143" i="43"/>
  <c r="L143" i="43"/>
  <c r="O143" i="43"/>
  <c r="G142" i="41"/>
  <c r="H142" i="41"/>
  <c r="I142" i="41"/>
  <c r="M144" i="41"/>
  <c r="O144" i="41"/>
  <c r="N144" i="41"/>
  <c r="L144" i="41"/>
  <c r="N145" i="41"/>
  <c r="L145" i="41"/>
  <c r="O145" i="41"/>
  <c r="M145" i="41"/>
  <c r="N11" i="42"/>
  <c r="L11" i="42"/>
  <c r="M11" i="42"/>
  <c r="T12" i="42"/>
  <c r="S12" i="42"/>
  <c r="R12" i="42"/>
  <c r="Q12" i="42"/>
  <c r="P12" i="42"/>
  <c r="J15" i="42"/>
  <c r="I15" i="42"/>
  <c r="H15" i="42"/>
  <c r="E16" i="43"/>
  <c r="F16" i="43" s="1"/>
  <c r="F6" i="43"/>
  <c r="R7" i="43"/>
  <c r="Q7" i="43"/>
  <c r="T7" i="43"/>
  <c r="S7" i="43"/>
  <c r="P7" i="43"/>
  <c r="N12" i="43"/>
  <c r="M12" i="43"/>
  <c r="L12" i="43"/>
  <c r="F14" i="43"/>
  <c r="D10" i="46"/>
  <c r="F11" i="39"/>
  <c r="M12" i="39"/>
  <c r="N12" i="39"/>
  <c r="L12" i="39"/>
  <c r="H138" i="39"/>
  <c r="G138" i="39"/>
  <c r="I138" i="39"/>
  <c r="L137" i="40"/>
  <c r="K137" i="40"/>
  <c r="N137" i="40"/>
  <c r="M137" i="40"/>
  <c r="O137" i="40"/>
  <c r="C146" i="41"/>
  <c r="L141" i="42"/>
  <c r="O141" i="42"/>
  <c r="N141" i="42"/>
  <c r="M141" i="42"/>
  <c r="F11" i="40"/>
  <c r="L12" i="40"/>
  <c r="N12" i="40"/>
  <c r="M12" i="40"/>
  <c r="G138" i="40"/>
  <c r="I138" i="40"/>
  <c r="H138" i="40"/>
  <c r="O142" i="41"/>
  <c r="N142" i="41"/>
  <c r="M142" i="41"/>
  <c r="L142" i="41"/>
  <c r="N7" i="42"/>
  <c r="M7" i="42"/>
  <c r="L7" i="42"/>
  <c r="N8" i="42"/>
  <c r="M8" i="42"/>
  <c r="L8" i="42"/>
  <c r="N9" i="42"/>
  <c r="M9" i="42"/>
  <c r="L9" i="42"/>
  <c r="L10" i="42"/>
  <c r="N10" i="42"/>
  <c r="M10" i="42"/>
  <c r="T11" i="42"/>
  <c r="S11" i="42"/>
  <c r="R11" i="42"/>
  <c r="Q11" i="42"/>
  <c r="P11" i="42"/>
  <c r="N9" i="43"/>
  <c r="M9" i="43"/>
  <c r="L9" i="43"/>
  <c r="F11" i="43"/>
  <c r="J14" i="43"/>
  <c r="I14" i="43"/>
  <c r="H14" i="43"/>
  <c r="I140" i="43"/>
  <c r="H140" i="43"/>
  <c r="K140" i="43" s="1"/>
  <c r="G140" i="43"/>
  <c r="D14" i="46"/>
  <c r="J11" i="39"/>
  <c r="I11" i="39"/>
  <c r="H11" i="39"/>
  <c r="T11" i="39"/>
  <c r="S11" i="39"/>
  <c r="R11" i="39"/>
  <c r="Q11" i="39"/>
  <c r="P11" i="39"/>
  <c r="F12" i="39"/>
  <c r="O136" i="39"/>
  <c r="L136" i="39"/>
  <c r="M136" i="39"/>
  <c r="K136" i="39"/>
  <c r="N136" i="39"/>
  <c r="I135" i="40"/>
  <c r="H135" i="40"/>
  <c r="G135" i="40"/>
  <c r="L141" i="41"/>
  <c r="O141" i="41"/>
  <c r="N141" i="41"/>
  <c r="M141" i="41"/>
  <c r="L6" i="42"/>
  <c r="N6" i="42"/>
  <c r="M6" i="42"/>
  <c r="K16" i="42"/>
  <c r="F14" i="42"/>
  <c r="O137" i="42"/>
  <c r="N137" i="42"/>
  <c r="M137" i="42"/>
  <c r="L137" i="42"/>
  <c r="N139" i="42"/>
  <c r="M139" i="42"/>
  <c r="O139" i="42"/>
  <c r="L139" i="42"/>
  <c r="H143" i="43"/>
  <c r="G143" i="43"/>
  <c r="I143" i="43"/>
  <c r="C146" i="43"/>
  <c r="M143" i="41"/>
  <c r="N143" i="41"/>
  <c r="L143" i="41"/>
  <c r="O143" i="41"/>
  <c r="E146" i="41"/>
  <c r="C16" i="42"/>
  <c r="F10" i="42"/>
  <c r="J11" i="42"/>
  <c r="I11" i="42"/>
  <c r="H11" i="42"/>
  <c r="N15" i="42"/>
  <c r="M15" i="42"/>
  <c r="L15" i="42"/>
  <c r="J7" i="43"/>
  <c r="I7" i="43"/>
  <c r="H7" i="43"/>
  <c r="F8" i="43"/>
  <c r="R9" i="43"/>
  <c r="Q9" i="43"/>
  <c r="T9" i="43"/>
  <c r="S9" i="43"/>
  <c r="P9" i="43"/>
  <c r="J11" i="43"/>
  <c r="I11" i="43"/>
  <c r="H11" i="43"/>
  <c r="T13" i="43"/>
  <c r="S13" i="43"/>
  <c r="R13" i="43"/>
  <c r="Q13" i="43"/>
  <c r="P13" i="43"/>
  <c r="J15" i="43"/>
  <c r="I15" i="43"/>
  <c r="H15" i="43"/>
  <c r="J146" i="43"/>
  <c r="M136" i="43"/>
  <c r="L136" i="43"/>
  <c r="O136" i="43"/>
  <c r="N136" i="43"/>
  <c r="O138" i="43"/>
  <c r="N138" i="43"/>
  <c r="M138" i="43"/>
  <c r="L138" i="43"/>
  <c r="I145" i="43"/>
  <c r="H145" i="43"/>
  <c r="G145" i="43"/>
  <c r="D14" i="44"/>
  <c r="D9" i="45"/>
  <c r="D21" i="45"/>
  <c r="E16" i="42"/>
  <c r="F16" i="42" s="1"/>
  <c r="F6" i="42"/>
  <c r="F7" i="42"/>
  <c r="F8" i="42"/>
  <c r="F9" i="42"/>
  <c r="Q9" i="42"/>
  <c r="P9" i="42"/>
  <c r="R9" i="42"/>
  <c r="T9" i="42"/>
  <c r="S9" i="42"/>
  <c r="P10" i="42"/>
  <c r="R10" i="42"/>
  <c r="Q10" i="42"/>
  <c r="T10" i="42"/>
  <c r="S10" i="42"/>
  <c r="H14" i="42"/>
  <c r="J14" i="42"/>
  <c r="I14" i="42"/>
  <c r="Q15" i="42"/>
  <c r="P15" i="42"/>
  <c r="T15" i="42"/>
  <c r="S15" i="42"/>
  <c r="R15" i="42"/>
  <c r="O143" i="42"/>
  <c r="N143" i="42"/>
  <c r="M143" i="42"/>
  <c r="L143" i="42"/>
  <c r="M144" i="43"/>
  <c r="L144" i="43"/>
  <c r="O144" i="43"/>
  <c r="N144" i="43"/>
  <c r="L137" i="43"/>
  <c r="O137" i="43"/>
  <c r="N137" i="43"/>
  <c r="M137" i="43"/>
  <c r="D16" i="44"/>
  <c r="D16" i="46"/>
  <c r="T6" i="42"/>
  <c r="P6" i="42"/>
  <c r="O16" i="42"/>
  <c r="S6" i="42"/>
  <c r="R6" i="42"/>
  <c r="Q6" i="42"/>
  <c r="R7" i="42"/>
  <c r="P7" i="42"/>
  <c r="Q7" i="42"/>
  <c r="T7" i="42"/>
  <c r="S7" i="42"/>
  <c r="P8" i="42"/>
  <c r="Q8" i="42"/>
  <c r="T8" i="42"/>
  <c r="S8" i="42"/>
  <c r="R8" i="42"/>
  <c r="H9" i="42"/>
  <c r="J9" i="42"/>
  <c r="I9" i="42"/>
  <c r="H10" i="42"/>
  <c r="J10" i="42"/>
  <c r="I10" i="42"/>
  <c r="L12" i="42"/>
  <c r="M12" i="42"/>
  <c r="N12" i="42"/>
  <c r="F13" i="42"/>
  <c r="R13" i="42"/>
  <c r="P13" i="42"/>
  <c r="T13" i="42"/>
  <c r="S13" i="42"/>
  <c r="Q13" i="42"/>
  <c r="T6" i="43"/>
  <c r="O16" i="43"/>
  <c r="S6" i="43"/>
  <c r="R6" i="43"/>
  <c r="Q6" i="43"/>
  <c r="P6" i="43"/>
  <c r="T10" i="43"/>
  <c r="S10" i="43"/>
  <c r="P10" i="43"/>
  <c r="R10" i="43"/>
  <c r="Q10" i="43"/>
  <c r="N11" i="43"/>
  <c r="M11" i="43"/>
  <c r="L11" i="43"/>
  <c r="T14" i="43"/>
  <c r="S14" i="43"/>
  <c r="P14" i="43"/>
  <c r="Q14" i="43"/>
  <c r="R14" i="43"/>
  <c r="L15" i="43"/>
  <c r="N15" i="43"/>
  <c r="M15" i="43"/>
  <c r="G142" i="43"/>
  <c r="I142" i="43"/>
  <c r="H142" i="43"/>
  <c r="I144" i="43"/>
  <c r="H144" i="43"/>
  <c r="G144" i="43"/>
  <c r="M145" i="43"/>
  <c r="L145" i="43"/>
  <c r="N145" i="43"/>
  <c r="O145" i="43"/>
  <c r="D13" i="45"/>
  <c r="D18" i="46"/>
  <c r="G16" i="42"/>
  <c r="J6" i="42"/>
  <c r="I6" i="42"/>
  <c r="H6" i="42"/>
  <c r="J7" i="42"/>
  <c r="I7" i="42"/>
  <c r="H7" i="42"/>
  <c r="H8" i="42"/>
  <c r="J8" i="42"/>
  <c r="I8" i="42"/>
  <c r="F15" i="42"/>
  <c r="D8" i="44"/>
  <c r="D8" i="46"/>
  <c r="O145" i="42"/>
  <c r="L145" i="42"/>
  <c r="N145" i="42"/>
  <c r="M145" i="42"/>
  <c r="G16" i="43"/>
  <c r="H6" i="43"/>
  <c r="J6" i="43"/>
  <c r="I6" i="43"/>
  <c r="L7" i="43"/>
  <c r="N7" i="43"/>
  <c r="M7" i="43"/>
  <c r="H9" i="43"/>
  <c r="J9" i="43"/>
  <c r="I9" i="43"/>
  <c r="F12" i="43"/>
  <c r="F15" i="43"/>
  <c r="R15" i="43"/>
  <c r="Q15" i="43"/>
  <c r="P15" i="43"/>
  <c r="T15" i="43"/>
  <c r="S15" i="43"/>
  <c r="I136" i="43"/>
  <c r="F146" i="43"/>
  <c r="H136" i="43"/>
  <c r="K136" i="43" s="1"/>
  <c r="G136" i="43"/>
  <c r="D10" i="44"/>
  <c r="D18" i="44"/>
  <c r="D20" i="46"/>
  <c r="D16" i="42"/>
  <c r="M136" i="42"/>
  <c r="J146" i="42"/>
  <c r="L136" i="42"/>
  <c r="O136" i="42"/>
  <c r="N136" i="42"/>
  <c r="I137" i="43"/>
  <c r="H137" i="43"/>
  <c r="G137" i="43"/>
  <c r="H141" i="43"/>
  <c r="G141" i="43"/>
  <c r="I141" i="43"/>
  <c r="D12" i="44"/>
  <c r="D20" i="44"/>
  <c r="D11" i="45"/>
  <c r="D19" i="45"/>
  <c r="D12" i="46"/>
  <c r="D9" i="44"/>
  <c r="D13" i="44"/>
  <c r="D17" i="44"/>
  <c r="D21" i="44"/>
  <c r="D10" i="45"/>
  <c r="D14" i="45"/>
  <c r="D18" i="45"/>
  <c r="D11" i="46"/>
  <c r="D15" i="46"/>
  <c r="D19" i="46"/>
  <c r="O138" i="42"/>
  <c r="N138" i="42"/>
  <c r="M138" i="42"/>
  <c r="L138" i="42"/>
  <c r="C16" i="43"/>
  <c r="L6" i="43"/>
  <c r="N6" i="43"/>
  <c r="M6" i="43"/>
  <c r="K16" i="43"/>
  <c r="H8" i="43"/>
  <c r="J8" i="43"/>
  <c r="I8" i="43"/>
  <c r="P8" i="43"/>
  <c r="T8" i="43"/>
  <c r="S8" i="43"/>
  <c r="R8" i="43"/>
  <c r="Q8" i="43"/>
  <c r="F9" i="43"/>
  <c r="L10" i="43"/>
  <c r="N10" i="43"/>
  <c r="M10" i="43"/>
  <c r="H12" i="43"/>
  <c r="J12" i="43"/>
  <c r="I12" i="43"/>
  <c r="P12" i="43"/>
  <c r="R12" i="43"/>
  <c r="Q12" i="43"/>
  <c r="T12" i="43"/>
  <c r="S12" i="43"/>
  <c r="F13" i="43"/>
  <c r="L14" i="43"/>
  <c r="N14" i="43"/>
  <c r="M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R9" i="16"/>
  <c r="S9" i="16"/>
  <c r="R6" i="6"/>
  <c r="L6" i="5"/>
  <c r="L6" i="2"/>
  <c r="K6" i="2"/>
  <c r="K152" i="3"/>
  <c r="J152" i="3"/>
  <c r="E119" i="15"/>
  <c r="E133" i="15"/>
  <c r="E147" i="15"/>
  <c r="E35" i="15"/>
  <c r="E21" i="15"/>
  <c r="E161" i="15"/>
  <c r="E49" i="15"/>
  <c r="E63" i="15"/>
  <c r="E77" i="15"/>
  <c r="E91" i="15"/>
  <c r="E105" i="15"/>
  <c r="F55" i="12"/>
  <c r="F53" i="12"/>
  <c r="F57" i="12" s="1"/>
  <c r="F56" i="12"/>
  <c r="J31" i="2"/>
  <c r="L56" i="2"/>
  <c r="C118" i="13"/>
  <c r="C160" i="13"/>
  <c r="C48" i="13"/>
  <c r="C90" i="13"/>
  <c r="C132" i="13"/>
  <c r="C104" i="13"/>
  <c r="C34" i="13"/>
  <c r="C146" i="13"/>
  <c r="C20" i="13"/>
  <c r="C76" i="13"/>
  <c r="C118" i="18"/>
  <c r="C146" i="18"/>
  <c r="C120" i="18"/>
  <c r="C148" i="18"/>
  <c r="C104" i="18"/>
  <c r="C78" i="18"/>
  <c r="C62" i="18"/>
  <c r="C36" i="18"/>
  <c r="C132" i="18"/>
  <c r="C160" i="18"/>
  <c r="C90" i="18"/>
  <c r="C34" i="18"/>
  <c r="C8" i="18"/>
  <c r="C48" i="18"/>
  <c r="C134" i="18"/>
  <c r="C50" i="18"/>
  <c r="C76" i="18"/>
  <c r="C64" i="18"/>
  <c r="C92" i="18"/>
  <c r="C106" i="18"/>
  <c r="C20" i="18"/>
  <c r="M146" i="18"/>
  <c r="M120" i="18"/>
  <c r="M148" i="18"/>
  <c r="M90" i="18"/>
  <c r="M64" i="18"/>
  <c r="M48" i="18"/>
  <c r="M118" i="18"/>
  <c r="M92" i="18"/>
  <c r="M134" i="18"/>
  <c r="M36" i="18"/>
  <c r="M106" i="18"/>
  <c r="M34" i="18"/>
  <c r="M62" i="18"/>
  <c r="M20" i="18"/>
  <c r="M160" i="18"/>
  <c r="M76" i="18"/>
  <c r="M22" i="18"/>
  <c r="M78" i="18"/>
  <c r="M8" i="18"/>
  <c r="M132" i="18"/>
  <c r="M104" i="18"/>
  <c r="M50" i="18"/>
  <c r="G55" i="12"/>
  <c r="G53" i="12"/>
  <c r="A13" i="12"/>
  <c r="I5" i="12"/>
  <c r="A11" i="12"/>
  <c r="G54" i="12"/>
  <c r="A14" i="12"/>
  <c r="D160" i="13"/>
  <c r="D48" i="13"/>
  <c r="D90" i="13"/>
  <c r="D132" i="13"/>
  <c r="D62" i="13"/>
  <c r="D146" i="13"/>
  <c r="D20" i="13"/>
  <c r="D76" i="13"/>
  <c r="D118" i="13"/>
  <c r="O20" i="13"/>
  <c r="L146" i="18"/>
  <c r="L120" i="18"/>
  <c r="L160" i="18"/>
  <c r="L62" i="18"/>
  <c r="L36" i="18"/>
  <c r="L148" i="18"/>
  <c r="L90" i="18"/>
  <c r="L64" i="18"/>
  <c r="L132" i="18"/>
  <c r="L78" i="18"/>
  <c r="L8" i="18"/>
  <c r="L134" i="18"/>
  <c r="L106" i="18"/>
  <c r="L34" i="18"/>
  <c r="L20" i="18"/>
  <c r="L104" i="18"/>
  <c r="L118" i="18"/>
  <c r="L22" i="18"/>
  <c r="L92" i="18"/>
  <c r="L48" i="18"/>
  <c r="L76" i="18"/>
  <c r="V148" i="18"/>
  <c r="V132" i="18"/>
  <c r="V90" i="18"/>
  <c r="V64" i="18"/>
  <c r="V160" i="18"/>
  <c r="V48" i="18"/>
  <c r="V22" i="18"/>
  <c r="V92" i="18"/>
  <c r="V120" i="18"/>
  <c r="V146" i="18"/>
  <c r="V104" i="18"/>
  <c r="V76" i="18"/>
  <c r="V78" i="18"/>
  <c r="V20" i="18"/>
  <c r="V36" i="18"/>
  <c r="V34" i="18"/>
  <c r="V118" i="18"/>
  <c r="V134" i="18"/>
  <c r="V106" i="18"/>
  <c r="V50" i="18"/>
  <c r="V62" i="18"/>
  <c r="V8" i="18"/>
  <c r="F206" i="30"/>
  <c r="D206" i="30"/>
  <c r="L152" i="3"/>
  <c r="M6" i="5"/>
  <c r="Q23" i="14"/>
  <c r="G147" i="15"/>
  <c r="G35" i="15"/>
  <c r="G21" i="15"/>
  <c r="G161" i="15"/>
  <c r="G49" i="15"/>
  <c r="G63" i="15"/>
  <c r="G77" i="15"/>
  <c r="G91" i="15"/>
  <c r="G105" i="15"/>
  <c r="G119" i="15"/>
  <c r="G133" i="15"/>
  <c r="J6" i="6"/>
  <c r="G56" i="12"/>
  <c r="L7" i="15"/>
  <c r="K7" i="15"/>
  <c r="J7" i="15"/>
  <c r="I7" i="15"/>
  <c r="M7" i="15"/>
  <c r="L50" i="18"/>
  <c r="V6" i="5"/>
  <c r="U6" i="5"/>
  <c r="F17" i="2"/>
  <c r="F18" i="2"/>
  <c r="K31" i="2"/>
  <c r="J6" i="3"/>
  <c r="J6" i="5"/>
  <c r="S6" i="5"/>
  <c r="D55" i="12"/>
  <c r="D53" i="12"/>
  <c r="D54" i="12"/>
  <c r="D104" i="13"/>
  <c r="N23" i="14"/>
  <c r="F91" i="16"/>
  <c r="F65" i="16"/>
  <c r="F9" i="16"/>
  <c r="F133" i="16"/>
  <c r="F107" i="16"/>
  <c r="F149" i="16"/>
  <c r="F63" i="16"/>
  <c r="F37" i="16"/>
  <c r="F21" i="16"/>
  <c r="F105" i="16"/>
  <c r="F79" i="16"/>
  <c r="F49" i="16"/>
  <c r="F23" i="16"/>
  <c r="F35" i="16"/>
  <c r="F77" i="16"/>
  <c r="F51" i="16"/>
  <c r="F119" i="16"/>
  <c r="F161" i="16"/>
  <c r="F121" i="16"/>
  <c r="F135" i="16"/>
  <c r="F93" i="16"/>
  <c r="T34" i="18"/>
  <c r="I6" i="5"/>
  <c r="G17" i="2"/>
  <c r="G18" i="2"/>
  <c r="L31" i="2"/>
  <c r="K6" i="3"/>
  <c r="K6" i="5"/>
  <c r="T6" i="5"/>
  <c r="E55" i="12"/>
  <c r="E53" i="12"/>
  <c r="E57" i="12" s="1"/>
  <c r="E54" i="12"/>
  <c r="U6" i="13"/>
  <c r="C23" i="14"/>
  <c r="C163" i="14"/>
  <c r="C149" i="14"/>
  <c r="C135" i="14"/>
  <c r="C121" i="14"/>
  <c r="C107" i="14"/>
  <c r="C93" i="14"/>
  <c r="C79" i="14"/>
  <c r="C65" i="14"/>
  <c r="C51" i="14"/>
  <c r="C37" i="14"/>
  <c r="O23" i="14"/>
  <c r="T146" i="18"/>
  <c r="T120" i="18"/>
  <c r="T132" i="18"/>
  <c r="T62" i="18"/>
  <c r="T36" i="18"/>
  <c r="T134" i="18"/>
  <c r="T106" i="18"/>
  <c r="T90" i="18"/>
  <c r="T64" i="18"/>
  <c r="T160" i="18"/>
  <c r="T148" i="18"/>
  <c r="T50" i="18"/>
  <c r="T8" i="18"/>
  <c r="T104" i="18"/>
  <c r="T76" i="18"/>
  <c r="T92" i="18"/>
  <c r="T78" i="18"/>
  <c r="T20" i="18"/>
  <c r="T118" i="18"/>
  <c r="T48" i="18"/>
  <c r="T22" i="18"/>
  <c r="F133" i="15"/>
  <c r="F147" i="15"/>
  <c r="F35" i="15"/>
  <c r="F21" i="15"/>
  <c r="F161" i="15"/>
  <c r="F49" i="15"/>
  <c r="F63" i="15"/>
  <c r="G133" i="16"/>
  <c r="G107" i="16"/>
  <c r="G149" i="16"/>
  <c r="G63" i="16"/>
  <c r="G37" i="16"/>
  <c r="G21" i="16"/>
  <c r="G105" i="16"/>
  <c r="G79" i="16"/>
  <c r="G147" i="16"/>
  <c r="G121" i="16"/>
  <c r="G35" i="16"/>
  <c r="G49" i="16"/>
  <c r="G23" i="16"/>
  <c r="G91" i="16"/>
  <c r="G65" i="16"/>
  <c r="G9" i="16"/>
  <c r="G77" i="16"/>
  <c r="G51" i="16"/>
  <c r="G119" i="16"/>
  <c r="G93" i="16"/>
  <c r="K118" i="18"/>
  <c r="K146" i="18"/>
  <c r="K120" i="18"/>
  <c r="K106" i="18"/>
  <c r="K104" i="18"/>
  <c r="K78" i="18"/>
  <c r="K160" i="18"/>
  <c r="K62" i="18"/>
  <c r="K36" i="18"/>
  <c r="K148" i="18"/>
  <c r="K92" i="18"/>
  <c r="K76" i="18"/>
  <c r="K132" i="18"/>
  <c r="K8" i="18"/>
  <c r="K134" i="18"/>
  <c r="K64" i="18"/>
  <c r="K34" i="18"/>
  <c r="K50" i="18"/>
  <c r="K90" i="18"/>
  <c r="K20" i="18"/>
  <c r="K22" i="18"/>
  <c r="K48" i="18"/>
  <c r="U146" i="18"/>
  <c r="U120" i="18"/>
  <c r="U148" i="18"/>
  <c r="U134" i="18"/>
  <c r="U106" i="18"/>
  <c r="U90" i="18"/>
  <c r="U64" i="18"/>
  <c r="U160" i="18"/>
  <c r="U48" i="18"/>
  <c r="U92" i="18"/>
  <c r="U104" i="18"/>
  <c r="U76" i="18"/>
  <c r="U78" i="18"/>
  <c r="U20" i="18"/>
  <c r="U36" i="18"/>
  <c r="U34" i="18"/>
  <c r="U132" i="18"/>
  <c r="U62" i="18"/>
  <c r="U50" i="18"/>
  <c r="U7" i="12"/>
  <c r="U9" i="12"/>
  <c r="U14" i="12"/>
  <c r="E90" i="13"/>
  <c r="E132" i="13"/>
  <c r="E104" i="13"/>
  <c r="E62" i="13"/>
  <c r="P23" i="14"/>
  <c r="T21" i="15"/>
  <c r="F105" i="15"/>
  <c r="E79" i="16"/>
  <c r="U8" i="18"/>
  <c r="U118" i="18"/>
  <c r="F132" i="13"/>
  <c r="F62" i="13"/>
  <c r="F104" i="13"/>
  <c r="F146" i="13"/>
  <c r="F90" i="13"/>
  <c r="Q21" i="15"/>
  <c r="U21" i="15"/>
  <c r="F91" i="15"/>
  <c r="U22" i="18"/>
  <c r="J5" i="12"/>
  <c r="G62" i="13"/>
  <c r="G104" i="13"/>
  <c r="G146" i="13"/>
  <c r="G76" i="13"/>
  <c r="F76" i="13"/>
  <c r="G90" i="13"/>
  <c r="R21" i="15"/>
  <c r="F77" i="15"/>
  <c r="E77" i="16"/>
  <c r="G161" i="16"/>
  <c r="K161" i="19"/>
  <c r="K149" i="19"/>
  <c r="K147" i="19"/>
  <c r="K135" i="19"/>
  <c r="K133" i="19"/>
  <c r="K121" i="19"/>
  <c r="K119" i="19"/>
  <c r="K107" i="19"/>
  <c r="K9" i="19"/>
  <c r="K93" i="19"/>
  <c r="K91" i="19"/>
  <c r="K65" i="19"/>
  <c r="K63" i="19"/>
  <c r="K37" i="19"/>
  <c r="K35" i="19"/>
  <c r="K21" i="19"/>
  <c r="K105" i="19"/>
  <c r="K79" i="19"/>
  <c r="K77" i="19"/>
  <c r="K51" i="19"/>
  <c r="K23" i="19"/>
  <c r="I6" i="6"/>
  <c r="Q6" i="6"/>
  <c r="K5" i="12"/>
  <c r="S5" i="12"/>
  <c r="C54" i="12"/>
  <c r="C57" i="12" s="1"/>
  <c r="C56" i="12"/>
  <c r="E20" i="13"/>
  <c r="P20" i="13"/>
  <c r="E161" i="16"/>
  <c r="E135" i="16"/>
  <c r="E49" i="16"/>
  <c r="E23" i="16"/>
  <c r="E91" i="16"/>
  <c r="E65" i="16"/>
  <c r="E9" i="16"/>
  <c r="E133" i="16"/>
  <c r="E107" i="16"/>
  <c r="E149" i="16"/>
  <c r="E63" i="16"/>
  <c r="E37" i="16"/>
  <c r="E21" i="16"/>
  <c r="E35" i="16"/>
  <c r="E147" i="16"/>
  <c r="L161" i="19"/>
  <c r="L149" i="19"/>
  <c r="L147" i="19"/>
  <c r="L135" i="19"/>
  <c r="L133" i="19"/>
  <c r="L121" i="19"/>
  <c r="L119" i="19"/>
  <c r="L107" i="19"/>
  <c r="L93" i="19"/>
  <c r="L91" i="19"/>
  <c r="L65" i="19"/>
  <c r="L63" i="19"/>
  <c r="L37" i="19"/>
  <c r="L35" i="19"/>
  <c r="L21" i="19"/>
  <c r="L77" i="19"/>
  <c r="L51" i="19"/>
  <c r="L49" i="19"/>
  <c r="L23" i="19"/>
  <c r="L105" i="19"/>
  <c r="L79" i="19"/>
  <c r="L9" i="19"/>
  <c r="O9" i="16"/>
  <c r="C119" i="17"/>
  <c r="C93" i="17"/>
  <c r="C161" i="17"/>
  <c r="C135" i="17"/>
  <c r="C49" i="17"/>
  <c r="C23" i="17"/>
  <c r="C91" i="17"/>
  <c r="C65" i="17"/>
  <c r="C9" i="17"/>
  <c r="C133" i="17"/>
  <c r="C107" i="17"/>
  <c r="O9" i="17"/>
  <c r="O21" i="17"/>
  <c r="S9" i="17"/>
  <c r="D146" i="18"/>
  <c r="D120" i="18"/>
  <c r="D62" i="18"/>
  <c r="D36" i="18"/>
  <c r="D132" i="18"/>
  <c r="D118" i="18"/>
  <c r="D90" i="18"/>
  <c r="D64" i="18"/>
  <c r="D134" i="18"/>
  <c r="D160" i="18"/>
  <c r="D34" i="18"/>
  <c r="D8" i="18"/>
  <c r="D48" i="18"/>
  <c r="D104" i="18"/>
  <c r="D50" i="18"/>
  <c r="D92" i="18"/>
  <c r="D22" i="18"/>
  <c r="D20" i="18"/>
  <c r="D148" i="18"/>
  <c r="N148" i="18"/>
  <c r="N132" i="18"/>
  <c r="N120" i="18"/>
  <c r="N90" i="18"/>
  <c r="N64" i="18"/>
  <c r="N48" i="18"/>
  <c r="N22" i="18"/>
  <c r="N146" i="18"/>
  <c r="N118" i="18"/>
  <c r="N92" i="18"/>
  <c r="N106" i="18"/>
  <c r="N34" i="18"/>
  <c r="N62" i="18"/>
  <c r="N20" i="18"/>
  <c r="N50" i="18"/>
  <c r="N78" i="18"/>
  <c r="N36" i="18"/>
  <c r="D78" i="18"/>
  <c r="D106" i="18"/>
  <c r="V49" i="19"/>
  <c r="C119" i="15"/>
  <c r="D133" i="15"/>
  <c r="P9" i="16"/>
  <c r="P21" i="16"/>
  <c r="O21" i="16"/>
  <c r="D149" i="16"/>
  <c r="D161" i="17"/>
  <c r="D135" i="17"/>
  <c r="D49" i="17"/>
  <c r="D23" i="17"/>
  <c r="D91" i="17"/>
  <c r="D65" i="17"/>
  <c r="D9" i="17"/>
  <c r="D133" i="17"/>
  <c r="D107" i="17"/>
  <c r="D149" i="17"/>
  <c r="D63" i="17"/>
  <c r="D37" i="17"/>
  <c r="D21" i="17"/>
  <c r="P9" i="17"/>
  <c r="P21" i="17"/>
  <c r="C149" i="17"/>
  <c r="E146" i="18"/>
  <c r="E120" i="18"/>
  <c r="E148" i="18"/>
  <c r="E132" i="18"/>
  <c r="E118" i="18"/>
  <c r="E90" i="18"/>
  <c r="E64" i="18"/>
  <c r="E134" i="18"/>
  <c r="E48" i="18"/>
  <c r="E92" i="18"/>
  <c r="E104" i="18"/>
  <c r="E50" i="18"/>
  <c r="E22" i="18"/>
  <c r="E20" i="18"/>
  <c r="E106" i="18"/>
  <c r="E76" i="18"/>
  <c r="N8" i="18"/>
  <c r="E78" i="18"/>
  <c r="N134" i="18"/>
  <c r="H119" i="22"/>
  <c r="H63" i="22"/>
  <c r="H161" i="22"/>
  <c r="H105" i="22"/>
  <c r="H49" i="22"/>
  <c r="H133" i="22"/>
  <c r="H35" i="22"/>
  <c r="H91" i="22"/>
  <c r="H21" i="22"/>
  <c r="H77" i="22"/>
  <c r="H147" i="22"/>
  <c r="C105" i="15"/>
  <c r="D119" i="15"/>
  <c r="Q9" i="16"/>
  <c r="Q21" i="16"/>
  <c r="E91" i="17"/>
  <c r="E65" i="17"/>
  <c r="E9" i="17"/>
  <c r="E133" i="17"/>
  <c r="E107" i="17"/>
  <c r="E149" i="17"/>
  <c r="E63" i="17"/>
  <c r="E37" i="17"/>
  <c r="E21" i="17"/>
  <c r="E105" i="17"/>
  <c r="E79" i="17"/>
  <c r="Q21" i="17"/>
  <c r="F9" i="17"/>
  <c r="S21" i="17"/>
  <c r="E23" i="17"/>
  <c r="E49" i="17"/>
  <c r="F65" i="17"/>
  <c r="F91" i="17"/>
  <c r="F148" i="18"/>
  <c r="F132" i="18"/>
  <c r="F118" i="18"/>
  <c r="F90" i="18"/>
  <c r="F64" i="18"/>
  <c r="F134" i="18"/>
  <c r="F48" i="18"/>
  <c r="F22" i="18"/>
  <c r="F92" i="18"/>
  <c r="F160" i="18"/>
  <c r="F106" i="18"/>
  <c r="F120" i="18"/>
  <c r="F104" i="18"/>
  <c r="F50" i="18"/>
  <c r="F20" i="18"/>
  <c r="F76" i="18"/>
  <c r="F78" i="18"/>
  <c r="F146" i="18"/>
  <c r="F62" i="18"/>
  <c r="V161" i="19"/>
  <c r="V147" i="19"/>
  <c r="V121" i="19"/>
  <c r="V149" i="19"/>
  <c r="V133" i="19"/>
  <c r="V107" i="19"/>
  <c r="V9" i="19"/>
  <c r="V119" i="19"/>
  <c r="V93" i="19"/>
  <c r="V91" i="19"/>
  <c r="V65" i="19"/>
  <c r="V63" i="19"/>
  <c r="V37" i="19"/>
  <c r="V35" i="19"/>
  <c r="V21" i="19"/>
  <c r="V51" i="19"/>
  <c r="U7" i="19"/>
  <c r="V105" i="19"/>
  <c r="V79" i="19"/>
  <c r="V135" i="19"/>
  <c r="T9" i="14"/>
  <c r="W7" i="15"/>
  <c r="C91" i="15"/>
  <c r="D105" i="15"/>
  <c r="D119" i="16"/>
  <c r="D93" i="16"/>
  <c r="D161" i="16"/>
  <c r="D135" i="16"/>
  <c r="D49" i="16"/>
  <c r="D23" i="16"/>
  <c r="D91" i="16"/>
  <c r="D65" i="16"/>
  <c r="D9" i="16"/>
  <c r="D133" i="16"/>
  <c r="D107" i="16"/>
  <c r="R21" i="16"/>
  <c r="D121" i="16"/>
  <c r="D147" i="16"/>
  <c r="F133" i="17"/>
  <c r="F107" i="17"/>
  <c r="F149" i="17"/>
  <c r="F63" i="17"/>
  <c r="F37" i="17"/>
  <c r="F21" i="17"/>
  <c r="F105" i="17"/>
  <c r="F79" i="17"/>
  <c r="F147" i="17"/>
  <c r="F121" i="17"/>
  <c r="F35" i="17"/>
  <c r="F23" i="17"/>
  <c r="F49" i="17"/>
  <c r="C121" i="17"/>
  <c r="C147" i="17"/>
  <c r="S118" i="18"/>
  <c r="S146" i="18"/>
  <c r="S120" i="18"/>
  <c r="S104" i="18"/>
  <c r="S78" i="18"/>
  <c r="S132" i="18"/>
  <c r="S62" i="18"/>
  <c r="S36" i="18"/>
  <c r="S134" i="18"/>
  <c r="S106" i="18"/>
  <c r="S48" i="18"/>
  <c r="S22" i="18"/>
  <c r="S148" i="18"/>
  <c r="S50" i="18"/>
  <c r="S8" i="18"/>
  <c r="S160" i="18"/>
  <c r="S76" i="18"/>
  <c r="D76" i="18"/>
  <c r="S92" i="18"/>
  <c r="E160" i="18"/>
  <c r="J7" i="19"/>
  <c r="H7" i="19"/>
  <c r="F7" i="19"/>
  <c r="X7" i="19"/>
  <c r="C9" i="16"/>
  <c r="C65" i="16"/>
  <c r="C91" i="16"/>
  <c r="G51" i="17"/>
  <c r="G77" i="17"/>
  <c r="G148" i="18"/>
  <c r="G132" i="18"/>
  <c r="G106" i="18"/>
  <c r="G134" i="18"/>
  <c r="G48" i="18"/>
  <c r="G22" i="18"/>
  <c r="G92" i="18"/>
  <c r="G160" i="18"/>
  <c r="G76" i="18"/>
  <c r="G50" i="18"/>
  <c r="O148" i="18"/>
  <c r="O132" i="18"/>
  <c r="O106" i="18"/>
  <c r="O48" i="18"/>
  <c r="O22" i="18"/>
  <c r="O146" i="18"/>
  <c r="O118" i="18"/>
  <c r="O92" i="18"/>
  <c r="O76" i="18"/>
  <c r="O50" i="18"/>
  <c r="O134" i="18"/>
  <c r="G36" i="18"/>
  <c r="O90" i="18"/>
  <c r="O104" i="18"/>
  <c r="M161" i="19"/>
  <c r="M149" i="19"/>
  <c r="M133" i="19"/>
  <c r="M107" i="19"/>
  <c r="M135" i="19"/>
  <c r="M93" i="19"/>
  <c r="M91" i="19"/>
  <c r="M65" i="19"/>
  <c r="M63" i="19"/>
  <c r="M37" i="19"/>
  <c r="M35" i="19"/>
  <c r="M147" i="19"/>
  <c r="M121" i="19"/>
  <c r="M21" i="19"/>
  <c r="M119" i="19"/>
  <c r="M9" i="19"/>
  <c r="M79" i="19"/>
  <c r="M105" i="19"/>
  <c r="I7" i="16"/>
  <c r="C23" i="16"/>
  <c r="C49" i="16"/>
  <c r="C135" i="16"/>
  <c r="C161" i="16"/>
  <c r="G35" i="17"/>
  <c r="G121" i="17"/>
  <c r="G147" i="17"/>
  <c r="X6" i="18"/>
  <c r="G78" i="18"/>
  <c r="G118" i="18"/>
  <c r="S21" i="22"/>
  <c r="J7" i="16"/>
  <c r="U7" i="16"/>
  <c r="C93" i="16"/>
  <c r="C119" i="16"/>
  <c r="G79" i="17"/>
  <c r="G105" i="17"/>
  <c r="I6" i="18"/>
  <c r="Q6" i="18"/>
  <c r="Y6" i="18"/>
  <c r="O64" i="18"/>
  <c r="M51" i="19"/>
  <c r="K7" i="16"/>
  <c r="S21" i="16"/>
  <c r="C51" i="16"/>
  <c r="C77" i="16"/>
  <c r="J7" i="17"/>
  <c r="U7" i="17"/>
  <c r="G21" i="17"/>
  <c r="R21" i="17"/>
  <c r="G37" i="17"/>
  <c r="G63" i="17"/>
  <c r="G149" i="17"/>
  <c r="J6" i="18"/>
  <c r="R6" i="18"/>
  <c r="G20" i="18"/>
  <c r="O20" i="18"/>
  <c r="O62" i="18"/>
  <c r="G90" i="18"/>
  <c r="M77" i="19"/>
  <c r="N161" i="19"/>
  <c r="N133" i="19"/>
  <c r="N107" i="19"/>
  <c r="N135" i="19"/>
  <c r="N119" i="19"/>
  <c r="N23" i="19"/>
  <c r="N49" i="19"/>
  <c r="N51" i="19"/>
  <c r="N77" i="19"/>
  <c r="N79" i="19"/>
  <c r="N105" i="19"/>
  <c r="M22" i="21"/>
  <c r="R7" i="19"/>
  <c r="Q7" i="19"/>
  <c r="P7" i="19"/>
  <c r="L22" i="21"/>
  <c r="N21" i="19"/>
  <c r="N121" i="19"/>
  <c r="N147" i="19"/>
  <c r="L7" i="22"/>
  <c r="K7" i="22"/>
  <c r="J7" i="22"/>
  <c r="H8" i="21"/>
  <c r="X7" i="22"/>
  <c r="D119" i="22"/>
  <c r="E36" i="21"/>
  <c r="F148" i="21"/>
  <c r="C147" i="22"/>
  <c r="C91" i="22"/>
  <c r="C35" i="22"/>
  <c r="V7" i="22"/>
  <c r="D49" i="22"/>
  <c r="C133" i="22"/>
  <c r="E64" i="21"/>
  <c r="E22" i="21"/>
  <c r="E134" i="21"/>
  <c r="E92" i="21"/>
  <c r="O22" i="21"/>
  <c r="F36" i="21"/>
  <c r="E162" i="21"/>
  <c r="D147" i="22"/>
  <c r="D91" i="22"/>
  <c r="D35" i="22"/>
  <c r="D133" i="22"/>
  <c r="D77" i="22"/>
  <c r="W7" i="22"/>
  <c r="C63" i="22"/>
  <c r="C161" i="22"/>
  <c r="F134" i="21"/>
  <c r="F92" i="21"/>
  <c r="F162" i="21"/>
  <c r="F50" i="21"/>
  <c r="E50" i="21"/>
  <c r="F64" i="21"/>
  <c r="D63" i="22"/>
  <c r="D161" i="22"/>
  <c r="K6" i="26"/>
  <c r="J6" i="26"/>
  <c r="I6" i="26"/>
  <c r="G160" i="28"/>
  <c r="G76" i="28"/>
  <c r="G90" i="28"/>
  <c r="G132" i="28"/>
  <c r="G104" i="28"/>
  <c r="G62" i="28"/>
  <c r="G118" i="28"/>
  <c r="G48" i="28"/>
  <c r="G34" i="28"/>
  <c r="G20" i="28"/>
  <c r="K6" i="28"/>
  <c r="H153" i="30"/>
  <c r="J151" i="30"/>
  <c r="L149" i="30"/>
  <c r="F145" i="30"/>
  <c r="H143" i="30"/>
  <c r="N141" i="30"/>
  <c r="J153" i="30"/>
  <c r="H152" i="30"/>
  <c r="H151" i="30"/>
  <c r="H150" i="30"/>
  <c r="F146" i="30"/>
  <c r="F142" i="30"/>
  <c r="H141" i="30"/>
  <c r="F150" i="30"/>
  <c r="F149" i="30"/>
  <c r="F148" i="30"/>
  <c r="F147" i="30"/>
  <c r="F153" i="30"/>
  <c r="F152" i="30"/>
  <c r="F151" i="30"/>
  <c r="L143" i="30"/>
  <c r="N142" i="30"/>
  <c r="F141" i="30"/>
  <c r="L147" i="30"/>
  <c r="L146" i="30"/>
  <c r="L145" i="30"/>
  <c r="L144" i="30"/>
  <c r="J143" i="30"/>
  <c r="L141" i="30"/>
  <c r="L151" i="30"/>
  <c r="J147" i="30"/>
  <c r="J145" i="30"/>
  <c r="L153" i="30"/>
  <c r="J149" i="30"/>
  <c r="H145" i="30"/>
  <c r="J141" i="30"/>
  <c r="J152" i="30"/>
  <c r="J148" i="30"/>
  <c r="H142" i="30"/>
  <c r="J144" i="30"/>
  <c r="H148" i="30"/>
  <c r="L150" i="30"/>
  <c r="H147" i="30"/>
  <c r="H144" i="30"/>
  <c r="F143" i="30"/>
  <c r="H149" i="30"/>
  <c r="L142" i="30"/>
  <c r="L148" i="30"/>
  <c r="J142" i="30"/>
  <c r="J146" i="30"/>
  <c r="L152" i="30"/>
  <c r="H146" i="30"/>
  <c r="C64" i="21"/>
  <c r="D134" i="21"/>
  <c r="E21" i="22"/>
  <c r="P21" i="22"/>
  <c r="F63" i="22"/>
  <c r="F119" i="22"/>
  <c r="E132" i="26"/>
  <c r="E48" i="26"/>
  <c r="E146" i="26"/>
  <c r="E90" i="26"/>
  <c r="E20" i="26"/>
  <c r="E104" i="26"/>
  <c r="E62" i="26"/>
  <c r="D22" i="21"/>
  <c r="N22" i="21"/>
  <c r="D64" i="21"/>
  <c r="C106" i="21"/>
  <c r="F21" i="22"/>
  <c r="Q21" i="22"/>
  <c r="G63" i="22"/>
  <c r="E77" i="22"/>
  <c r="G119" i="22"/>
  <c r="E133" i="22"/>
  <c r="F146" i="26"/>
  <c r="F90" i="26"/>
  <c r="F20" i="26"/>
  <c r="F104" i="26"/>
  <c r="F62" i="26"/>
  <c r="E76" i="26"/>
  <c r="F132" i="26"/>
  <c r="C36" i="21"/>
  <c r="D106" i="21"/>
  <c r="C148" i="21"/>
  <c r="F77" i="22"/>
  <c r="F133" i="22"/>
  <c r="G104" i="26"/>
  <c r="G90" i="26"/>
  <c r="G20" i="26"/>
  <c r="G146" i="26"/>
  <c r="G62" i="26"/>
  <c r="G160" i="26"/>
  <c r="G118" i="26"/>
  <c r="G34" i="26"/>
  <c r="E34" i="26"/>
  <c r="F76" i="26"/>
  <c r="G132" i="26"/>
  <c r="F144" i="30"/>
  <c r="F184" i="30"/>
  <c r="D184" i="30"/>
  <c r="F8" i="30"/>
  <c r="D8" i="30"/>
  <c r="C160" i="27"/>
  <c r="C146" i="27"/>
  <c r="C132" i="27"/>
  <c r="C90" i="27"/>
  <c r="C20" i="27"/>
  <c r="C62" i="27"/>
  <c r="C104" i="27"/>
  <c r="C34" i="27"/>
  <c r="C48" i="27"/>
  <c r="N74" i="30"/>
  <c r="C48" i="26"/>
  <c r="D160" i="27"/>
  <c r="D132" i="27"/>
  <c r="D20" i="27"/>
  <c r="D62" i="27"/>
  <c r="D104" i="27"/>
  <c r="D34" i="27"/>
  <c r="D48" i="27"/>
  <c r="D146" i="27"/>
  <c r="F96" i="30"/>
  <c r="C160" i="26"/>
  <c r="D48" i="26"/>
  <c r="E132" i="27"/>
  <c r="E62" i="27"/>
  <c r="E104" i="27"/>
  <c r="E34" i="27"/>
  <c r="E48" i="27"/>
  <c r="C118" i="27"/>
  <c r="E146" i="27"/>
  <c r="D90" i="26"/>
  <c r="C76" i="26"/>
  <c r="C132" i="26"/>
  <c r="F132" i="27"/>
  <c r="F104" i="27"/>
  <c r="F34" i="27"/>
  <c r="F76" i="27"/>
  <c r="F118" i="27"/>
  <c r="F48" i="27"/>
  <c r="F62" i="27"/>
  <c r="C76" i="27"/>
  <c r="D118" i="27"/>
  <c r="F146" i="27"/>
  <c r="C160" i="28"/>
  <c r="C20" i="28"/>
  <c r="C34" i="28"/>
  <c r="C48" i="28"/>
  <c r="C146" i="28"/>
  <c r="J85" i="30"/>
  <c r="J81" i="30"/>
  <c r="J77" i="30"/>
  <c r="J75" i="30"/>
  <c r="J65" i="30"/>
  <c r="J61" i="30"/>
  <c r="J57" i="30"/>
  <c r="J54" i="30"/>
  <c r="J84" i="30"/>
  <c r="J80" i="30"/>
  <c r="J64" i="30"/>
  <c r="J60" i="30"/>
  <c r="J56" i="30"/>
  <c r="J87" i="30"/>
  <c r="J79" i="30"/>
  <c r="J76" i="30"/>
  <c r="J62" i="30"/>
  <c r="J82" i="30"/>
  <c r="J63" i="30"/>
  <c r="J55" i="30"/>
  <c r="F140" i="30"/>
  <c r="N250" i="30"/>
  <c r="L250" i="30"/>
  <c r="G146" i="27"/>
  <c r="G118" i="27"/>
  <c r="D34" i="28"/>
  <c r="D48" i="28"/>
  <c r="D62" i="28"/>
  <c r="C62" i="28"/>
  <c r="D146" i="28"/>
  <c r="L84" i="30"/>
  <c r="L80" i="30"/>
  <c r="L64" i="30"/>
  <c r="L60" i="30"/>
  <c r="L56" i="30"/>
  <c r="L87" i="30"/>
  <c r="L83" i="30"/>
  <c r="L79" i="30"/>
  <c r="L76" i="30"/>
  <c r="L63" i="30"/>
  <c r="L59" i="30"/>
  <c r="L55" i="30"/>
  <c r="L53" i="30"/>
  <c r="L82" i="30"/>
  <c r="L65" i="30"/>
  <c r="L57" i="30"/>
  <c r="L54" i="30"/>
  <c r="N52" i="30"/>
  <c r="L85" i="30"/>
  <c r="L77" i="30"/>
  <c r="L58" i="30"/>
  <c r="L52" i="30"/>
  <c r="L61" i="30"/>
  <c r="G76" i="27"/>
  <c r="E48" i="28"/>
  <c r="E62" i="28"/>
  <c r="E160" i="28"/>
  <c r="E76" i="28"/>
  <c r="C76" i="28"/>
  <c r="E146" i="28"/>
  <c r="J59" i="30"/>
  <c r="I6" i="27"/>
  <c r="G34" i="27"/>
  <c r="F62" i="28"/>
  <c r="F160" i="28"/>
  <c r="F76" i="28"/>
  <c r="F90" i="28"/>
  <c r="D76" i="28"/>
  <c r="C90" i="28"/>
  <c r="C132" i="28"/>
  <c r="F146" i="28"/>
  <c r="L75" i="30"/>
  <c r="L241" i="30"/>
  <c r="L240" i="30"/>
  <c r="J239" i="30"/>
  <c r="J238" i="30"/>
  <c r="J237" i="30"/>
  <c r="H236" i="30"/>
  <c r="H235" i="30"/>
  <c r="H234" i="30"/>
  <c r="F233" i="30"/>
  <c r="F232" i="30"/>
  <c r="F231" i="30"/>
  <c r="F230" i="30"/>
  <c r="H229" i="30"/>
  <c r="J240" i="30"/>
  <c r="H237" i="30"/>
  <c r="F234" i="30"/>
  <c r="J241" i="30"/>
  <c r="H240" i="30"/>
  <c r="H239" i="30"/>
  <c r="H238" i="30"/>
  <c r="F237" i="30"/>
  <c r="F236" i="30"/>
  <c r="F235" i="30"/>
  <c r="N230" i="30"/>
  <c r="F229" i="30"/>
  <c r="F239" i="30"/>
  <c r="L235" i="30"/>
  <c r="H232" i="30"/>
  <c r="L230" i="30"/>
  <c r="J235" i="30"/>
  <c r="L233" i="30"/>
  <c r="L238" i="30"/>
  <c r="L231" i="30"/>
  <c r="J230" i="30"/>
  <c r="F240" i="30"/>
  <c r="J233" i="30"/>
  <c r="J231" i="30"/>
  <c r="H230" i="30"/>
  <c r="L236" i="30"/>
  <c r="H233" i="30"/>
  <c r="J236" i="30"/>
  <c r="N229" i="30"/>
  <c r="L239" i="30"/>
  <c r="L232" i="30"/>
  <c r="L229" i="30"/>
  <c r="J232" i="30"/>
  <c r="N54" i="33"/>
  <c r="N53" i="33"/>
  <c r="N52" i="33"/>
  <c r="V16" i="35"/>
  <c r="V15" i="35"/>
  <c r="V10" i="35"/>
  <c r="V13" i="35"/>
  <c r="V9" i="35"/>
  <c r="V11" i="35"/>
  <c r="V18" i="35"/>
  <c r="V14" i="35"/>
  <c r="V12" i="35"/>
  <c r="V8" i="35"/>
  <c r="J8" i="30"/>
  <c r="D52" i="30"/>
  <c r="J162" i="30"/>
  <c r="D74" i="31"/>
  <c r="F74" i="31"/>
  <c r="H96" i="31"/>
  <c r="J96" i="31"/>
  <c r="V7" i="35"/>
  <c r="I6" i="28"/>
  <c r="F87" i="30"/>
  <c r="F83" i="30"/>
  <c r="F79" i="30"/>
  <c r="F76" i="30"/>
  <c r="F52" i="30"/>
  <c r="F63" i="30"/>
  <c r="F59" i="30"/>
  <c r="F55" i="30"/>
  <c r="F53" i="30"/>
  <c r="F86" i="30"/>
  <c r="F82" i="30"/>
  <c r="F78" i="30"/>
  <c r="F62" i="30"/>
  <c r="F58" i="30"/>
  <c r="L162" i="30"/>
  <c r="J6" i="28"/>
  <c r="H86" i="30"/>
  <c r="H82" i="30"/>
  <c r="H78" i="30"/>
  <c r="H62" i="30"/>
  <c r="H58" i="30"/>
  <c r="H85" i="30"/>
  <c r="H81" i="30"/>
  <c r="H77" i="30"/>
  <c r="H75" i="30"/>
  <c r="H65" i="30"/>
  <c r="H61" i="30"/>
  <c r="H57" i="30"/>
  <c r="H54" i="30"/>
  <c r="H53" i="30"/>
  <c r="F56" i="30"/>
  <c r="H59" i="30"/>
  <c r="F64" i="30"/>
  <c r="F75" i="30"/>
  <c r="F81" i="30"/>
  <c r="H84" i="30"/>
  <c r="N118" i="30"/>
  <c r="F196" i="30"/>
  <c r="F189" i="30"/>
  <c r="F188" i="30"/>
  <c r="J186" i="30"/>
  <c r="L195" i="30"/>
  <c r="J194" i="30"/>
  <c r="H193" i="30"/>
  <c r="F192" i="30"/>
  <c r="F185" i="30"/>
  <c r="L196" i="30"/>
  <c r="H194" i="30"/>
  <c r="L189" i="30"/>
  <c r="L188" i="30"/>
  <c r="L187" i="30"/>
  <c r="N186" i="30"/>
  <c r="J195" i="30"/>
  <c r="F193" i="30"/>
  <c r="L191" i="30"/>
  <c r="L190" i="30"/>
  <c r="L186" i="30"/>
  <c r="N185" i="30"/>
  <c r="L197" i="30"/>
  <c r="J196" i="30"/>
  <c r="H195" i="30"/>
  <c r="F194" i="30"/>
  <c r="L192" i="30"/>
  <c r="J190" i="30"/>
  <c r="J189" i="30"/>
  <c r="J188" i="30"/>
  <c r="J187" i="30"/>
  <c r="L185" i="30"/>
  <c r="H197" i="30"/>
  <c r="L109" i="31"/>
  <c r="L105" i="31"/>
  <c r="L101" i="31"/>
  <c r="L98" i="31"/>
  <c r="L62" i="31"/>
  <c r="L58" i="31"/>
  <c r="L85" i="31"/>
  <c r="L81" i="31"/>
  <c r="L77" i="31"/>
  <c r="L75" i="31"/>
  <c r="L42" i="31"/>
  <c r="L38" i="31"/>
  <c r="L34" i="31"/>
  <c r="L108" i="31"/>
  <c r="L104" i="31"/>
  <c r="L100" i="31"/>
  <c r="L65" i="31"/>
  <c r="L61" i="31"/>
  <c r="L57" i="31"/>
  <c r="L54" i="31"/>
  <c r="L86" i="31"/>
  <c r="L56" i="31"/>
  <c r="L87" i="31"/>
  <c r="L82" i="31"/>
  <c r="L43" i="31"/>
  <c r="L83" i="31"/>
  <c r="L78" i="31"/>
  <c r="L39" i="31"/>
  <c r="L106" i="31"/>
  <c r="L80" i="31"/>
  <c r="L99" i="31"/>
  <c r="L40" i="31"/>
  <c r="L36" i="31"/>
  <c r="L30" i="31"/>
  <c r="L64" i="31"/>
  <c r="L59" i="31"/>
  <c r="L32" i="31"/>
  <c r="L103" i="31"/>
  <c r="L53" i="31"/>
  <c r="F129" i="30"/>
  <c r="H127" i="30"/>
  <c r="H126" i="30"/>
  <c r="J124" i="30"/>
  <c r="L122" i="30"/>
  <c r="F120" i="30"/>
  <c r="J119" i="30"/>
  <c r="H123" i="30"/>
  <c r="H124" i="30"/>
  <c r="H125" i="30"/>
  <c r="J126" i="30"/>
  <c r="J127" i="30"/>
  <c r="J128" i="30"/>
  <c r="J129" i="30"/>
  <c r="M73" i="31"/>
  <c r="N74" i="31" s="1"/>
  <c r="N8" i="31"/>
  <c r="M29" i="31"/>
  <c r="M95" i="31"/>
  <c r="N96" i="31" s="1"/>
  <c r="N15" i="35"/>
  <c r="N18" i="35"/>
  <c r="N14" i="35"/>
  <c r="N13" i="35"/>
  <c r="N9" i="35"/>
  <c r="N17" i="35"/>
  <c r="N12" i="35"/>
  <c r="N8" i="35"/>
  <c r="N10" i="35"/>
  <c r="N11" i="35"/>
  <c r="N7" i="35"/>
  <c r="P5" i="38"/>
  <c r="L5" i="38"/>
  <c r="N5" i="38"/>
  <c r="M5" i="38"/>
  <c r="L119" i="30"/>
  <c r="J120" i="30"/>
  <c r="H121" i="30"/>
  <c r="H122" i="30"/>
  <c r="J125" i="30"/>
  <c r="L129" i="30"/>
  <c r="L130" i="30"/>
  <c r="L131" i="30"/>
  <c r="J122" i="30"/>
  <c r="J123" i="30"/>
  <c r="L125" i="30"/>
  <c r="L126" i="30"/>
  <c r="L127" i="30"/>
  <c r="L128" i="30"/>
  <c r="H118" i="30"/>
  <c r="N119" i="30"/>
  <c r="L120" i="30"/>
  <c r="J121" i="30"/>
  <c r="L123" i="30"/>
  <c r="L124" i="30"/>
  <c r="D30" i="31"/>
  <c r="N16" i="35"/>
  <c r="H133" i="39"/>
  <c r="F250" i="30"/>
  <c r="F108" i="31"/>
  <c r="F104" i="31"/>
  <c r="F100" i="31"/>
  <c r="F65" i="31"/>
  <c r="F61" i="31"/>
  <c r="F57" i="31"/>
  <c r="F54" i="31"/>
  <c r="F30" i="31"/>
  <c r="F84" i="31"/>
  <c r="F80" i="31"/>
  <c r="F41" i="31"/>
  <c r="F37" i="31"/>
  <c r="F33" i="31"/>
  <c r="F31" i="31"/>
  <c r="F107" i="31"/>
  <c r="F103" i="31"/>
  <c r="F99" i="31"/>
  <c r="F97" i="31"/>
  <c r="F64" i="31"/>
  <c r="F60" i="31"/>
  <c r="F56" i="31"/>
  <c r="F32" i="31"/>
  <c r="F55" i="31"/>
  <c r="J56" i="31"/>
  <c r="J61" i="31"/>
  <c r="F76" i="31"/>
  <c r="F85" i="31"/>
  <c r="J100" i="31"/>
  <c r="M29" i="33"/>
  <c r="J184" i="30"/>
  <c r="J207" i="30"/>
  <c r="H210" i="30"/>
  <c r="J213" i="30"/>
  <c r="L216" i="30"/>
  <c r="H107" i="31"/>
  <c r="H103" i="31"/>
  <c r="H99" i="31"/>
  <c r="H97" i="31"/>
  <c r="H64" i="31"/>
  <c r="H60" i="31"/>
  <c r="H56" i="31"/>
  <c r="H87" i="31"/>
  <c r="H83" i="31"/>
  <c r="H79" i="31"/>
  <c r="H76" i="31"/>
  <c r="H40" i="31"/>
  <c r="H36" i="31"/>
  <c r="H106" i="31"/>
  <c r="H102" i="31"/>
  <c r="H63" i="31"/>
  <c r="H59" i="31"/>
  <c r="H55" i="31"/>
  <c r="H53" i="31"/>
  <c r="H31" i="31"/>
  <c r="J34" i="31"/>
  <c r="H37" i="31"/>
  <c r="H42" i="31"/>
  <c r="F53" i="31"/>
  <c r="H54" i="31"/>
  <c r="F59" i="31"/>
  <c r="J60" i="31"/>
  <c r="J65" i="31"/>
  <c r="H75" i="31"/>
  <c r="J76" i="31"/>
  <c r="H81" i="31"/>
  <c r="H86" i="31"/>
  <c r="H98" i="31"/>
  <c r="J99" i="31"/>
  <c r="N96" i="33"/>
  <c r="J106" i="31"/>
  <c r="J102" i="31"/>
  <c r="J63" i="31"/>
  <c r="J59" i="31"/>
  <c r="J55" i="31"/>
  <c r="J53" i="31"/>
  <c r="J86" i="31"/>
  <c r="J82" i="31"/>
  <c r="J78" i="31"/>
  <c r="J43" i="31"/>
  <c r="J39" i="31"/>
  <c r="J35" i="31"/>
  <c r="J32" i="31"/>
  <c r="J109" i="31"/>
  <c r="J105" i="31"/>
  <c r="J101" i="31"/>
  <c r="J98" i="31"/>
  <c r="J62" i="31"/>
  <c r="J58" i="31"/>
  <c r="J33" i="31"/>
  <c r="J38" i="31"/>
  <c r="F58" i="31"/>
  <c r="F63" i="31"/>
  <c r="J64" i="31"/>
  <c r="J77" i="31"/>
  <c r="J97" i="31"/>
  <c r="F102" i="31"/>
  <c r="J103" i="31"/>
  <c r="J108" i="31"/>
  <c r="N8" i="33"/>
  <c r="N10" i="33"/>
  <c r="M73" i="33"/>
  <c r="R5" i="39"/>
  <c r="D16" i="41"/>
  <c r="R5" i="41"/>
  <c r="Q5" i="41"/>
  <c r="P5" i="41"/>
  <c r="T5" i="41"/>
  <c r="S5" i="41"/>
  <c r="L281" i="30"/>
  <c r="J282" i="30"/>
  <c r="H283" i="30"/>
  <c r="F284" i="30"/>
  <c r="L285" i="30"/>
  <c r="F8" i="39"/>
  <c r="F10" i="39"/>
  <c r="F7" i="39"/>
  <c r="F6" i="39"/>
  <c r="F5" i="39"/>
  <c r="F9" i="39"/>
  <c r="H29" i="35"/>
  <c r="R5" i="38"/>
  <c r="S5" i="38"/>
  <c r="C16" i="41"/>
  <c r="H18" i="35"/>
  <c r="H14" i="35"/>
  <c r="H17" i="35"/>
  <c r="H11" i="35"/>
  <c r="H15" i="35"/>
  <c r="O133" i="38"/>
  <c r="N133" i="38"/>
  <c r="M133" i="38"/>
  <c r="H7" i="35"/>
  <c r="AJ7" i="35"/>
  <c r="AR7" i="35"/>
  <c r="F7" i="38"/>
  <c r="H5" i="38"/>
  <c r="F10" i="38"/>
  <c r="F6" i="38"/>
  <c r="K133" i="38"/>
  <c r="N5" i="39"/>
  <c r="M135" i="42"/>
  <c r="L135" i="42"/>
  <c r="I135" i="42"/>
  <c r="H135" i="42"/>
  <c r="G135" i="42"/>
  <c r="AB17" i="35"/>
  <c r="AB13" i="35"/>
  <c r="AB16" i="35"/>
  <c r="AK7" i="35"/>
  <c r="AS7" i="35"/>
  <c r="H8" i="35"/>
  <c r="AB11" i="35"/>
  <c r="H12" i="35"/>
  <c r="AB18" i="35"/>
  <c r="I123" i="37"/>
  <c r="L133" i="38"/>
  <c r="O133" i="39"/>
  <c r="N133" i="39"/>
  <c r="M133" i="39"/>
  <c r="L133" i="39"/>
  <c r="K133" i="39"/>
  <c r="S5" i="43"/>
  <c r="R5" i="43"/>
  <c r="AB7" i="35"/>
  <c r="AL7" i="35"/>
  <c r="AT7" i="35"/>
  <c r="H16" i="35"/>
  <c r="M5" i="37"/>
  <c r="L5" i="37"/>
  <c r="G123" i="37"/>
  <c r="N5" i="40"/>
  <c r="M5" i="40"/>
  <c r="I133" i="39"/>
  <c r="G133" i="39"/>
  <c r="J5" i="40"/>
  <c r="I5" i="40"/>
  <c r="H5" i="40"/>
  <c r="F5" i="42"/>
  <c r="I5" i="42"/>
  <c r="N5" i="43"/>
  <c r="M5" i="43"/>
  <c r="Q5" i="43"/>
  <c r="T5" i="37"/>
  <c r="H133" i="40"/>
  <c r="F13" i="41"/>
  <c r="F9" i="41"/>
  <c r="F12" i="41"/>
  <c r="F8" i="41"/>
  <c r="F7" i="41"/>
  <c r="F15" i="41"/>
  <c r="S5" i="39"/>
  <c r="K123" i="37"/>
  <c r="I5" i="38"/>
  <c r="Q5" i="38"/>
  <c r="G133" i="38"/>
  <c r="H5" i="39"/>
  <c r="P5" i="39"/>
  <c r="R5" i="40"/>
  <c r="Q5" i="40"/>
  <c r="P5" i="40"/>
  <c r="O133" i="40"/>
  <c r="N133" i="40"/>
  <c r="J5" i="41"/>
  <c r="I5" i="41"/>
  <c r="H5" i="41"/>
  <c r="F11" i="41"/>
  <c r="D146" i="41"/>
  <c r="L123" i="37"/>
  <c r="I5" i="39"/>
  <c r="Q5" i="39"/>
  <c r="S5" i="40"/>
  <c r="F10" i="41"/>
  <c r="N5" i="42"/>
  <c r="M5" i="42"/>
  <c r="L5" i="42"/>
  <c r="H135" i="41"/>
  <c r="P5" i="42"/>
  <c r="K135" i="41"/>
  <c r="M135" i="41"/>
  <c r="N135" i="42"/>
  <c r="D146" i="42"/>
  <c r="E146" i="42"/>
  <c r="N135" i="43"/>
  <c r="M135" i="43"/>
  <c r="D57" i="12" l="1"/>
  <c r="G57" i="12"/>
  <c r="K137" i="43"/>
  <c r="K144" i="43"/>
  <c r="R154" i="19"/>
  <c r="K152" i="16"/>
  <c r="K115" i="17"/>
  <c r="K125" i="16"/>
  <c r="K90" i="16"/>
  <c r="K39" i="16"/>
  <c r="R13" i="19"/>
  <c r="K118" i="17"/>
  <c r="K59" i="16"/>
  <c r="K109" i="17"/>
  <c r="K153" i="16"/>
  <c r="K67" i="16"/>
  <c r="K126" i="16"/>
  <c r="Y155" i="18"/>
  <c r="R19" i="18"/>
  <c r="K110" i="17"/>
  <c r="K30" i="16"/>
  <c r="K18" i="17"/>
  <c r="R10" i="18"/>
  <c r="K154" i="16"/>
  <c r="K40" i="16"/>
  <c r="R38" i="18"/>
  <c r="K151" i="17"/>
  <c r="R11" i="19"/>
  <c r="K142" i="17"/>
  <c r="K108" i="17"/>
  <c r="K48" i="16"/>
  <c r="R53" i="18"/>
  <c r="R18" i="18"/>
  <c r="K150" i="17"/>
  <c r="K46" i="17"/>
  <c r="R122" i="19"/>
  <c r="K153" i="17"/>
  <c r="K67" i="17"/>
  <c r="K15" i="16"/>
  <c r="R73" i="18"/>
  <c r="Y19" i="18"/>
  <c r="K40" i="17"/>
  <c r="R156" i="18"/>
  <c r="Y71" i="18"/>
  <c r="K99" i="17"/>
  <c r="R74" i="18"/>
  <c r="R136" i="18"/>
  <c r="K68" i="16"/>
  <c r="Y102" i="18"/>
  <c r="K151" i="16"/>
  <c r="K85" i="16"/>
  <c r="K110" i="16"/>
  <c r="K55" i="17"/>
  <c r="R121" i="18"/>
  <c r="K100" i="17"/>
  <c r="K142" i="43"/>
  <c r="K143" i="43"/>
  <c r="R150" i="19"/>
  <c r="R19" i="19"/>
  <c r="Y113" i="18"/>
  <c r="Y144" i="18"/>
  <c r="Y56" i="18"/>
  <c r="K56" i="17"/>
  <c r="K83" i="16"/>
  <c r="K10" i="16"/>
  <c r="K159" i="16"/>
  <c r="K73" i="16"/>
  <c r="Y44" i="18"/>
  <c r="K128" i="16"/>
  <c r="K94" i="16"/>
  <c r="K143" i="17"/>
  <c r="K101" i="16"/>
  <c r="K58" i="16"/>
  <c r="K72" i="17"/>
  <c r="K13" i="17"/>
  <c r="K83" i="17"/>
  <c r="R26" i="18"/>
  <c r="K58" i="17"/>
  <c r="K47" i="16"/>
  <c r="K116" i="17"/>
  <c r="Y89" i="18"/>
  <c r="K109" i="16"/>
  <c r="J54" i="18"/>
  <c r="K75" i="16"/>
  <c r="K145" i="43"/>
  <c r="K98" i="17"/>
  <c r="K108" i="16"/>
  <c r="K101" i="17"/>
  <c r="K42" i="16"/>
  <c r="K74" i="17"/>
  <c r="K32" i="16"/>
  <c r="K57" i="16"/>
  <c r="K75" i="17"/>
  <c r="K152" i="17"/>
  <c r="K137" i="16"/>
  <c r="Y97" i="18"/>
  <c r="Y18" i="18"/>
  <c r="K143" i="16"/>
  <c r="K124" i="17"/>
  <c r="Y72" i="18"/>
  <c r="Y28" i="18"/>
  <c r="K19" i="16"/>
  <c r="K31" i="17"/>
  <c r="Y11" i="18"/>
  <c r="K89" i="17"/>
  <c r="J70" i="18"/>
  <c r="K145" i="41"/>
  <c r="R17" i="19"/>
  <c r="R10" i="19"/>
  <c r="R12" i="19"/>
  <c r="Y45" i="18"/>
  <c r="K125" i="17"/>
  <c r="K39" i="17"/>
  <c r="R115" i="19"/>
  <c r="Y112" i="18"/>
  <c r="K132" i="17"/>
  <c r="R83" i="18"/>
  <c r="R37" i="18"/>
  <c r="Y10" i="18"/>
  <c r="K136" i="17"/>
  <c r="K76" i="16"/>
  <c r="K126" i="17"/>
  <c r="K84" i="16"/>
  <c r="Y117" i="18"/>
  <c r="K38" i="17"/>
  <c r="K160" i="16"/>
  <c r="K144" i="17"/>
  <c r="K99" i="16"/>
  <c r="K48" i="17"/>
  <c r="K144" i="16"/>
  <c r="R57" i="18"/>
  <c r="K141" i="43"/>
  <c r="K139" i="43"/>
  <c r="K159" i="17"/>
  <c r="K100" i="16"/>
  <c r="K66" i="16"/>
  <c r="K81" i="17"/>
  <c r="K56" i="16"/>
  <c r="K84" i="17"/>
  <c r="K111" i="16"/>
  <c r="K25" i="16"/>
  <c r="K57" i="17"/>
  <c r="K24" i="16"/>
  <c r="K117" i="17"/>
  <c r="K102" i="16"/>
  <c r="K24" i="17"/>
  <c r="R17" i="18"/>
  <c r="K10" i="17"/>
  <c r="K66" i="17"/>
  <c r="K14" i="16"/>
  <c r="G138" i="43"/>
  <c r="I138" i="43"/>
  <c r="H138" i="43"/>
  <c r="K138" i="43" s="1"/>
  <c r="O142" i="43"/>
  <c r="N142" i="43"/>
  <c r="M142" i="43"/>
  <c r="L142" i="43"/>
  <c r="L139" i="43"/>
  <c r="O139" i="43"/>
  <c r="N139" i="43"/>
  <c r="M139" i="43"/>
  <c r="N139" i="41"/>
  <c r="O139" i="41"/>
  <c r="M139" i="41"/>
  <c r="L139" i="41"/>
  <c r="I137" i="41"/>
  <c r="H137" i="41"/>
  <c r="G137" i="41"/>
  <c r="I141" i="41"/>
  <c r="H141" i="41"/>
  <c r="K141" i="41" s="1"/>
  <c r="G141" i="41"/>
  <c r="I144" i="41"/>
  <c r="G144" i="41"/>
  <c r="H144" i="41"/>
  <c r="K144" i="41" s="1"/>
  <c r="H136" i="41"/>
  <c r="K136" i="41" s="1"/>
  <c r="G136" i="41"/>
  <c r="I136" i="41"/>
  <c r="F146" i="41"/>
  <c r="G138" i="41"/>
  <c r="H138" i="41"/>
  <c r="K138" i="41" s="1"/>
  <c r="I138" i="41"/>
  <c r="I140" i="41"/>
  <c r="H140" i="41"/>
  <c r="K140" i="41" s="1"/>
  <c r="G140" i="41"/>
  <c r="H139" i="41"/>
  <c r="K139" i="41" s="1"/>
  <c r="G139" i="41"/>
  <c r="I139" i="41"/>
  <c r="N7" i="41"/>
  <c r="M7" i="41"/>
  <c r="L7" i="41"/>
  <c r="M12" i="41"/>
  <c r="L12" i="41"/>
  <c r="N12" i="41"/>
  <c r="M9" i="41"/>
  <c r="N9" i="41"/>
  <c r="L9" i="41"/>
  <c r="M13" i="41"/>
  <c r="L13" i="41"/>
  <c r="N13" i="41"/>
  <c r="L10" i="41"/>
  <c r="N10" i="41"/>
  <c r="M10" i="41"/>
  <c r="N14" i="41"/>
  <c r="M14" i="41"/>
  <c r="L14" i="41"/>
  <c r="I10" i="41"/>
  <c r="J10" i="41"/>
  <c r="H10" i="41"/>
  <c r="G16" i="41"/>
  <c r="H6" i="41"/>
  <c r="I6" i="41"/>
  <c r="J6" i="41"/>
  <c r="H9" i="41"/>
  <c r="J9" i="41"/>
  <c r="I9" i="41"/>
  <c r="J13" i="41"/>
  <c r="I13" i="41"/>
  <c r="H13" i="41"/>
  <c r="I11" i="41"/>
  <c r="H11" i="41"/>
  <c r="J11" i="41"/>
  <c r="I15" i="41"/>
  <c r="J15" i="41"/>
  <c r="H15" i="41"/>
  <c r="I8" i="41"/>
  <c r="H8" i="41"/>
  <c r="J8" i="41"/>
  <c r="J12" i="41"/>
  <c r="I12" i="41"/>
  <c r="H12" i="41"/>
  <c r="K134" i="40"/>
  <c r="L134" i="40"/>
  <c r="N134" i="40"/>
  <c r="M134" i="40"/>
  <c r="O134" i="40"/>
  <c r="J9" i="40"/>
  <c r="I9" i="40"/>
  <c r="H9" i="40"/>
  <c r="M9" i="40"/>
  <c r="H7" i="40"/>
  <c r="J7" i="40"/>
  <c r="I7" i="40"/>
  <c r="P6" i="40"/>
  <c r="T6" i="40"/>
  <c r="Q6" i="40"/>
  <c r="S6" i="40"/>
  <c r="R6" i="40"/>
  <c r="P10" i="40"/>
  <c r="R10" i="40"/>
  <c r="Q10" i="40"/>
  <c r="T10" i="40"/>
  <c r="AA20" i="40" s="1"/>
  <c r="S10" i="40"/>
  <c r="I6" i="39"/>
  <c r="H6" i="39"/>
  <c r="J6" i="39"/>
  <c r="H10" i="38"/>
  <c r="J10" i="38"/>
  <c r="I10" i="38"/>
  <c r="P6" i="38"/>
  <c r="S6" i="38"/>
  <c r="R6" i="38"/>
  <c r="Q6" i="38"/>
  <c r="T6" i="38"/>
  <c r="H6" i="38"/>
  <c r="I6" i="38"/>
  <c r="J6" i="38"/>
  <c r="AK40" i="35"/>
  <c r="AL40" i="35"/>
  <c r="AK32" i="35"/>
  <c r="AL32" i="35"/>
  <c r="Q6" i="39"/>
  <c r="R6" i="39"/>
  <c r="P6" i="39"/>
  <c r="S6" i="39"/>
  <c r="T6" i="39"/>
  <c r="Q10" i="39"/>
  <c r="R10" i="39"/>
  <c r="P10" i="39"/>
  <c r="AA20" i="39"/>
  <c r="T10" i="39"/>
  <c r="S10" i="39"/>
  <c r="AA19" i="39"/>
  <c r="R7" i="39"/>
  <c r="Q7" i="39"/>
  <c r="P7" i="39"/>
  <c r="S7" i="39"/>
  <c r="T7" i="39"/>
  <c r="I10" i="39"/>
  <c r="H10" i="39"/>
  <c r="J10" i="39"/>
  <c r="I7" i="39"/>
  <c r="H7" i="39"/>
  <c r="J7" i="39"/>
  <c r="L125" i="37"/>
  <c r="K125" i="37"/>
  <c r="N125" i="37"/>
  <c r="M125" i="37"/>
  <c r="O125" i="37"/>
  <c r="R9" i="38"/>
  <c r="Q9" i="38"/>
  <c r="P9" i="38"/>
  <c r="S9" i="38"/>
  <c r="T9" i="38"/>
  <c r="J9" i="38"/>
  <c r="I9" i="38"/>
  <c r="H9" i="38"/>
  <c r="M9" i="38"/>
  <c r="M128" i="37"/>
  <c r="L128" i="37"/>
  <c r="K128" i="37"/>
  <c r="N128" i="37"/>
  <c r="O128" i="37"/>
  <c r="AL38" i="35"/>
  <c r="AK38" i="35"/>
  <c r="AL30" i="35"/>
  <c r="AK30" i="35"/>
  <c r="H6" i="40"/>
  <c r="J6" i="40"/>
  <c r="I6" i="40"/>
  <c r="H10" i="40"/>
  <c r="I10" i="40"/>
  <c r="J10" i="40"/>
  <c r="N6" i="40"/>
  <c r="L6" i="40"/>
  <c r="M6" i="40"/>
  <c r="L9" i="40"/>
  <c r="N9" i="40"/>
  <c r="L8" i="40"/>
  <c r="N8" i="40"/>
  <c r="V36" i="35"/>
  <c r="W36" i="35"/>
  <c r="W33" i="35"/>
  <c r="V33" i="35"/>
  <c r="V35" i="35"/>
  <c r="W35" i="35"/>
  <c r="W32" i="35"/>
  <c r="V32" i="35"/>
  <c r="W40" i="35"/>
  <c r="V40" i="35"/>
  <c r="AL13" i="35"/>
  <c r="AK13" i="35"/>
  <c r="AJ13" i="35"/>
  <c r="L134" i="39"/>
  <c r="M134" i="39"/>
  <c r="K134" i="39"/>
  <c r="O134" i="39"/>
  <c r="N134" i="39"/>
  <c r="G128" i="37"/>
  <c r="I128" i="37"/>
  <c r="H128" i="37"/>
  <c r="G124" i="37"/>
  <c r="H124" i="37"/>
  <c r="G126" i="37"/>
  <c r="I126" i="37"/>
  <c r="H126" i="37"/>
  <c r="AK16" i="35"/>
  <c r="AJ16" i="35"/>
  <c r="AL16" i="35"/>
  <c r="AR12" i="35"/>
  <c r="AV12" i="35"/>
  <c r="AU12" i="35"/>
  <c r="AT12" i="35"/>
  <c r="AS12" i="35"/>
  <c r="AJ12" i="35"/>
  <c r="AL12" i="35"/>
  <c r="AK12" i="35"/>
  <c r="AR8" i="35"/>
  <c r="AT8" i="35"/>
  <c r="AS8" i="35"/>
  <c r="AV8" i="35"/>
  <c r="AU8" i="35"/>
  <c r="AJ8" i="35"/>
  <c r="AL8" i="35"/>
  <c r="AK8" i="35"/>
  <c r="I140" i="42"/>
  <c r="H140" i="42"/>
  <c r="K140" i="42" s="1"/>
  <c r="G140" i="42"/>
  <c r="I136" i="42"/>
  <c r="F146" i="42"/>
  <c r="H136" i="42"/>
  <c r="K136" i="42" s="1"/>
  <c r="G136" i="42"/>
  <c r="I144" i="42"/>
  <c r="H144" i="42"/>
  <c r="K144" i="42" s="1"/>
  <c r="G144" i="42"/>
  <c r="I143" i="42"/>
  <c r="H143" i="42"/>
  <c r="K143" i="42" s="1"/>
  <c r="G143" i="42"/>
  <c r="H145" i="42"/>
  <c r="K145" i="42" s="1"/>
  <c r="G145" i="42"/>
  <c r="I145" i="42"/>
  <c r="I141" i="42"/>
  <c r="H141" i="42"/>
  <c r="K141" i="42" s="1"/>
  <c r="G141" i="42"/>
  <c r="H137" i="42"/>
  <c r="K137" i="42" s="1"/>
  <c r="G137" i="42"/>
  <c r="I137" i="42"/>
  <c r="I138" i="42"/>
  <c r="G138" i="42"/>
  <c r="H138" i="42"/>
  <c r="K138" i="42" s="1"/>
  <c r="G142" i="42"/>
  <c r="H142" i="42"/>
  <c r="K142" i="42" s="1"/>
  <c r="I142" i="42"/>
  <c r="I139" i="42"/>
  <c r="H139" i="42"/>
  <c r="K139" i="42" s="1"/>
  <c r="G139" i="42"/>
  <c r="N8" i="39"/>
  <c r="L8" i="39"/>
  <c r="N9" i="39"/>
  <c r="L9" i="39"/>
  <c r="W31" i="35"/>
  <c r="V31" i="35"/>
  <c r="K134" i="38"/>
  <c r="O134" i="38"/>
  <c r="N134" i="38"/>
  <c r="M134" i="38"/>
  <c r="L134" i="38"/>
  <c r="AQ22" i="35"/>
  <c r="AT11" i="35"/>
  <c r="AS11" i="35"/>
  <c r="AR11" i="35"/>
  <c r="AV11" i="35"/>
  <c r="AU11" i="35"/>
  <c r="AL11" i="35"/>
  <c r="AK11" i="35"/>
  <c r="AJ11" i="35"/>
  <c r="AT13" i="35"/>
  <c r="AS13" i="35"/>
  <c r="AV13" i="35"/>
  <c r="AU13" i="35"/>
  <c r="AR13" i="35"/>
  <c r="AT17" i="35"/>
  <c r="AS17" i="35"/>
  <c r="AU17" i="35"/>
  <c r="AR17" i="35"/>
  <c r="AV17" i="35"/>
  <c r="AR14" i="35"/>
  <c r="AS14" i="35"/>
  <c r="AU14" i="35"/>
  <c r="AT14" i="35"/>
  <c r="AV14" i="35"/>
  <c r="AR18" i="35"/>
  <c r="AT18" i="35"/>
  <c r="AS18" i="35"/>
  <c r="AU18" i="35"/>
  <c r="AV18" i="35"/>
  <c r="AL17" i="35"/>
  <c r="AK17" i="35"/>
  <c r="AJ17" i="35"/>
  <c r="AJ14" i="35"/>
  <c r="AL14" i="35"/>
  <c r="AK14" i="35"/>
  <c r="AJ18" i="35"/>
  <c r="AL18" i="35"/>
  <c r="AK18" i="35"/>
  <c r="H39" i="35"/>
  <c r="I39" i="35"/>
  <c r="H31" i="35"/>
  <c r="I31" i="35"/>
  <c r="I32" i="35"/>
  <c r="H32" i="35"/>
  <c r="H40" i="35"/>
  <c r="I40" i="35"/>
  <c r="I37" i="35"/>
  <c r="H37" i="35"/>
  <c r="I36" i="35"/>
  <c r="H36" i="35"/>
  <c r="H30" i="35"/>
  <c r="I30" i="35"/>
  <c r="H38" i="35"/>
  <c r="I38" i="35"/>
  <c r="I35" i="35"/>
  <c r="H35" i="35"/>
  <c r="Q7" i="41"/>
  <c r="T7" i="41"/>
  <c r="P7" i="41"/>
  <c r="R7" i="41"/>
  <c r="S7" i="41"/>
  <c r="S13" i="41"/>
  <c r="R13" i="41"/>
  <c r="T13" i="41"/>
  <c r="Q13" i="41"/>
  <c r="P13" i="41"/>
  <c r="S10" i="41"/>
  <c r="Q10" i="41"/>
  <c r="P10" i="41"/>
  <c r="T10" i="41"/>
  <c r="R10" i="41"/>
  <c r="S14" i="41"/>
  <c r="Q14" i="41"/>
  <c r="P14" i="41"/>
  <c r="T14" i="41"/>
  <c r="R14" i="41"/>
  <c r="S9" i="41"/>
  <c r="Q9" i="41"/>
  <c r="P9" i="41"/>
  <c r="T9" i="41"/>
  <c r="R9" i="41"/>
  <c r="O16" i="41"/>
  <c r="P6" i="41"/>
  <c r="R6" i="41"/>
  <c r="Q6" i="41"/>
  <c r="T6" i="41"/>
  <c r="S6" i="41"/>
  <c r="Q11" i="41"/>
  <c r="R11" i="41"/>
  <c r="P11" i="41"/>
  <c r="T11" i="41"/>
  <c r="S11" i="41"/>
  <c r="Q15" i="41"/>
  <c r="T15" i="41"/>
  <c r="S15" i="41"/>
  <c r="R15" i="41"/>
  <c r="P15" i="41"/>
  <c r="T8" i="41"/>
  <c r="S8" i="41"/>
  <c r="R8" i="41"/>
  <c r="P8" i="41"/>
  <c r="Q8" i="41"/>
  <c r="T12" i="41"/>
  <c r="S12" i="41"/>
  <c r="P12" i="41"/>
  <c r="Q12" i="41"/>
  <c r="R12" i="41"/>
  <c r="N76" i="33"/>
  <c r="N75" i="33"/>
  <c r="N74" i="33"/>
  <c r="N32" i="33"/>
  <c r="N31" i="33"/>
  <c r="N30" i="33"/>
  <c r="N6" i="38"/>
  <c r="M6" i="38"/>
  <c r="L6" i="38"/>
  <c r="L9" i="38"/>
  <c r="N9" i="38"/>
  <c r="N10" i="38"/>
  <c r="M10" i="38"/>
  <c r="L10" i="38"/>
  <c r="N7" i="38"/>
  <c r="M7" i="38"/>
  <c r="L7" i="38"/>
  <c r="L8" i="38"/>
  <c r="N8" i="38"/>
  <c r="N54" i="31"/>
  <c r="N31" i="31"/>
  <c r="N97" i="31"/>
  <c r="N32" i="31"/>
  <c r="N30" i="31"/>
  <c r="N75" i="31"/>
  <c r="N98" i="31"/>
  <c r="N76" i="31"/>
  <c r="N53" i="31"/>
  <c r="L151" i="28"/>
  <c r="K151" i="28"/>
  <c r="J151" i="28"/>
  <c r="I151" i="28"/>
  <c r="M151" i="28"/>
  <c r="I150" i="28"/>
  <c r="K150" i="28"/>
  <c r="J150" i="28"/>
  <c r="M150" i="28"/>
  <c r="L150" i="28"/>
  <c r="L149" i="28"/>
  <c r="J149" i="28"/>
  <c r="M149" i="28"/>
  <c r="K149" i="28"/>
  <c r="I149" i="28"/>
  <c r="M125" i="28"/>
  <c r="L125" i="28"/>
  <c r="K125" i="28"/>
  <c r="J125" i="28"/>
  <c r="I125" i="28"/>
  <c r="M120" i="28"/>
  <c r="L120" i="28"/>
  <c r="K120" i="28"/>
  <c r="J120" i="28"/>
  <c r="I120" i="28"/>
  <c r="J116" i="28"/>
  <c r="I116" i="28"/>
  <c r="M116" i="28"/>
  <c r="L116" i="28"/>
  <c r="K116" i="28"/>
  <c r="I108" i="28"/>
  <c r="K108" i="28"/>
  <c r="J108" i="28"/>
  <c r="M108" i="28"/>
  <c r="L108" i="28"/>
  <c r="M99" i="28"/>
  <c r="L99" i="28"/>
  <c r="K99" i="28"/>
  <c r="J99" i="28"/>
  <c r="I99" i="28"/>
  <c r="H90" i="28"/>
  <c r="M82" i="28"/>
  <c r="L82" i="28"/>
  <c r="K82" i="28"/>
  <c r="J82" i="28"/>
  <c r="I82" i="28"/>
  <c r="M73" i="28"/>
  <c r="L73" i="28"/>
  <c r="K73" i="28"/>
  <c r="J73" i="28"/>
  <c r="I73" i="28"/>
  <c r="L65" i="28"/>
  <c r="K65" i="28"/>
  <c r="J65" i="28"/>
  <c r="I65" i="28"/>
  <c r="M65" i="28"/>
  <c r="K56" i="28"/>
  <c r="J56" i="28"/>
  <c r="I56" i="28"/>
  <c r="M56" i="28"/>
  <c r="L56" i="28"/>
  <c r="J47" i="28"/>
  <c r="I47" i="28"/>
  <c r="L47" i="28"/>
  <c r="K47" i="28"/>
  <c r="M47" i="28"/>
  <c r="I39" i="28"/>
  <c r="M39" i="28"/>
  <c r="L39" i="28"/>
  <c r="K39" i="28"/>
  <c r="J39" i="28"/>
  <c r="M30" i="28"/>
  <c r="J30" i="28"/>
  <c r="I30" i="28"/>
  <c r="L30" i="28"/>
  <c r="K30" i="28"/>
  <c r="M22" i="28"/>
  <c r="L22" i="28"/>
  <c r="K22" i="28"/>
  <c r="J22" i="28"/>
  <c r="I22" i="28"/>
  <c r="M13" i="28"/>
  <c r="L13" i="28"/>
  <c r="K13" i="28"/>
  <c r="J13" i="28"/>
  <c r="I13" i="28"/>
  <c r="M148" i="28"/>
  <c r="I148" i="28"/>
  <c r="K148" i="28"/>
  <c r="J148" i="28"/>
  <c r="L148" i="28"/>
  <c r="M145" i="28"/>
  <c r="K145" i="28"/>
  <c r="I145" i="28"/>
  <c r="L145" i="28"/>
  <c r="J145" i="28"/>
  <c r="K143" i="28"/>
  <c r="I143" i="28"/>
  <c r="J143" i="28"/>
  <c r="M143" i="28"/>
  <c r="L143" i="28"/>
  <c r="I124" i="28"/>
  <c r="J124" i="28"/>
  <c r="H132" i="28"/>
  <c r="M124" i="28"/>
  <c r="L124" i="28"/>
  <c r="K124" i="28"/>
  <c r="I113" i="28"/>
  <c r="M113" i="28"/>
  <c r="L113" i="28"/>
  <c r="K113" i="28"/>
  <c r="J113" i="28"/>
  <c r="I96" i="28"/>
  <c r="H104" i="28"/>
  <c r="M96" i="28"/>
  <c r="L96" i="28"/>
  <c r="K96" i="28"/>
  <c r="J96" i="28"/>
  <c r="I87" i="28"/>
  <c r="L87" i="28"/>
  <c r="K87" i="28"/>
  <c r="J87" i="28"/>
  <c r="M87" i="28"/>
  <c r="I79" i="28"/>
  <c r="K79" i="28"/>
  <c r="J79" i="28"/>
  <c r="M79" i="28"/>
  <c r="L79" i="28"/>
  <c r="I70" i="28"/>
  <c r="J70" i="28"/>
  <c r="L70" i="28"/>
  <c r="K70" i="28"/>
  <c r="M70" i="28"/>
  <c r="I61" i="28"/>
  <c r="M61" i="28"/>
  <c r="L61" i="28"/>
  <c r="K61" i="28"/>
  <c r="J61" i="28"/>
  <c r="I53" i="28"/>
  <c r="M53" i="28"/>
  <c r="J53" i="28"/>
  <c r="L53" i="28"/>
  <c r="K53" i="28"/>
  <c r="I44" i="28"/>
  <c r="M44" i="28"/>
  <c r="L44" i="28"/>
  <c r="K44" i="28"/>
  <c r="J44" i="28"/>
  <c r="I36" i="28"/>
  <c r="M36" i="28"/>
  <c r="L36" i="28"/>
  <c r="K36" i="28"/>
  <c r="J36" i="28"/>
  <c r="I27" i="28"/>
  <c r="M27" i="28"/>
  <c r="L27" i="28"/>
  <c r="K27" i="28"/>
  <c r="J27" i="28"/>
  <c r="I18" i="28"/>
  <c r="L18" i="28"/>
  <c r="K18" i="28"/>
  <c r="J18" i="28"/>
  <c r="M18" i="28"/>
  <c r="I10" i="28"/>
  <c r="K10" i="28"/>
  <c r="J10" i="28"/>
  <c r="M10" i="28"/>
  <c r="L10" i="28"/>
  <c r="L142" i="28"/>
  <c r="J142" i="28"/>
  <c r="I142" i="28"/>
  <c r="M142" i="28"/>
  <c r="K142" i="28"/>
  <c r="I141" i="28"/>
  <c r="K141" i="28"/>
  <c r="J141" i="28"/>
  <c r="M141" i="28"/>
  <c r="L141" i="28"/>
  <c r="L140" i="28"/>
  <c r="J140" i="28"/>
  <c r="K140" i="28"/>
  <c r="I140" i="28"/>
  <c r="M140" i="28"/>
  <c r="J110" i="28"/>
  <c r="I110" i="28"/>
  <c r="H118" i="28"/>
  <c r="L110" i="28"/>
  <c r="K110" i="28"/>
  <c r="M110" i="28"/>
  <c r="J101" i="28"/>
  <c r="I101" i="28"/>
  <c r="K101" i="28"/>
  <c r="M101" i="28"/>
  <c r="L101" i="28"/>
  <c r="J93" i="28"/>
  <c r="I93" i="28"/>
  <c r="L93" i="28"/>
  <c r="K93" i="28"/>
  <c r="M93" i="28"/>
  <c r="J84" i="28"/>
  <c r="I84" i="28"/>
  <c r="M84" i="28"/>
  <c r="L84" i="28"/>
  <c r="K84" i="28"/>
  <c r="J75" i="28"/>
  <c r="I75" i="28"/>
  <c r="M75" i="28"/>
  <c r="K75" i="28"/>
  <c r="L75" i="28"/>
  <c r="J67" i="28"/>
  <c r="I67" i="28"/>
  <c r="M67" i="28"/>
  <c r="L67" i="28"/>
  <c r="K67" i="28"/>
  <c r="J58" i="28"/>
  <c r="I58" i="28"/>
  <c r="M58" i="28"/>
  <c r="L58" i="28"/>
  <c r="K58" i="28"/>
  <c r="J50" i="28"/>
  <c r="I50" i="28"/>
  <c r="M50" i="28"/>
  <c r="L50" i="28"/>
  <c r="K50" i="28"/>
  <c r="J41" i="28"/>
  <c r="I41" i="28"/>
  <c r="L41" i="28"/>
  <c r="K41" i="28"/>
  <c r="M41" i="28"/>
  <c r="J32" i="28"/>
  <c r="I32" i="28"/>
  <c r="K32" i="28"/>
  <c r="M32" i="28"/>
  <c r="L32" i="28"/>
  <c r="J24" i="28"/>
  <c r="I24" i="28"/>
  <c r="M24" i="28"/>
  <c r="L24" i="28"/>
  <c r="K24" i="28"/>
  <c r="J15" i="28"/>
  <c r="I15" i="28"/>
  <c r="K15" i="28"/>
  <c r="M15" i="28"/>
  <c r="L15" i="28"/>
  <c r="J129" i="28"/>
  <c r="M129" i="28"/>
  <c r="L129" i="28"/>
  <c r="I129" i="28"/>
  <c r="K129" i="28"/>
  <c r="J138" i="28"/>
  <c r="H146" i="28"/>
  <c r="L138" i="28"/>
  <c r="K138" i="28"/>
  <c r="I138" i="28"/>
  <c r="M138" i="28"/>
  <c r="J155" i="28"/>
  <c r="M155" i="28"/>
  <c r="L155" i="28"/>
  <c r="K155" i="28"/>
  <c r="I155" i="28"/>
  <c r="M127" i="28"/>
  <c r="L127" i="28"/>
  <c r="K127" i="28"/>
  <c r="J127" i="28"/>
  <c r="I127" i="28"/>
  <c r="L136" i="28"/>
  <c r="K136" i="28"/>
  <c r="J136" i="28"/>
  <c r="M136" i="28"/>
  <c r="I136" i="28"/>
  <c r="J144" i="28"/>
  <c r="I144" i="28"/>
  <c r="K144" i="28"/>
  <c r="M144" i="28"/>
  <c r="L144" i="28"/>
  <c r="I153" i="28"/>
  <c r="K153" i="28"/>
  <c r="J153" i="28"/>
  <c r="M153" i="28"/>
  <c r="L153" i="28"/>
  <c r="K157" i="27"/>
  <c r="J157" i="27"/>
  <c r="I157" i="27"/>
  <c r="K143" i="27"/>
  <c r="J143" i="27"/>
  <c r="I143" i="27"/>
  <c r="K125" i="27"/>
  <c r="J125" i="27"/>
  <c r="I125" i="27"/>
  <c r="K116" i="27"/>
  <c r="J116" i="27"/>
  <c r="I116" i="27"/>
  <c r="K102" i="27"/>
  <c r="J102" i="27"/>
  <c r="I102" i="27"/>
  <c r="K94" i="27"/>
  <c r="J94" i="27"/>
  <c r="I94" i="27"/>
  <c r="J85" i="27"/>
  <c r="I85" i="27"/>
  <c r="K85" i="27"/>
  <c r="H76" i="27"/>
  <c r="K68" i="27"/>
  <c r="J68" i="27"/>
  <c r="I68" i="27"/>
  <c r="K59" i="27"/>
  <c r="J59" i="27"/>
  <c r="I59" i="27"/>
  <c r="K51" i="27"/>
  <c r="J51" i="27"/>
  <c r="I51" i="27"/>
  <c r="K42" i="27"/>
  <c r="J42" i="27"/>
  <c r="I42" i="27"/>
  <c r="J33" i="27"/>
  <c r="I33" i="27"/>
  <c r="K33" i="27"/>
  <c r="K25" i="27"/>
  <c r="J25" i="27"/>
  <c r="I25" i="27"/>
  <c r="K16" i="27"/>
  <c r="J16" i="27"/>
  <c r="I16" i="27"/>
  <c r="I8" i="27"/>
  <c r="K8" i="27"/>
  <c r="J8" i="27"/>
  <c r="K151" i="27"/>
  <c r="I151" i="27"/>
  <c r="J151" i="27"/>
  <c r="K117" i="27"/>
  <c r="I117" i="27"/>
  <c r="J117" i="27"/>
  <c r="J111" i="27"/>
  <c r="I111" i="27"/>
  <c r="K111" i="27"/>
  <c r="J110" i="27"/>
  <c r="I110" i="27"/>
  <c r="H118" i="27"/>
  <c r="K110" i="27"/>
  <c r="I101" i="27"/>
  <c r="K101" i="27"/>
  <c r="J101" i="27"/>
  <c r="I93" i="27"/>
  <c r="K93" i="27"/>
  <c r="J93" i="27"/>
  <c r="I84" i="27"/>
  <c r="K84" i="27"/>
  <c r="J84" i="27"/>
  <c r="I75" i="27"/>
  <c r="J75" i="27"/>
  <c r="K75" i="27"/>
  <c r="I67" i="27"/>
  <c r="K67" i="27"/>
  <c r="J67" i="27"/>
  <c r="I58" i="27"/>
  <c r="K58" i="27"/>
  <c r="J58" i="27"/>
  <c r="I50" i="27"/>
  <c r="K50" i="27"/>
  <c r="J50" i="27"/>
  <c r="I41" i="27"/>
  <c r="K41" i="27"/>
  <c r="J41" i="27"/>
  <c r="I32" i="27"/>
  <c r="K32" i="27"/>
  <c r="J32" i="27"/>
  <c r="I24" i="27"/>
  <c r="K24" i="27"/>
  <c r="J24" i="27"/>
  <c r="I15" i="27"/>
  <c r="J15" i="27"/>
  <c r="K15" i="27"/>
  <c r="J120" i="27"/>
  <c r="I120" i="27"/>
  <c r="K120" i="27"/>
  <c r="J128" i="27"/>
  <c r="I128" i="27"/>
  <c r="K128" i="27"/>
  <c r="J137" i="27"/>
  <c r="I137" i="27"/>
  <c r="K137" i="27"/>
  <c r="J145" i="27"/>
  <c r="I145" i="27"/>
  <c r="K145" i="27"/>
  <c r="J154" i="27"/>
  <c r="I154" i="27"/>
  <c r="K154" i="27"/>
  <c r="I112" i="27"/>
  <c r="K112" i="27"/>
  <c r="J112" i="27"/>
  <c r="I121" i="27"/>
  <c r="K121" i="27"/>
  <c r="J121" i="27"/>
  <c r="I129" i="27"/>
  <c r="K129" i="27"/>
  <c r="J129" i="27"/>
  <c r="I138" i="27"/>
  <c r="H146" i="27"/>
  <c r="K138" i="27"/>
  <c r="J138" i="27"/>
  <c r="I155" i="27"/>
  <c r="K155" i="27"/>
  <c r="J155" i="27"/>
  <c r="K113" i="27"/>
  <c r="J113" i="27"/>
  <c r="I113" i="27"/>
  <c r="J122" i="27"/>
  <c r="I122" i="27"/>
  <c r="K122" i="27"/>
  <c r="K130" i="27"/>
  <c r="J130" i="27"/>
  <c r="I130" i="27"/>
  <c r="K139" i="27"/>
  <c r="I139" i="27"/>
  <c r="J139" i="27"/>
  <c r="K148" i="27"/>
  <c r="J148" i="27"/>
  <c r="I148" i="27"/>
  <c r="K156" i="27"/>
  <c r="I156" i="27"/>
  <c r="J156" i="27"/>
  <c r="K144" i="27"/>
  <c r="J144" i="27"/>
  <c r="I144" i="27"/>
  <c r="J140" i="27"/>
  <c r="I140" i="27"/>
  <c r="K140" i="27"/>
  <c r="K126" i="27"/>
  <c r="J126" i="27"/>
  <c r="I126" i="27"/>
  <c r="J109" i="27"/>
  <c r="I109" i="27"/>
  <c r="K109" i="27"/>
  <c r="J100" i="27"/>
  <c r="I100" i="27"/>
  <c r="K100" i="27"/>
  <c r="J92" i="27"/>
  <c r="I92" i="27"/>
  <c r="K92" i="27"/>
  <c r="J83" i="27"/>
  <c r="I83" i="27"/>
  <c r="K83" i="27"/>
  <c r="J74" i="27"/>
  <c r="I74" i="27"/>
  <c r="K74" i="27"/>
  <c r="J66" i="27"/>
  <c r="I66" i="27"/>
  <c r="K66" i="27"/>
  <c r="J57" i="27"/>
  <c r="I57" i="27"/>
  <c r="K57" i="27"/>
  <c r="J40" i="27"/>
  <c r="I40" i="27"/>
  <c r="H48" i="27"/>
  <c r="K40" i="27"/>
  <c r="J31" i="27"/>
  <c r="I31" i="27"/>
  <c r="K31" i="27"/>
  <c r="J23" i="27"/>
  <c r="I23" i="27"/>
  <c r="K23" i="27"/>
  <c r="J14" i="27"/>
  <c r="I14" i="27"/>
  <c r="K14" i="27"/>
  <c r="K152" i="27"/>
  <c r="J152" i="27"/>
  <c r="I152" i="27"/>
  <c r="H160" i="27"/>
  <c r="K134" i="27"/>
  <c r="J134" i="27"/>
  <c r="I134" i="27"/>
  <c r="K108" i="27"/>
  <c r="J108" i="27"/>
  <c r="I108" i="27"/>
  <c r="K99" i="27"/>
  <c r="J99" i="27"/>
  <c r="I99" i="27"/>
  <c r="K143" i="26"/>
  <c r="I143" i="26"/>
  <c r="J143" i="26"/>
  <c r="K79" i="26"/>
  <c r="J79" i="26"/>
  <c r="I79" i="26"/>
  <c r="K23" i="26"/>
  <c r="J23" i="26"/>
  <c r="I23" i="26"/>
  <c r="K40" i="26"/>
  <c r="J40" i="26"/>
  <c r="H48" i="26"/>
  <c r="I40" i="26"/>
  <c r="K57" i="26"/>
  <c r="J57" i="26"/>
  <c r="I57" i="26"/>
  <c r="K131" i="26"/>
  <c r="J131" i="26"/>
  <c r="I131" i="26"/>
  <c r="K134" i="26"/>
  <c r="J134" i="26"/>
  <c r="I134" i="26"/>
  <c r="K149" i="26"/>
  <c r="J149" i="26"/>
  <c r="I149" i="26"/>
  <c r="K15" i="26"/>
  <c r="J15" i="26"/>
  <c r="I15" i="26"/>
  <c r="K32" i="26"/>
  <c r="J32" i="26"/>
  <c r="I32" i="26"/>
  <c r="K50" i="26"/>
  <c r="J50" i="26"/>
  <c r="I50" i="26"/>
  <c r="K67" i="26"/>
  <c r="J67" i="26"/>
  <c r="I67" i="26"/>
  <c r="K123" i="26"/>
  <c r="J123" i="26"/>
  <c r="I123" i="26"/>
  <c r="K125" i="26"/>
  <c r="J125" i="26"/>
  <c r="I125" i="26"/>
  <c r="J127" i="26"/>
  <c r="K127" i="26"/>
  <c r="I127" i="26"/>
  <c r="K141" i="26"/>
  <c r="J141" i="26"/>
  <c r="I141" i="26"/>
  <c r="J12" i="26"/>
  <c r="I12" i="26"/>
  <c r="H20" i="26"/>
  <c r="K12" i="26"/>
  <c r="J29" i="26"/>
  <c r="I29" i="26"/>
  <c r="K29" i="26"/>
  <c r="J46" i="26"/>
  <c r="I46" i="26"/>
  <c r="K46" i="26"/>
  <c r="J64" i="26"/>
  <c r="I64" i="26"/>
  <c r="K64" i="26"/>
  <c r="J80" i="26"/>
  <c r="I80" i="26"/>
  <c r="K80" i="26"/>
  <c r="H90" i="26"/>
  <c r="J82" i="26"/>
  <c r="I82" i="26"/>
  <c r="K82" i="26"/>
  <c r="J84" i="26"/>
  <c r="K84" i="26"/>
  <c r="I84" i="26"/>
  <c r="I137" i="26"/>
  <c r="K137" i="26"/>
  <c r="J137" i="26"/>
  <c r="K22" i="26"/>
  <c r="I22" i="26"/>
  <c r="J22" i="26"/>
  <c r="K39" i="26"/>
  <c r="I39" i="26"/>
  <c r="J39" i="26"/>
  <c r="K56" i="26"/>
  <c r="I56" i="26"/>
  <c r="J56" i="26"/>
  <c r="K73" i="26"/>
  <c r="I73" i="26"/>
  <c r="J73" i="26"/>
  <c r="J75" i="26"/>
  <c r="I75" i="26"/>
  <c r="K75" i="26"/>
  <c r="K150" i="26"/>
  <c r="I150" i="26"/>
  <c r="J150" i="26"/>
  <c r="K14" i="26"/>
  <c r="J14" i="26"/>
  <c r="I14" i="26"/>
  <c r="K31" i="26"/>
  <c r="J31" i="26"/>
  <c r="I31" i="26"/>
  <c r="K66" i="26"/>
  <c r="J66" i="26"/>
  <c r="I66" i="26"/>
  <c r="K130" i="26"/>
  <c r="J130" i="26"/>
  <c r="I130" i="26"/>
  <c r="K135" i="26"/>
  <c r="J135" i="26"/>
  <c r="I135" i="26"/>
  <c r="J142" i="26"/>
  <c r="K142" i="26"/>
  <c r="I142" i="26"/>
  <c r="K156" i="26"/>
  <c r="J156" i="26"/>
  <c r="I156" i="26"/>
  <c r="K8" i="26"/>
  <c r="J8" i="26"/>
  <c r="I8" i="26"/>
  <c r="K16" i="26"/>
  <c r="J16" i="26"/>
  <c r="I16" i="26"/>
  <c r="K25" i="26"/>
  <c r="J25" i="26"/>
  <c r="I25" i="26"/>
  <c r="K33" i="26"/>
  <c r="J33" i="26"/>
  <c r="I33" i="26"/>
  <c r="K42" i="26"/>
  <c r="J42" i="26"/>
  <c r="I42" i="26"/>
  <c r="K51" i="26"/>
  <c r="J51" i="26"/>
  <c r="I51" i="26"/>
  <c r="K59" i="26"/>
  <c r="J59" i="26"/>
  <c r="I59" i="26"/>
  <c r="K68" i="26"/>
  <c r="J68" i="26"/>
  <c r="I68" i="26"/>
  <c r="H76" i="26"/>
  <c r="K113" i="26"/>
  <c r="J113" i="26"/>
  <c r="I113" i="26"/>
  <c r="K114" i="26"/>
  <c r="J114" i="26"/>
  <c r="I114" i="26"/>
  <c r="K115" i="26"/>
  <c r="J115" i="26"/>
  <c r="I115" i="26"/>
  <c r="K116" i="26"/>
  <c r="J116" i="26"/>
  <c r="I116" i="26"/>
  <c r="K117" i="26"/>
  <c r="J117" i="26"/>
  <c r="I117" i="26"/>
  <c r="I120" i="26"/>
  <c r="K120" i="26"/>
  <c r="J120" i="26"/>
  <c r="K140" i="26"/>
  <c r="J140" i="26"/>
  <c r="I140" i="26"/>
  <c r="K159" i="26"/>
  <c r="J159" i="26"/>
  <c r="I159" i="26"/>
  <c r="J9" i="26"/>
  <c r="I9" i="26"/>
  <c r="K9" i="26"/>
  <c r="J17" i="26"/>
  <c r="I17" i="26"/>
  <c r="K17" i="26"/>
  <c r="J26" i="26"/>
  <c r="I26" i="26"/>
  <c r="H34" i="26"/>
  <c r="K26" i="26"/>
  <c r="J43" i="26"/>
  <c r="I43" i="26"/>
  <c r="K43" i="26"/>
  <c r="J52" i="26"/>
  <c r="I52" i="26"/>
  <c r="K52" i="26"/>
  <c r="J60" i="26"/>
  <c r="I60" i="26"/>
  <c r="K60" i="26"/>
  <c r="J69" i="26"/>
  <c r="I69" i="26"/>
  <c r="K69" i="26"/>
  <c r="J106" i="26"/>
  <c r="I106" i="26"/>
  <c r="K106" i="26"/>
  <c r="J107" i="26"/>
  <c r="I107" i="26"/>
  <c r="K107" i="26"/>
  <c r="J108" i="26"/>
  <c r="I108" i="26"/>
  <c r="K108" i="26"/>
  <c r="K109" i="26"/>
  <c r="J109" i="26"/>
  <c r="I109" i="26"/>
  <c r="J110" i="26"/>
  <c r="K110" i="26"/>
  <c r="I110" i="26"/>
  <c r="H118" i="26"/>
  <c r="I111" i="26"/>
  <c r="K111" i="26"/>
  <c r="J111" i="26"/>
  <c r="J139" i="26"/>
  <c r="I139" i="26"/>
  <c r="K139" i="26"/>
  <c r="K152" i="26"/>
  <c r="J152" i="26"/>
  <c r="I152" i="26"/>
  <c r="H160" i="26"/>
  <c r="I10" i="26"/>
  <c r="K10" i="26"/>
  <c r="J10" i="26"/>
  <c r="I18" i="26"/>
  <c r="K18" i="26"/>
  <c r="J18" i="26"/>
  <c r="I27" i="26"/>
  <c r="K27" i="26"/>
  <c r="J27" i="26"/>
  <c r="I36" i="26"/>
  <c r="K36" i="26"/>
  <c r="J36" i="26"/>
  <c r="I44" i="26"/>
  <c r="K44" i="26"/>
  <c r="J44" i="26"/>
  <c r="I53" i="26"/>
  <c r="K53" i="26"/>
  <c r="J53" i="26"/>
  <c r="I61" i="26"/>
  <c r="K61" i="26"/>
  <c r="J61" i="26"/>
  <c r="I70" i="26"/>
  <c r="K70" i="26"/>
  <c r="J70" i="26"/>
  <c r="I96" i="26"/>
  <c r="H104" i="26"/>
  <c r="J96" i="26"/>
  <c r="K96" i="26"/>
  <c r="I97" i="26"/>
  <c r="K97" i="26"/>
  <c r="J97" i="26"/>
  <c r="I98" i="26"/>
  <c r="K98" i="26"/>
  <c r="J98" i="26"/>
  <c r="I99" i="26"/>
  <c r="K99" i="26"/>
  <c r="J99" i="26"/>
  <c r="K100" i="26"/>
  <c r="I100" i="26"/>
  <c r="J100" i="26"/>
  <c r="J101" i="26"/>
  <c r="I101" i="26"/>
  <c r="K101" i="26"/>
  <c r="I102" i="26"/>
  <c r="J102" i="26"/>
  <c r="K102" i="26"/>
  <c r="I145" i="26"/>
  <c r="J145" i="26"/>
  <c r="K145" i="26"/>
  <c r="K158" i="26"/>
  <c r="I158" i="26"/>
  <c r="J158" i="26"/>
  <c r="K11" i="26"/>
  <c r="J11" i="26"/>
  <c r="I11" i="26"/>
  <c r="K19" i="26"/>
  <c r="J19" i="26"/>
  <c r="I19" i="26"/>
  <c r="K28" i="26"/>
  <c r="I28" i="26"/>
  <c r="J28" i="26"/>
  <c r="K37" i="26"/>
  <c r="J37" i="26"/>
  <c r="I37" i="26"/>
  <c r="K45" i="26"/>
  <c r="J45" i="26"/>
  <c r="I45" i="26"/>
  <c r="H62" i="26"/>
  <c r="K54" i="26"/>
  <c r="J54" i="26"/>
  <c r="I54" i="26"/>
  <c r="K71" i="26"/>
  <c r="J71" i="26"/>
  <c r="I71" i="26"/>
  <c r="K87" i="26"/>
  <c r="J87" i="26"/>
  <c r="I87" i="26"/>
  <c r="K88" i="26"/>
  <c r="J88" i="26"/>
  <c r="I88" i="26"/>
  <c r="K89" i="26"/>
  <c r="J89" i="26"/>
  <c r="I89" i="26"/>
  <c r="K92" i="26"/>
  <c r="I92" i="26"/>
  <c r="J92" i="26"/>
  <c r="J93" i="26"/>
  <c r="K93" i="26"/>
  <c r="I93" i="26"/>
  <c r="I94" i="26"/>
  <c r="K94" i="26"/>
  <c r="J94" i="26"/>
  <c r="K151" i="26"/>
  <c r="J151" i="26"/>
  <c r="I151" i="26"/>
  <c r="J136" i="26"/>
  <c r="K136" i="26"/>
  <c r="I136" i="26"/>
  <c r="J144" i="26"/>
  <c r="K144" i="26"/>
  <c r="I144" i="26"/>
  <c r="J153" i="26"/>
  <c r="I153" i="26"/>
  <c r="K153" i="26"/>
  <c r="I154" i="26"/>
  <c r="K154" i="26"/>
  <c r="J154" i="26"/>
  <c r="J78" i="26"/>
  <c r="I78" i="26"/>
  <c r="K78" i="26"/>
  <c r="K86" i="26"/>
  <c r="J86" i="26"/>
  <c r="I86" i="26"/>
  <c r="I95" i="26"/>
  <c r="K95" i="26"/>
  <c r="J95" i="26"/>
  <c r="J103" i="26"/>
  <c r="I103" i="26"/>
  <c r="K103" i="26"/>
  <c r="K112" i="26"/>
  <c r="J112" i="26"/>
  <c r="I112" i="26"/>
  <c r="K121" i="26"/>
  <c r="J121" i="26"/>
  <c r="I121" i="26"/>
  <c r="K129" i="26"/>
  <c r="J129" i="26"/>
  <c r="I129" i="26"/>
  <c r="H146" i="26"/>
  <c r="I138" i="26"/>
  <c r="K138" i="26"/>
  <c r="J138" i="26"/>
  <c r="K155" i="26"/>
  <c r="J155" i="26"/>
  <c r="I155" i="26"/>
  <c r="Q11" i="21"/>
  <c r="R11" i="21"/>
  <c r="Q15" i="21"/>
  <c r="R15" i="21"/>
  <c r="Q19" i="21"/>
  <c r="R19" i="21"/>
  <c r="K157" i="26"/>
  <c r="J157" i="26"/>
  <c r="I157" i="26"/>
  <c r="K124" i="26"/>
  <c r="J124" i="26"/>
  <c r="I124" i="26"/>
  <c r="H132" i="26"/>
  <c r="K83" i="26"/>
  <c r="J83" i="26"/>
  <c r="I83" i="26"/>
  <c r="K41" i="26"/>
  <c r="J41" i="26"/>
  <c r="I41" i="26"/>
  <c r="K30" i="26"/>
  <c r="J30" i="26"/>
  <c r="I30" i="26"/>
  <c r="X16" i="22"/>
  <c r="W16" i="22"/>
  <c r="V16" i="22"/>
  <c r="W10" i="22"/>
  <c r="V10" i="22"/>
  <c r="X10" i="22"/>
  <c r="X18" i="22"/>
  <c r="W18" i="22"/>
  <c r="V18" i="22"/>
  <c r="W14" i="22"/>
  <c r="V14" i="22"/>
  <c r="X14" i="22"/>
  <c r="V9" i="22"/>
  <c r="X9" i="22"/>
  <c r="W9" i="22"/>
  <c r="V17" i="22"/>
  <c r="X17" i="22"/>
  <c r="W17" i="22"/>
  <c r="X12" i="22"/>
  <c r="W12" i="22"/>
  <c r="V12" i="22"/>
  <c r="X20" i="22"/>
  <c r="W20" i="22"/>
  <c r="V20" i="22"/>
  <c r="L109" i="22"/>
  <c r="K109" i="22"/>
  <c r="J109" i="22"/>
  <c r="L103" i="22"/>
  <c r="K103" i="22"/>
  <c r="J103" i="22"/>
  <c r="L98" i="22"/>
  <c r="K98" i="22"/>
  <c r="J98" i="22"/>
  <c r="L40" i="22"/>
  <c r="K40" i="22"/>
  <c r="J40" i="22"/>
  <c r="L34" i="22"/>
  <c r="K34" i="22"/>
  <c r="J34" i="22"/>
  <c r="L29" i="22"/>
  <c r="K29" i="22"/>
  <c r="J29" i="22"/>
  <c r="L13" i="22"/>
  <c r="K13" i="22"/>
  <c r="J13" i="22"/>
  <c r="I21" i="22"/>
  <c r="I141" i="21"/>
  <c r="H141" i="21"/>
  <c r="I105" i="21"/>
  <c r="H105" i="21"/>
  <c r="I90" i="21"/>
  <c r="H90" i="21"/>
  <c r="L158" i="22"/>
  <c r="K158" i="22"/>
  <c r="J158" i="22"/>
  <c r="L141" i="22"/>
  <c r="K141" i="22"/>
  <c r="J141" i="22"/>
  <c r="L128" i="22"/>
  <c r="K128" i="22"/>
  <c r="J128" i="22"/>
  <c r="L70" i="22"/>
  <c r="K70" i="22"/>
  <c r="J70" i="22"/>
  <c r="L65" i="22"/>
  <c r="K65" i="22"/>
  <c r="J65" i="22"/>
  <c r="L59" i="22"/>
  <c r="K59" i="22"/>
  <c r="J59" i="22"/>
  <c r="H117" i="21"/>
  <c r="I117" i="21"/>
  <c r="I113" i="21"/>
  <c r="H113" i="21"/>
  <c r="I87" i="21"/>
  <c r="H87" i="21"/>
  <c r="H56" i="21"/>
  <c r="G64" i="21"/>
  <c r="I56" i="21"/>
  <c r="H46" i="21"/>
  <c r="I46" i="21"/>
  <c r="I27" i="21"/>
  <c r="H27" i="21"/>
  <c r="I122" i="21"/>
  <c r="H122" i="21"/>
  <c r="I124" i="21"/>
  <c r="H124" i="21"/>
  <c r="G134" i="21"/>
  <c r="I126" i="21"/>
  <c r="H126" i="21"/>
  <c r="I157" i="21"/>
  <c r="H157" i="21"/>
  <c r="I159" i="21"/>
  <c r="H159" i="21"/>
  <c r="I10" i="21"/>
  <c r="H10" i="21"/>
  <c r="I13" i="21"/>
  <c r="H13" i="21"/>
  <c r="I45" i="21"/>
  <c r="H45" i="21"/>
  <c r="I47" i="21"/>
  <c r="H47" i="21"/>
  <c r="I81" i="21"/>
  <c r="H81" i="21"/>
  <c r="I83" i="21"/>
  <c r="H83" i="21"/>
  <c r="I114" i="21"/>
  <c r="H114" i="21"/>
  <c r="I116" i="21"/>
  <c r="H116" i="21"/>
  <c r="I147" i="21"/>
  <c r="H147" i="21"/>
  <c r="I150" i="21"/>
  <c r="H150" i="21"/>
  <c r="I152" i="21"/>
  <c r="H152" i="21"/>
  <c r="H14" i="21"/>
  <c r="I14" i="21"/>
  <c r="G22" i="21"/>
  <c r="I35" i="21"/>
  <c r="H35" i="21"/>
  <c r="H38" i="21"/>
  <c r="I38" i="21"/>
  <c r="H40" i="21"/>
  <c r="I40" i="21"/>
  <c r="I71" i="21"/>
  <c r="H71" i="21"/>
  <c r="H73" i="21"/>
  <c r="I73" i="21"/>
  <c r="I104" i="21"/>
  <c r="H104" i="21"/>
  <c r="H109" i="21"/>
  <c r="I109" i="21"/>
  <c r="I140" i="21"/>
  <c r="H140" i="21"/>
  <c r="G148" i="21"/>
  <c r="H142" i="21"/>
  <c r="I142" i="21"/>
  <c r="I28" i="21"/>
  <c r="G36" i="21"/>
  <c r="H28" i="21"/>
  <c r="I30" i="21"/>
  <c r="H30" i="21"/>
  <c r="I61" i="21"/>
  <c r="H61" i="21"/>
  <c r="I63" i="21"/>
  <c r="H63" i="21"/>
  <c r="H66" i="21"/>
  <c r="I66" i="21"/>
  <c r="I97" i="21"/>
  <c r="H97" i="21"/>
  <c r="H99" i="21"/>
  <c r="I99" i="21"/>
  <c r="I130" i="21"/>
  <c r="H130" i="21"/>
  <c r="I132" i="21"/>
  <c r="H132" i="21"/>
  <c r="I16" i="21"/>
  <c r="H16" i="21"/>
  <c r="I20" i="21"/>
  <c r="H20" i="21"/>
  <c r="I26" i="21"/>
  <c r="H26" i="21"/>
  <c r="I34" i="21"/>
  <c r="H34" i="21"/>
  <c r="I43" i="21"/>
  <c r="H43" i="21"/>
  <c r="I52" i="21"/>
  <c r="H52" i="21"/>
  <c r="I60" i="21"/>
  <c r="H60" i="21"/>
  <c r="I69" i="21"/>
  <c r="H69" i="21"/>
  <c r="I77" i="21"/>
  <c r="H77" i="21"/>
  <c r="I86" i="21"/>
  <c r="H86" i="21"/>
  <c r="I95" i="21"/>
  <c r="H95" i="21"/>
  <c r="I103" i="21"/>
  <c r="H103" i="21"/>
  <c r="I112" i="21"/>
  <c r="H112" i="21"/>
  <c r="G120" i="21"/>
  <c r="I129" i="21"/>
  <c r="H129" i="21"/>
  <c r="I138" i="21"/>
  <c r="H138" i="21"/>
  <c r="I146" i="21"/>
  <c r="H146" i="21"/>
  <c r="I155" i="21"/>
  <c r="H155" i="21"/>
  <c r="H25" i="21"/>
  <c r="I25" i="21"/>
  <c r="H33" i="21"/>
  <c r="I33" i="21"/>
  <c r="H42" i="21"/>
  <c r="G50" i="21"/>
  <c r="I42" i="21"/>
  <c r="H59" i="21"/>
  <c r="I59" i="21"/>
  <c r="H68" i="21"/>
  <c r="I68" i="21"/>
  <c r="H76" i="21"/>
  <c r="I76" i="21"/>
  <c r="H85" i="21"/>
  <c r="I85" i="21"/>
  <c r="H94" i="21"/>
  <c r="I94" i="21"/>
  <c r="H102" i="21"/>
  <c r="I102" i="21"/>
  <c r="H111" i="21"/>
  <c r="I111" i="21"/>
  <c r="H119" i="21"/>
  <c r="I119" i="21"/>
  <c r="H128" i="21"/>
  <c r="I128" i="21"/>
  <c r="H137" i="21"/>
  <c r="I137" i="21"/>
  <c r="H145" i="21"/>
  <c r="I145" i="21"/>
  <c r="H154" i="21"/>
  <c r="G162" i="21"/>
  <c r="I154" i="21"/>
  <c r="I11" i="21"/>
  <c r="H11" i="21"/>
  <c r="H15" i="21"/>
  <c r="I15" i="21"/>
  <c r="H19" i="21"/>
  <c r="I19" i="21"/>
  <c r="I24" i="21"/>
  <c r="H24" i="21"/>
  <c r="I32" i="21"/>
  <c r="H32" i="21"/>
  <c r="H41" i="21"/>
  <c r="I41" i="21"/>
  <c r="I49" i="21"/>
  <c r="H49" i="21"/>
  <c r="I58" i="21"/>
  <c r="H58" i="21"/>
  <c r="I67" i="21"/>
  <c r="H67" i="21"/>
  <c r="H75" i="21"/>
  <c r="I75" i="21"/>
  <c r="G92" i="21"/>
  <c r="I84" i="21"/>
  <c r="H84" i="21"/>
  <c r="I101" i="21"/>
  <c r="H101" i="21"/>
  <c r="I110" i="21"/>
  <c r="H110" i="21"/>
  <c r="I118" i="21"/>
  <c r="H118" i="21"/>
  <c r="I127" i="21"/>
  <c r="H127" i="21"/>
  <c r="I136" i="21"/>
  <c r="H136" i="21"/>
  <c r="H144" i="21"/>
  <c r="I144" i="21"/>
  <c r="H153" i="21"/>
  <c r="I153" i="21"/>
  <c r="I161" i="21"/>
  <c r="H161" i="21"/>
  <c r="L100" i="22"/>
  <c r="K100" i="22"/>
  <c r="J100" i="22"/>
  <c r="L95" i="22"/>
  <c r="K95" i="22"/>
  <c r="J95" i="22"/>
  <c r="L89" i="22"/>
  <c r="K89" i="22"/>
  <c r="J89" i="22"/>
  <c r="L31" i="22"/>
  <c r="K31" i="22"/>
  <c r="J31" i="22"/>
  <c r="L26" i="22"/>
  <c r="K26" i="22"/>
  <c r="J26" i="22"/>
  <c r="I156" i="21"/>
  <c r="H156" i="21"/>
  <c r="I125" i="21"/>
  <c r="H125" i="21"/>
  <c r="I74" i="21"/>
  <c r="H74" i="21"/>
  <c r="I55" i="21"/>
  <c r="H55" i="21"/>
  <c r="L151" i="22"/>
  <c r="K151" i="22"/>
  <c r="J151" i="22"/>
  <c r="L130" i="22"/>
  <c r="K130" i="22"/>
  <c r="J130" i="22"/>
  <c r="L125" i="22"/>
  <c r="K125" i="22"/>
  <c r="J125" i="22"/>
  <c r="I133" i="22"/>
  <c r="L61" i="22"/>
  <c r="K61" i="22"/>
  <c r="J61" i="22"/>
  <c r="L56" i="22"/>
  <c r="K56" i="22"/>
  <c r="J56" i="22"/>
  <c r="L51" i="22"/>
  <c r="K51" i="22"/>
  <c r="J51" i="22"/>
  <c r="L14" i="22"/>
  <c r="K14" i="22"/>
  <c r="J14" i="22"/>
  <c r="L11" i="22"/>
  <c r="K11" i="22"/>
  <c r="J11" i="22"/>
  <c r="L33" i="22"/>
  <c r="K33" i="22"/>
  <c r="J33" i="22"/>
  <c r="L39" i="22"/>
  <c r="K39" i="22"/>
  <c r="J39" i="22"/>
  <c r="L44" i="22"/>
  <c r="K44" i="22"/>
  <c r="J44" i="22"/>
  <c r="L68" i="22"/>
  <c r="K68" i="22"/>
  <c r="J68" i="22"/>
  <c r="L73" i="22"/>
  <c r="K73" i="22"/>
  <c r="J73" i="22"/>
  <c r="L79" i="22"/>
  <c r="K79" i="22"/>
  <c r="J79" i="22"/>
  <c r="L102" i="22"/>
  <c r="K102" i="22"/>
  <c r="J102" i="22"/>
  <c r="L108" i="22"/>
  <c r="K108" i="22"/>
  <c r="J108" i="22"/>
  <c r="L113" i="22"/>
  <c r="K113" i="22"/>
  <c r="J113" i="22"/>
  <c r="L138" i="22"/>
  <c r="K138" i="22"/>
  <c r="J138" i="22"/>
  <c r="L146" i="22"/>
  <c r="K146" i="22"/>
  <c r="J146" i="22"/>
  <c r="L155" i="22"/>
  <c r="K155" i="22"/>
  <c r="J155" i="22"/>
  <c r="K38" i="22"/>
  <c r="J38" i="22"/>
  <c r="L38" i="22"/>
  <c r="L43" i="22"/>
  <c r="K43" i="22"/>
  <c r="J43" i="22"/>
  <c r="L48" i="22"/>
  <c r="K48" i="22"/>
  <c r="J48" i="22"/>
  <c r="K72" i="22"/>
  <c r="J72" i="22"/>
  <c r="L72" i="22"/>
  <c r="L83" i="22"/>
  <c r="K83" i="22"/>
  <c r="J83" i="22"/>
  <c r="I91" i="22"/>
  <c r="K107" i="22"/>
  <c r="J107" i="22"/>
  <c r="L107" i="22"/>
  <c r="L112" i="22"/>
  <c r="K112" i="22"/>
  <c r="J112" i="22"/>
  <c r="L117" i="22"/>
  <c r="K117" i="22"/>
  <c r="J117" i="22"/>
  <c r="J18" i="22"/>
  <c r="L18" i="22"/>
  <c r="K18" i="22"/>
  <c r="J42" i="22"/>
  <c r="L42" i="22"/>
  <c r="K42" i="22"/>
  <c r="L47" i="22"/>
  <c r="J47" i="22"/>
  <c r="K47" i="22"/>
  <c r="L53" i="22"/>
  <c r="K53" i="22"/>
  <c r="J53" i="22"/>
  <c r="J76" i="22"/>
  <c r="L76" i="22"/>
  <c r="K76" i="22"/>
  <c r="L82" i="22"/>
  <c r="J82" i="22"/>
  <c r="K82" i="22"/>
  <c r="L87" i="22"/>
  <c r="K87" i="22"/>
  <c r="J87" i="22"/>
  <c r="J111" i="22"/>
  <c r="L111" i="22"/>
  <c r="I119" i="22"/>
  <c r="K111" i="22"/>
  <c r="L116" i="22"/>
  <c r="J116" i="22"/>
  <c r="K116" i="22"/>
  <c r="L122" i="22"/>
  <c r="K122" i="22"/>
  <c r="J122" i="22"/>
  <c r="J137" i="22"/>
  <c r="L137" i="22"/>
  <c r="K137" i="22"/>
  <c r="J145" i="22"/>
  <c r="L145" i="22"/>
  <c r="K145" i="22"/>
  <c r="J154" i="22"/>
  <c r="L154" i="22"/>
  <c r="K154" i="22"/>
  <c r="L10" i="22"/>
  <c r="K10" i="22"/>
  <c r="J10" i="22"/>
  <c r="L16" i="22"/>
  <c r="K16" i="22"/>
  <c r="J16" i="22"/>
  <c r="L23" i="22"/>
  <c r="K23" i="22"/>
  <c r="J23" i="22"/>
  <c r="L46" i="22"/>
  <c r="K46" i="22"/>
  <c r="J46" i="22"/>
  <c r="L52" i="22"/>
  <c r="K52" i="22"/>
  <c r="J52" i="22"/>
  <c r="L57" i="22"/>
  <c r="K57" i="22"/>
  <c r="J57" i="22"/>
  <c r="L81" i="22"/>
  <c r="K81" i="22"/>
  <c r="J81" i="22"/>
  <c r="L86" i="22"/>
  <c r="K86" i="22"/>
  <c r="J86" i="22"/>
  <c r="K115" i="22"/>
  <c r="L115" i="22"/>
  <c r="J115" i="22"/>
  <c r="L121" i="22"/>
  <c r="K121" i="22"/>
  <c r="J121" i="22"/>
  <c r="L126" i="22"/>
  <c r="K126" i="22"/>
  <c r="J126" i="22"/>
  <c r="L135" i="22"/>
  <c r="K135" i="22"/>
  <c r="J135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K9" i="22"/>
  <c r="J9" i="22"/>
  <c r="L9" i="22"/>
  <c r="K17" i="22"/>
  <c r="J17" i="22"/>
  <c r="L17" i="22"/>
  <c r="J12" i="22"/>
  <c r="L12" i="22"/>
  <c r="K12" i="22"/>
  <c r="J20" i="22"/>
  <c r="K20" i="22"/>
  <c r="L20" i="22"/>
  <c r="J24" i="22"/>
  <c r="L24" i="22"/>
  <c r="K24" i="22"/>
  <c r="J28" i="22"/>
  <c r="L28" i="22"/>
  <c r="K28" i="22"/>
  <c r="J32" i="22"/>
  <c r="K32" i="22"/>
  <c r="L32" i="22"/>
  <c r="J37" i="22"/>
  <c r="L37" i="22"/>
  <c r="K37" i="22"/>
  <c r="J41" i="22"/>
  <c r="I49" i="22"/>
  <c r="L41" i="22"/>
  <c r="K41" i="22"/>
  <c r="J45" i="22"/>
  <c r="L45" i="22"/>
  <c r="K45" i="22"/>
  <c r="J54" i="22"/>
  <c r="L54" i="22"/>
  <c r="K54" i="22"/>
  <c r="J58" i="22"/>
  <c r="L58" i="22"/>
  <c r="K58" i="22"/>
  <c r="J62" i="22"/>
  <c r="L62" i="22"/>
  <c r="K62" i="22"/>
  <c r="J67" i="22"/>
  <c r="K67" i="22"/>
  <c r="L67" i="22"/>
  <c r="J71" i="22"/>
  <c r="L71" i="22"/>
  <c r="K71" i="22"/>
  <c r="J75" i="22"/>
  <c r="L75" i="22"/>
  <c r="K75" i="22"/>
  <c r="J80" i="22"/>
  <c r="L80" i="22"/>
  <c r="K80" i="22"/>
  <c r="J84" i="22"/>
  <c r="L84" i="22"/>
  <c r="K84" i="22"/>
  <c r="J88" i="22"/>
  <c r="L88" i="22"/>
  <c r="K88" i="22"/>
  <c r="J93" i="22"/>
  <c r="L93" i="22"/>
  <c r="K93" i="22"/>
  <c r="J97" i="22"/>
  <c r="I105" i="22"/>
  <c r="L97" i="22"/>
  <c r="K97" i="22"/>
  <c r="J101" i="22"/>
  <c r="K101" i="22"/>
  <c r="L101" i="22"/>
  <c r="J110" i="22"/>
  <c r="K110" i="22"/>
  <c r="L110" i="22"/>
  <c r="J114" i="22"/>
  <c r="L114" i="22"/>
  <c r="K114" i="22"/>
  <c r="J118" i="22"/>
  <c r="L118" i="22"/>
  <c r="K118" i="22"/>
  <c r="J123" i="22"/>
  <c r="L123" i="22"/>
  <c r="K123" i="22"/>
  <c r="J127" i="22"/>
  <c r="L127" i="22"/>
  <c r="K127" i="22"/>
  <c r="J131" i="22"/>
  <c r="L131" i="22"/>
  <c r="K131" i="22"/>
  <c r="J136" i="22"/>
  <c r="L136" i="22"/>
  <c r="K136" i="22"/>
  <c r="J140" i="22"/>
  <c r="L140" i="22"/>
  <c r="K140" i="22"/>
  <c r="J144" i="22"/>
  <c r="L144" i="22"/>
  <c r="K144" i="22"/>
  <c r="J149" i="22"/>
  <c r="L149" i="22"/>
  <c r="K149" i="22"/>
  <c r="J153" i="22"/>
  <c r="I161" i="22"/>
  <c r="L153" i="22"/>
  <c r="K153" i="22"/>
  <c r="J157" i="22"/>
  <c r="L157" i="22"/>
  <c r="K157" i="22"/>
  <c r="L15" i="22"/>
  <c r="K15" i="22"/>
  <c r="J15" i="22"/>
  <c r="I131" i="21"/>
  <c r="H131" i="21"/>
  <c r="I100" i="21"/>
  <c r="H100" i="21"/>
  <c r="I96" i="21"/>
  <c r="H96" i="21"/>
  <c r="R140" i="19"/>
  <c r="Q140" i="19"/>
  <c r="P140" i="19"/>
  <c r="R123" i="19"/>
  <c r="Q123" i="19"/>
  <c r="P123" i="19"/>
  <c r="R14" i="19"/>
  <c r="Q14" i="19"/>
  <c r="P14" i="19"/>
  <c r="R12" i="21"/>
  <c r="Q12" i="21"/>
  <c r="R141" i="19"/>
  <c r="P141" i="19"/>
  <c r="Q141" i="19"/>
  <c r="R124" i="19"/>
  <c r="P124" i="19"/>
  <c r="Q124" i="19"/>
  <c r="R15" i="19"/>
  <c r="Q15" i="19"/>
  <c r="P15" i="19"/>
  <c r="R142" i="19"/>
  <c r="Q142" i="19"/>
  <c r="P142" i="19"/>
  <c r="R125" i="19"/>
  <c r="Q125" i="19"/>
  <c r="P125" i="19"/>
  <c r="O133" i="19"/>
  <c r="R108" i="19"/>
  <c r="Q108" i="19"/>
  <c r="P108" i="19"/>
  <c r="O107" i="19"/>
  <c r="R16" i="19"/>
  <c r="Q16" i="19"/>
  <c r="P16" i="19"/>
  <c r="R20" i="19"/>
  <c r="Q20" i="19"/>
  <c r="P20" i="19"/>
  <c r="R24" i="19"/>
  <c r="Q24" i="19"/>
  <c r="P24" i="19"/>
  <c r="O23" i="19"/>
  <c r="R25" i="19"/>
  <c r="Q25" i="19"/>
  <c r="P25" i="19"/>
  <c r="R26" i="19"/>
  <c r="Q26" i="19"/>
  <c r="P26" i="19"/>
  <c r="R27" i="19"/>
  <c r="Q27" i="19"/>
  <c r="P27" i="19"/>
  <c r="O35" i="19"/>
  <c r="R28" i="19"/>
  <c r="Q28" i="19"/>
  <c r="P28" i="19"/>
  <c r="R29" i="19"/>
  <c r="Q29" i="19"/>
  <c r="P29" i="19"/>
  <c r="R30" i="19"/>
  <c r="Q30" i="19"/>
  <c r="P30" i="19"/>
  <c r="R31" i="19"/>
  <c r="Q31" i="19"/>
  <c r="P31" i="19"/>
  <c r="R32" i="19"/>
  <c r="Q32" i="19"/>
  <c r="P32" i="19"/>
  <c r="R33" i="19"/>
  <c r="Q33" i="19"/>
  <c r="P33" i="19"/>
  <c r="R34" i="19"/>
  <c r="Q34" i="19"/>
  <c r="P34" i="19"/>
  <c r="R38" i="19"/>
  <c r="Q38" i="19"/>
  <c r="P38" i="19"/>
  <c r="O37" i="19"/>
  <c r="R39" i="19"/>
  <c r="Q39" i="19"/>
  <c r="P39" i="19"/>
  <c r="R40" i="19"/>
  <c r="Q40" i="19"/>
  <c r="P40" i="19"/>
  <c r="R41" i="19"/>
  <c r="Q41" i="19"/>
  <c r="P41" i="19"/>
  <c r="O49" i="19"/>
  <c r="R42" i="19"/>
  <c r="Q42" i="19"/>
  <c r="P42" i="19"/>
  <c r="R43" i="19"/>
  <c r="Q43" i="19"/>
  <c r="P43" i="19"/>
  <c r="R44" i="19"/>
  <c r="Q44" i="19"/>
  <c r="P44" i="19"/>
  <c r="R45" i="19"/>
  <c r="Q45" i="19"/>
  <c r="P45" i="19"/>
  <c r="R46" i="19"/>
  <c r="Q46" i="19"/>
  <c r="P46" i="19"/>
  <c r="R47" i="19"/>
  <c r="Q47" i="19"/>
  <c r="P47" i="19"/>
  <c r="R48" i="19"/>
  <c r="Q48" i="19"/>
  <c r="P48" i="19"/>
  <c r="R52" i="19"/>
  <c r="Q52" i="19"/>
  <c r="P52" i="19"/>
  <c r="O51" i="19"/>
  <c r="R53" i="19"/>
  <c r="Q53" i="19"/>
  <c r="P53" i="19"/>
  <c r="R54" i="19"/>
  <c r="Q54" i="19"/>
  <c r="P54" i="19"/>
  <c r="R55" i="19"/>
  <c r="Q55" i="19"/>
  <c r="P55" i="19"/>
  <c r="O63" i="19"/>
  <c r="R56" i="19"/>
  <c r="Q56" i="19"/>
  <c r="P56" i="19"/>
  <c r="R57" i="19"/>
  <c r="Q57" i="19"/>
  <c r="P57" i="19"/>
  <c r="R58" i="19"/>
  <c r="Q58" i="19"/>
  <c r="P58" i="19"/>
  <c r="R59" i="19"/>
  <c r="Q59" i="19"/>
  <c r="P59" i="19"/>
  <c r="R60" i="19"/>
  <c r="Q60" i="19"/>
  <c r="P60" i="19"/>
  <c r="R61" i="19"/>
  <c r="Q61" i="19"/>
  <c r="P61" i="19"/>
  <c r="R62" i="19"/>
  <c r="Q62" i="19"/>
  <c r="P62" i="19"/>
  <c r="R66" i="19"/>
  <c r="Q66" i="19"/>
  <c r="P66" i="19"/>
  <c r="O65" i="19"/>
  <c r="R67" i="19"/>
  <c r="Q67" i="19"/>
  <c r="P67" i="19"/>
  <c r="R68" i="19"/>
  <c r="Q68" i="19"/>
  <c r="P68" i="19"/>
  <c r="R69" i="19"/>
  <c r="Q69" i="19"/>
  <c r="P69" i="19"/>
  <c r="O77" i="19"/>
  <c r="R70" i="19"/>
  <c r="Q70" i="19"/>
  <c r="P70" i="19"/>
  <c r="R71" i="19"/>
  <c r="Q71" i="19"/>
  <c r="P71" i="19"/>
  <c r="R72" i="19"/>
  <c r="Q72" i="19"/>
  <c r="P72" i="19"/>
  <c r="R73" i="19"/>
  <c r="Q73" i="19"/>
  <c r="P73" i="19"/>
  <c r="R74" i="19"/>
  <c r="Q74" i="19"/>
  <c r="P74" i="19"/>
  <c r="R75" i="19"/>
  <c r="Q75" i="19"/>
  <c r="P75" i="19"/>
  <c r="R76" i="19"/>
  <c r="Q76" i="19"/>
  <c r="P76" i="19"/>
  <c r="R80" i="19"/>
  <c r="Q80" i="19"/>
  <c r="P80" i="19"/>
  <c r="O79" i="19"/>
  <c r="R81" i="19"/>
  <c r="Q81" i="19"/>
  <c r="P81" i="19"/>
  <c r="R82" i="19"/>
  <c r="Q82" i="19"/>
  <c r="P82" i="19"/>
  <c r="R83" i="19"/>
  <c r="Q83" i="19"/>
  <c r="P83" i="19"/>
  <c r="O91" i="19"/>
  <c r="R84" i="19"/>
  <c r="Q84" i="19"/>
  <c r="P84" i="19"/>
  <c r="R85" i="19"/>
  <c r="Q85" i="19"/>
  <c r="P85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R94" i="19"/>
  <c r="Q94" i="19"/>
  <c r="P94" i="19"/>
  <c r="O93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12" i="19"/>
  <c r="Q112" i="19"/>
  <c r="P112" i="19"/>
  <c r="R129" i="19"/>
  <c r="Q129" i="19"/>
  <c r="P129" i="19"/>
  <c r="R138" i="19"/>
  <c r="Q138" i="19"/>
  <c r="P138" i="19"/>
  <c r="R146" i="19"/>
  <c r="Q146" i="19"/>
  <c r="P146" i="19"/>
  <c r="R157" i="19"/>
  <c r="Q157" i="19"/>
  <c r="P157" i="19"/>
  <c r="R159" i="19"/>
  <c r="Q159" i="19"/>
  <c r="P159" i="19"/>
  <c r="R111" i="19"/>
  <c r="Q111" i="19"/>
  <c r="P111" i="19"/>
  <c r="O119" i="19"/>
  <c r="R128" i="19"/>
  <c r="Q128" i="19"/>
  <c r="P128" i="19"/>
  <c r="R137" i="19"/>
  <c r="Q137" i="19"/>
  <c r="P137" i="19"/>
  <c r="R145" i="19"/>
  <c r="Q145" i="19"/>
  <c r="P145" i="19"/>
  <c r="R110" i="19"/>
  <c r="P110" i="19"/>
  <c r="Q110" i="19"/>
  <c r="R118" i="19"/>
  <c r="P118" i="19"/>
  <c r="Q118" i="19"/>
  <c r="R127" i="19"/>
  <c r="P127" i="19"/>
  <c r="Q127" i="19"/>
  <c r="R136" i="19"/>
  <c r="P136" i="19"/>
  <c r="O135" i="19"/>
  <c r="Q136" i="19"/>
  <c r="R144" i="19"/>
  <c r="P144" i="19"/>
  <c r="Q144" i="19"/>
  <c r="R109" i="19"/>
  <c r="Q109" i="19"/>
  <c r="P109" i="19"/>
  <c r="R117" i="19"/>
  <c r="P117" i="19"/>
  <c r="Q117" i="19"/>
  <c r="R126" i="19"/>
  <c r="Q126" i="19"/>
  <c r="P126" i="19"/>
  <c r="R143" i="19"/>
  <c r="Q143" i="19"/>
  <c r="P143" i="19"/>
  <c r="R153" i="19"/>
  <c r="Q153" i="19"/>
  <c r="P153" i="19"/>
  <c r="O161" i="19"/>
  <c r="R155" i="19"/>
  <c r="Q155" i="19"/>
  <c r="P155" i="19"/>
  <c r="P152" i="19"/>
  <c r="R152" i="19"/>
  <c r="Q152" i="19"/>
  <c r="P156" i="19"/>
  <c r="Q156" i="19"/>
  <c r="R156" i="19"/>
  <c r="P160" i="19"/>
  <c r="Q160" i="19"/>
  <c r="R160" i="19"/>
  <c r="R21" i="21"/>
  <c r="Q21" i="21"/>
  <c r="R10" i="21"/>
  <c r="Q10" i="21"/>
  <c r="Q14" i="21"/>
  <c r="R14" i="21"/>
  <c r="P22" i="21"/>
  <c r="R20" i="21"/>
  <c r="Q20" i="21"/>
  <c r="R16" i="21"/>
  <c r="Q16" i="21"/>
  <c r="R17" i="21"/>
  <c r="Q17" i="21"/>
  <c r="R18" i="21"/>
  <c r="Q18" i="21"/>
  <c r="R130" i="19"/>
  <c r="Q130" i="19"/>
  <c r="P130" i="19"/>
  <c r="R113" i="19"/>
  <c r="Q113" i="19"/>
  <c r="P113" i="19"/>
  <c r="Y144" i="19"/>
  <c r="X144" i="19"/>
  <c r="I16" i="19"/>
  <c r="H16" i="19"/>
  <c r="Y10" i="19"/>
  <c r="X10" i="19"/>
  <c r="W9" i="19"/>
  <c r="J154" i="18"/>
  <c r="I154" i="18"/>
  <c r="Y128" i="18"/>
  <c r="X128" i="18"/>
  <c r="J122" i="18"/>
  <c r="I122" i="18"/>
  <c r="R114" i="18"/>
  <c r="Q114" i="18"/>
  <c r="J111" i="18"/>
  <c r="I111" i="18"/>
  <c r="Y101" i="18"/>
  <c r="X101" i="18"/>
  <c r="R89" i="18"/>
  <c r="Q89" i="18"/>
  <c r="Y88" i="18"/>
  <c r="X88" i="18"/>
  <c r="R81" i="18"/>
  <c r="Q81" i="18"/>
  <c r="Y79" i="18"/>
  <c r="W78" i="18"/>
  <c r="X79" i="18"/>
  <c r="J72" i="18"/>
  <c r="I72" i="18"/>
  <c r="R65" i="18"/>
  <c r="P64" i="18"/>
  <c r="Q65" i="18"/>
  <c r="J56" i="18"/>
  <c r="I56" i="18"/>
  <c r="Y46" i="18"/>
  <c r="X46" i="18"/>
  <c r="R44" i="18"/>
  <c r="Q44" i="18"/>
  <c r="J40" i="18"/>
  <c r="H48" i="18"/>
  <c r="I40" i="18"/>
  <c r="Y30" i="18"/>
  <c r="X30" i="18"/>
  <c r="R28" i="18"/>
  <c r="Q28" i="18"/>
  <c r="R13" i="18"/>
  <c r="Q13" i="18"/>
  <c r="J13" i="18"/>
  <c r="I13" i="18"/>
  <c r="W20" i="18"/>
  <c r="Y12" i="18"/>
  <c r="X12" i="18"/>
  <c r="J140" i="17"/>
  <c r="I140" i="17"/>
  <c r="K140" i="17"/>
  <c r="K131" i="17"/>
  <c r="I131" i="17"/>
  <c r="J131" i="17"/>
  <c r="J123" i="17"/>
  <c r="I123" i="17"/>
  <c r="K123" i="17"/>
  <c r="K114" i="17"/>
  <c r="J114" i="17"/>
  <c r="I114" i="17"/>
  <c r="H105" i="17"/>
  <c r="K97" i="17"/>
  <c r="J97" i="17"/>
  <c r="I97" i="17"/>
  <c r="J88" i="17"/>
  <c r="I88" i="17"/>
  <c r="K88" i="17"/>
  <c r="H79" i="17"/>
  <c r="K80" i="17"/>
  <c r="J80" i="17"/>
  <c r="I80" i="17"/>
  <c r="J71" i="17"/>
  <c r="I71" i="17"/>
  <c r="K71" i="17"/>
  <c r="K62" i="17"/>
  <c r="J62" i="17"/>
  <c r="I62" i="17"/>
  <c r="J54" i="17"/>
  <c r="I54" i="17"/>
  <c r="K54" i="17"/>
  <c r="K45" i="17"/>
  <c r="J45" i="17"/>
  <c r="I45" i="17"/>
  <c r="K28" i="17"/>
  <c r="J28" i="17"/>
  <c r="I28" i="17"/>
  <c r="V16" i="17"/>
  <c r="U16" i="17"/>
  <c r="V12" i="17"/>
  <c r="U12" i="17"/>
  <c r="H149" i="16"/>
  <c r="J150" i="16"/>
  <c r="I150" i="16"/>
  <c r="K150" i="16"/>
  <c r="K141" i="16"/>
  <c r="J141" i="16"/>
  <c r="I141" i="16"/>
  <c r="J132" i="16"/>
  <c r="I132" i="16"/>
  <c r="K132" i="16"/>
  <c r="K124" i="16"/>
  <c r="I124" i="16"/>
  <c r="J124" i="16"/>
  <c r="J115" i="16"/>
  <c r="I115" i="16"/>
  <c r="K115" i="16"/>
  <c r="J98" i="16"/>
  <c r="I98" i="16"/>
  <c r="K98" i="16"/>
  <c r="K89" i="16"/>
  <c r="I89" i="16"/>
  <c r="J89" i="16"/>
  <c r="J81" i="16"/>
  <c r="I81" i="16"/>
  <c r="K81" i="16"/>
  <c r="K72" i="16"/>
  <c r="J72" i="16"/>
  <c r="I72" i="16"/>
  <c r="H63" i="16"/>
  <c r="K55" i="16"/>
  <c r="I55" i="16"/>
  <c r="J55" i="16"/>
  <c r="J46" i="16"/>
  <c r="I46" i="16"/>
  <c r="K46" i="16"/>
  <c r="H37" i="16"/>
  <c r="K38" i="16"/>
  <c r="J38" i="16"/>
  <c r="I38" i="16"/>
  <c r="J29" i="16"/>
  <c r="I29" i="16"/>
  <c r="K29" i="16"/>
  <c r="J17" i="16"/>
  <c r="I17" i="16"/>
  <c r="K17" i="16"/>
  <c r="H21" i="16"/>
  <c r="K13" i="16"/>
  <c r="J13" i="16"/>
  <c r="I13" i="16"/>
  <c r="I151" i="19"/>
  <c r="H151" i="19"/>
  <c r="Y138" i="19"/>
  <c r="X138" i="19"/>
  <c r="I126" i="19"/>
  <c r="H126" i="19"/>
  <c r="Y15" i="19"/>
  <c r="X15" i="19"/>
  <c r="Q157" i="18"/>
  <c r="R157" i="18"/>
  <c r="J144" i="18"/>
  <c r="I144" i="18"/>
  <c r="X139" i="18"/>
  <c r="Y139" i="18"/>
  <c r="R137" i="18"/>
  <c r="Q137" i="18"/>
  <c r="I112" i="18"/>
  <c r="J112" i="18"/>
  <c r="J110" i="18"/>
  <c r="I110" i="18"/>
  <c r="H118" i="18"/>
  <c r="Y100" i="18"/>
  <c r="X100" i="18"/>
  <c r="I83" i="18"/>
  <c r="J83" i="18"/>
  <c r="J79" i="18"/>
  <c r="I79" i="18"/>
  <c r="H78" i="18"/>
  <c r="X73" i="18"/>
  <c r="Y73" i="18"/>
  <c r="R71" i="18"/>
  <c r="Q71" i="18"/>
  <c r="Y69" i="18"/>
  <c r="X69" i="18"/>
  <c r="Q55" i="18"/>
  <c r="R55" i="18"/>
  <c r="Y53" i="18"/>
  <c r="X53" i="18"/>
  <c r="I46" i="18"/>
  <c r="J46" i="18"/>
  <c r="Q39" i="18"/>
  <c r="R39" i="18"/>
  <c r="X37" i="18"/>
  <c r="Y37" i="18"/>
  <c r="W36" i="18"/>
  <c r="I30" i="18"/>
  <c r="J30" i="18"/>
  <c r="Y26" i="18"/>
  <c r="X26" i="18"/>
  <c r="W34" i="18"/>
  <c r="I23" i="18"/>
  <c r="H22" i="18"/>
  <c r="J23" i="18"/>
  <c r="Q14" i="18"/>
  <c r="R14" i="18"/>
  <c r="I14" i="18"/>
  <c r="J14" i="18"/>
  <c r="X13" i="18"/>
  <c r="Y13" i="18"/>
  <c r="I156" i="17"/>
  <c r="K156" i="17"/>
  <c r="J156" i="17"/>
  <c r="I139" i="17"/>
  <c r="H147" i="17"/>
  <c r="J139" i="17"/>
  <c r="K139" i="17"/>
  <c r="I130" i="17"/>
  <c r="K130" i="17"/>
  <c r="J130" i="17"/>
  <c r="I122" i="17"/>
  <c r="H121" i="17"/>
  <c r="K122" i="17"/>
  <c r="J122" i="17"/>
  <c r="I113" i="17"/>
  <c r="K113" i="17"/>
  <c r="J113" i="17"/>
  <c r="I104" i="17"/>
  <c r="K104" i="17"/>
  <c r="J104" i="17"/>
  <c r="I96" i="17"/>
  <c r="K96" i="17"/>
  <c r="J96" i="17"/>
  <c r="I87" i="17"/>
  <c r="K87" i="17"/>
  <c r="J87" i="17"/>
  <c r="I70" i="17"/>
  <c r="J70" i="17"/>
  <c r="K70" i="17"/>
  <c r="I61" i="17"/>
  <c r="K61" i="17"/>
  <c r="J61" i="17"/>
  <c r="I53" i="17"/>
  <c r="K53" i="17"/>
  <c r="J53" i="17"/>
  <c r="I44" i="17"/>
  <c r="K44" i="17"/>
  <c r="J44" i="17"/>
  <c r="I27" i="17"/>
  <c r="H35" i="17"/>
  <c r="K27" i="17"/>
  <c r="J27" i="17"/>
  <c r="I20" i="17"/>
  <c r="K20" i="17"/>
  <c r="J20" i="17"/>
  <c r="I16" i="17"/>
  <c r="K16" i="17"/>
  <c r="J16" i="17"/>
  <c r="I12" i="17"/>
  <c r="J12" i="17"/>
  <c r="K12" i="17"/>
  <c r="I157" i="16"/>
  <c r="K157" i="16"/>
  <c r="J157" i="16"/>
  <c r="I140" i="16"/>
  <c r="K140" i="16"/>
  <c r="J140" i="16"/>
  <c r="I131" i="16"/>
  <c r="J131" i="16"/>
  <c r="K131" i="16"/>
  <c r="I123" i="16"/>
  <c r="K123" i="16"/>
  <c r="J123" i="16"/>
  <c r="I114" i="16"/>
  <c r="K114" i="16"/>
  <c r="J114" i="16"/>
  <c r="I97" i="16"/>
  <c r="H105" i="16"/>
  <c r="J97" i="16"/>
  <c r="K97" i="16"/>
  <c r="I88" i="16"/>
  <c r="K88" i="16"/>
  <c r="J88" i="16"/>
  <c r="I80" i="16"/>
  <c r="H79" i="16"/>
  <c r="K80" i="16"/>
  <c r="J80" i="16"/>
  <c r="I71" i="16"/>
  <c r="K71" i="16"/>
  <c r="J71" i="16"/>
  <c r="I62" i="16"/>
  <c r="J62" i="16"/>
  <c r="K62" i="16"/>
  <c r="I54" i="16"/>
  <c r="K54" i="16"/>
  <c r="J54" i="16"/>
  <c r="I45" i="16"/>
  <c r="K45" i="16"/>
  <c r="J45" i="16"/>
  <c r="I28" i="16"/>
  <c r="J28" i="16"/>
  <c r="K28" i="16"/>
  <c r="U20" i="16"/>
  <c r="W20" i="16"/>
  <c r="V20" i="16"/>
  <c r="U16" i="16"/>
  <c r="V16" i="16"/>
  <c r="U12" i="16"/>
  <c r="V12" i="16"/>
  <c r="I144" i="19"/>
  <c r="H144" i="19"/>
  <c r="Y110" i="19"/>
  <c r="X110" i="19"/>
  <c r="Y16" i="19"/>
  <c r="X16" i="19"/>
  <c r="J155" i="18"/>
  <c r="I155" i="18"/>
  <c r="Y129" i="18"/>
  <c r="X129" i="18"/>
  <c r="R127" i="18"/>
  <c r="Q127" i="18"/>
  <c r="J123" i="18"/>
  <c r="I123" i="18"/>
  <c r="J109" i="18"/>
  <c r="I109" i="18"/>
  <c r="Y99" i="18"/>
  <c r="X99" i="18"/>
  <c r="R82" i="18"/>
  <c r="Q82" i="18"/>
  <c r="P90" i="18"/>
  <c r="Y80" i="18"/>
  <c r="X80" i="18"/>
  <c r="J73" i="18"/>
  <c r="I73" i="18"/>
  <c r="R66" i="18"/>
  <c r="Q66" i="18"/>
  <c r="R61" i="18"/>
  <c r="Q61" i="18"/>
  <c r="J57" i="18"/>
  <c r="I57" i="18"/>
  <c r="J53" i="18"/>
  <c r="I53" i="18"/>
  <c r="Y47" i="18"/>
  <c r="X47" i="18"/>
  <c r="R45" i="18"/>
  <c r="Q45" i="18"/>
  <c r="Y43" i="18"/>
  <c r="X43" i="18"/>
  <c r="J37" i="18"/>
  <c r="H36" i="18"/>
  <c r="I37" i="18"/>
  <c r="R29" i="18"/>
  <c r="Q29" i="18"/>
  <c r="Y27" i="18"/>
  <c r="X27" i="18"/>
  <c r="Y25" i="18"/>
  <c r="X25" i="18"/>
  <c r="R15" i="18"/>
  <c r="Q15" i="18"/>
  <c r="J15" i="18"/>
  <c r="I15" i="18"/>
  <c r="Y14" i="18"/>
  <c r="X14" i="18"/>
  <c r="R87" i="18"/>
  <c r="Q87" i="18"/>
  <c r="R96" i="18"/>
  <c r="Q96" i="18"/>
  <c r="P104" i="18"/>
  <c r="R100" i="18"/>
  <c r="Q100" i="18"/>
  <c r="R113" i="18"/>
  <c r="Q113" i="18"/>
  <c r="R129" i="18"/>
  <c r="Q129" i="18"/>
  <c r="R145" i="18"/>
  <c r="Q145" i="18"/>
  <c r="R43" i="18"/>
  <c r="Q43" i="18"/>
  <c r="R52" i="18"/>
  <c r="Q52" i="18"/>
  <c r="R60" i="18"/>
  <c r="Q60" i="18"/>
  <c r="R69" i="18"/>
  <c r="Q69" i="18"/>
  <c r="R86" i="18"/>
  <c r="Q86" i="18"/>
  <c r="R95" i="18"/>
  <c r="Q95" i="18"/>
  <c r="R101" i="18"/>
  <c r="Q101" i="18"/>
  <c r="R123" i="18"/>
  <c r="Q123" i="18"/>
  <c r="R139" i="18"/>
  <c r="Q139" i="18"/>
  <c r="R155" i="18"/>
  <c r="Q155" i="18"/>
  <c r="Q25" i="18"/>
  <c r="R25" i="18"/>
  <c r="Q33" i="18"/>
  <c r="R33" i="18"/>
  <c r="Q42" i="18"/>
  <c r="R42" i="18"/>
  <c r="Q51" i="18"/>
  <c r="P50" i="18"/>
  <c r="R51" i="18"/>
  <c r="Q59" i="18"/>
  <c r="R59" i="18"/>
  <c r="Q68" i="18"/>
  <c r="P76" i="18"/>
  <c r="R68" i="18"/>
  <c r="Q85" i="18"/>
  <c r="R85" i="18"/>
  <c r="Q94" i="18"/>
  <c r="R94" i="18"/>
  <c r="Q102" i="18"/>
  <c r="R102" i="18"/>
  <c r="R109" i="18"/>
  <c r="Q109" i="18"/>
  <c r="Q112" i="18"/>
  <c r="R112" i="18"/>
  <c r="R128" i="18"/>
  <c r="Q128" i="18"/>
  <c r="R144" i="18"/>
  <c r="Q144" i="18"/>
  <c r="Q149" i="18"/>
  <c r="R149" i="18"/>
  <c r="P148" i="18"/>
  <c r="R24" i="18"/>
  <c r="Q24" i="18"/>
  <c r="R32" i="18"/>
  <c r="Q32" i="18"/>
  <c r="R41" i="18"/>
  <c r="Q41" i="18"/>
  <c r="Q58" i="18"/>
  <c r="R58" i="18"/>
  <c r="R67" i="18"/>
  <c r="Q67" i="18"/>
  <c r="Q75" i="18"/>
  <c r="R75" i="18"/>
  <c r="R84" i="18"/>
  <c r="Q84" i="18"/>
  <c r="P92" i="18"/>
  <c r="Q93" i="18"/>
  <c r="R93" i="18"/>
  <c r="R103" i="18"/>
  <c r="Q103" i="18"/>
  <c r="R110" i="18"/>
  <c r="P118" i="18"/>
  <c r="Q110" i="18"/>
  <c r="Q122" i="18"/>
  <c r="R122" i="18"/>
  <c r="P146" i="18"/>
  <c r="R138" i="18"/>
  <c r="Q138" i="18"/>
  <c r="R154" i="18"/>
  <c r="Q154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Q99" i="18"/>
  <c r="R99" i="18"/>
  <c r="Q108" i="18"/>
  <c r="R108" i="18"/>
  <c r="Q116" i="18"/>
  <c r="R116" i="18"/>
  <c r="Q125" i="18"/>
  <c r="R125" i="18"/>
  <c r="Q142" i="18"/>
  <c r="R142" i="18"/>
  <c r="Q151" i="18"/>
  <c r="R151" i="18"/>
  <c r="Q159" i="18"/>
  <c r="R159" i="18"/>
  <c r="R98" i="18"/>
  <c r="Q98" i="18"/>
  <c r="R107" i="18"/>
  <c r="P106" i="18"/>
  <c r="Q107" i="18"/>
  <c r="R115" i="18"/>
  <c r="Q115" i="18"/>
  <c r="P132" i="18"/>
  <c r="R124" i="18"/>
  <c r="Q124" i="18"/>
  <c r="R141" i="18"/>
  <c r="Q141" i="18"/>
  <c r="R150" i="18"/>
  <c r="Q150" i="18"/>
  <c r="R158" i="18"/>
  <c r="Q158" i="18"/>
  <c r="J87" i="18"/>
  <c r="I87" i="18"/>
  <c r="J96" i="18"/>
  <c r="I96" i="18"/>
  <c r="H104" i="18"/>
  <c r="J121" i="18"/>
  <c r="H120" i="18"/>
  <c r="I121" i="18"/>
  <c r="J137" i="18"/>
  <c r="I137" i="18"/>
  <c r="J153" i="18"/>
  <c r="I153" i="18"/>
  <c r="J157" i="18"/>
  <c r="I157" i="18"/>
  <c r="J43" i="18"/>
  <c r="I43" i="18"/>
  <c r="J52" i="18"/>
  <c r="I52" i="18"/>
  <c r="J60" i="18"/>
  <c r="I60" i="18"/>
  <c r="J69" i="18"/>
  <c r="I69" i="18"/>
  <c r="J86" i="18"/>
  <c r="I86" i="18"/>
  <c r="J95" i="18"/>
  <c r="I95" i="18"/>
  <c r="J114" i="18"/>
  <c r="I114" i="18"/>
  <c r="J130" i="18"/>
  <c r="I130" i="18"/>
  <c r="I25" i="18"/>
  <c r="J25" i="18"/>
  <c r="I33" i="18"/>
  <c r="J33" i="18"/>
  <c r="I42" i="18"/>
  <c r="J42" i="18"/>
  <c r="I51" i="18"/>
  <c r="H50" i="18"/>
  <c r="J51" i="18"/>
  <c r="I59" i="18"/>
  <c r="J59" i="18"/>
  <c r="I68" i="18"/>
  <c r="H76" i="18"/>
  <c r="J68" i="18"/>
  <c r="I85" i="18"/>
  <c r="J85" i="18"/>
  <c r="I94" i="18"/>
  <c r="J94" i="18"/>
  <c r="J100" i="18"/>
  <c r="I100" i="18"/>
  <c r="J136" i="18"/>
  <c r="I136" i="18"/>
  <c r="I140" i="18"/>
  <c r="J140" i="18"/>
  <c r="I156" i="18"/>
  <c r="J156" i="18"/>
  <c r="J24" i="18"/>
  <c r="I24" i="18"/>
  <c r="J32" i="18"/>
  <c r="I32" i="18"/>
  <c r="J41" i="18"/>
  <c r="I41" i="18"/>
  <c r="J58" i="18"/>
  <c r="I58" i="18"/>
  <c r="I67" i="18"/>
  <c r="J67" i="18"/>
  <c r="J75" i="18"/>
  <c r="I75" i="18"/>
  <c r="J84" i="18"/>
  <c r="I84" i="18"/>
  <c r="J93" i="18"/>
  <c r="I93" i="18"/>
  <c r="H92" i="18"/>
  <c r="J101" i="18"/>
  <c r="I101" i="18"/>
  <c r="J113" i="18"/>
  <c r="I113" i="18"/>
  <c r="I129" i="18"/>
  <c r="J129" i="18"/>
  <c r="J145" i="18"/>
  <c r="I145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I99" i="18"/>
  <c r="J99" i="18"/>
  <c r="I108" i="18"/>
  <c r="J108" i="18"/>
  <c r="I116" i="18"/>
  <c r="J116" i="18"/>
  <c r="I125" i="18"/>
  <c r="J125" i="18"/>
  <c r="I142" i="18"/>
  <c r="J142" i="18"/>
  <c r="I151" i="18"/>
  <c r="J151" i="18"/>
  <c r="I159" i="18"/>
  <c r="J159" i="18"/>
  <c r="I98" i="18"/>
  <c r="J98" i="18"/>
  <c r="J107" i="18"/>
  <c r="I107" i="18"/>
  <c r="H106" i="18"/>
  <c r="J115" i="18"/>
  <c r="I115" i="18"/>
  <c r="H132" i="18"/>
  <c r="I124" i="18"/>
  <c r="J124" i="18"/>
  <c r="J141" i="18"/>
  <c r="I141" i="18"/>
  <c r="I150" i="18"/>
  <c r="J150" i="18"/>
  <c r="J158" i="18"/>
  <c r="I158" i="18"/>
  <c r="J155" i="17"/>
  <c r="I155" i="17"/>
  <c r="K155" i="17"/>
  <c r="J146" i="17"/>
  <c r="I146" i="17"/>
  <c r="K146" i="17"/>
  <c r="J138" i="17"/>
  <c r="I138" i="17"/>
  <c r="K138" i="17"/>
  <c r="J129" i="17"/>
  <c r="I129" i="17"/>
  <c r="K129" i="17"/>
  <c r="J112" i="17"/>
  <c r="I112" i="17"/>
  <c r="K112" i="17"/>
  <c r="J103" i="17"/>
  <c r="I103" i="17"/>
  <c r="K103" i="17"/>
  <c r="J95" i="17"/>
  <c r="I95" i="17"/>
  <c r="K95" i="17"/>
  <c r="J86" i="17"/>
  <c r="I86" i="17"/>
  <c r="K86" i="17"/>
  <c r="J69" i="17"/>
  <c r="I69" i="17"/>
  <c r="H77" i="17"/>
  <c r="K69" i="17"/>
  <c r="J60" i="17"/>
  <c r="I60" i="17"/>
  <c r="K60" i="17"/>
  <c r="J52" i="17"/>
  <c r="I52" i="17"/>
  <c r="H51" i="17"/>
  <c r="K52" i="17"/>
  <c r="J43" i="17"/>
  <c r="I43" i="17"/>
  <c r="K43" i="17"/>
  <c r="J34" i="17"/>
  <c r="I34" i="17"/>
  <c r="K34" i="17"/>
  <c r="J26" i="17"/>
  <c r="I26" i="17"/>
  <c r="K26" i="17"/>
  <c r="V19" i="17"/>
  <c r="U19" i="17"/>
  <c r="V15" i="17"/>
  <c r="U15" i="17"/>
  <c r="V11" i="17"/>
  <c r="U11" i="17"/>
  <c r="J156" i="16"/>
  <c r="I156" i="16"/>
  <c r="K156" i="16"/>
  <c r="J139" i="16"/>
  <c r="I139" i="16"/>
  <c r="H147" i="16"/>
  <c r="K139" i="16"/>
  <c r="J130" i="16"/>
  <c r="I130" i="16"/>
  <c r="K130" i="16"/>
  <c r="J122" i="16"/>
  <c r="I122" i="16"/>
  <c r="H121" i="16"/>
  <c r="K122" i="16"/>
  <c r="J113" i="16"/>
  <c r="I113" i="16"/>
  <c r="K113" i="16"/>
  <c r="J104" i="16"/>
  <c r="I104" i="16"/>
  <c r="K104" i="16"/>
  <c r="J96" i="16"/>
  <c r="I96" i="16"/>
  <c r="K96" i="16"/>
  <c r="J87" i="16"/>
  <c r="I87" i="16"/>
  <c r="K87" i="16"/>
  <c r="J70" i="16"/>
  <c r="I70" i="16"/>
  <c r="K70" i="16"/>
  <c r="J61" i="16"/>
  <c r="I61" i="16"/>
  <c r="K61" i="16"/>
  <c r="J53" i="16"/>
  <c r="I53" i="16"/>
  <c r="K53" i="16"/>
  <c r="J44" i="16"/>
  <c r="I44" i="16"/>
  <c r="K44" i="16"/>
  <c r="J27" i="16"/>
  <c r="I27" i="16"/>
  <c r="H35" i="16"/>
  <c r="K27" i="16"/>
  <c r="J20" i="16"/>
  <c r="I20" i="16"/>
  <c r="K20" i="16"/>
  <c r="J16" i="16"/>
  <c r="I16" i="16"/>
  <c r="K16" i="16"/>
  <c r="J12" i="16"/>
  <c r="I12" i="16"/>
  <c r="K12" i="16"/>
  <c r="Y137" i="19"/>
  <c r="X137" i="19"/>
  <c r="I116" i="19"/>
  <c r="H116" i="19"/>
  <c r="Y17" i="19"/>
  <c r="X17" i="19"/>
  <c r="Y154" i="18"/>
  <c r="X154" i="18"/>
  <c r="Y122" i="18"/>
  <c r="X122" i="18"/>
  <c r="Y109" i="18"/>
  <c r="X109" i="18"/>
  <c r="J97" i="18"/>
  <c r="I97" i="18"/>
  <c r="R88" i="18"/>
  <c r="Q88" i="18"/>
  <c r="Y87" i="18"/>
  <c r="X87" i="18"/>
  <c r="J80" i="18"/>
  <c r="I80" i="18"/>
  <c r="R72" i="18"/>
  <c r="Q72" i="18"/>
  <c r="Y70" i="18"/>
  <c r="X70" i="18"/>
  <c r="R56" i="18"/>
  <c r="Q56" i="18"/>
  <c r="W62" i="18"/>
  <c r="Y54" i="18"/>
  <c r="X54" i="18"/>
  <c r="J47" i="18"/>
  <c r="I47" i="18"/>
  <c r="P48" i="18"/>
  <c r="R40" i="18"/>
  <c r="Q40" i="18"/>
  <c r="Y38" i="18"/>
  <c r="X38" i="18"/>
  <c r="J31" i="18"/>
  <c r="I31" i="18"/>
  <c r="J27" i="18"/>
  <c r="I27" i="18"/>
  <c r="R23" i="18"/>
  <c r="Q23" i="18"/>
  <c r="P22" i="18"/>
  <c r="R16" i="18"/>
  <c r="Q16" i="18"/>
  <c r="J16" i="18"/>
  <c r="I16" i="18"/>
  <c r="Y15" i="18"/>
  <c r="X15" i="18"/>
  <c r="Y86" i="18"/>
  <c r="X86" i="18"/>
  <c r="Y95" i="18"/>
  <c r="X95" i="18"/>
  <c r="Y103" i="18"/>
  <c r="X103" i="18"/>
  <c r="Y110" i="18"/>
  <c r="X110" i="18"/>
  <c r="W118" i="18"/>
  <c r="Y111" i="18"/>
  <c r="X111" i="18"/>
  <c r="Y127" i="18"/>
  <c r="X127" i="18"/>
  <c r="Y143" i="18"/>
  <c r="X143" i="18"/>
  <c r="Y33" i="18"/>
  <c r="X33" i="18"/>
  <c r="Y42" i="18"/>
  <c r="X42" i="18"/>
  <c r="Y51" i="18"/>
  <c r="X51" i="18"/>
  <c r="W50" i="18"/>
  <c r="Y59" i="18"/>
  <c r="X59" i="18"/>
  <c r="Y68" i="18"/>
  <c r="X68" i="18"/>
  <c r="W76" i="18"/>
  <c r="Y85" i="18"/>
  <c r="X85" i="18"/>
  <c r="Y94" i="18"/>
  <c r="X94" i="18"/>
  <c r="Y121" i="18"/>
  <c r="W120" i="18"/>
  <c r="X121" i="18"/>
  <c r="Y137" i="18"/>
  <c r="X137" i="18"/>
  <c r="Y153" i="18"/>
  <c r="X153" i="18"/>
  <c r="X24" i="18"/>
  <c r="Y24" i="18"/>
  <c r="X32" i="18"/>
  <c r="Y32" i="18"/>
  <c r="X41" i="18"/>
  <c r="Y41" i="18"/>
  <c r="X58" i="18"/>
  <c r="Y58" i="18"/>
  <c r="X67" i="18"/>
  <c r="Y67" i="18"/>
  <c r="X75" i="18"/>
  <c r="Y75" i="18"/>
  <c r="X84" i="18"/>
  <c r="Y84" i="18"/>
  <c r="X93" i="18"/>
  <c r="W92" i="18"/>
  <c r="Y93" i="18"/>
  <c r="Y126" i="18"/>
  <c r="X126" i="18"/>
  <c r="X130" i="18"/>
  <c r="Y130" i="18"/>
  <c r="Y23" i="18"/>
  <c r="X23" i="18"/>
  <c r="W22" i="18"/>
  <c r="Y31" i="18"/>
  <c r="X31" i="18"/>
  <c r="W48" i="18"/>
  <c r="X40" i="18"/>
  <c r="Y40" i="18"/>
  <c r="X57" i="18"/>
  <c r="Y57" i="18"/>
  <c r="Y66" i="18"/>
  <c r="X66" i="18"/>
  <c r="Y74" i="18"/>
  <c r="X74" i="18"/>
  <c r="Y83" i="18"/>
  <c r="X83" i="18"/>
  <c r="Y136" i="18"/>
  <c r="X136" i="18"/>
  <c r="Y152" i="18"/>
  <c r="X152" i="18"/>
  <c r="W160" i="18"/>
  <c r="X156" i="18"/>
  <c r="Y156" i="18"/>
  <c r="Y116" i="18"/>
  <c r="X116" i="18"/>
  <c r="Y125" i="18"/>
  <c r="X125" i="18"/>
  <c r="Y142" i="18"/>
  <c r="X142" i="18"/>
  <c r="Y151" i="18"/>
  <c r="X151" i="18"/>
  <c r="Y159" i="18"/>
  <c r="X159" i="18"/>
  <c r="X98" i="18"/>
  <c r="Y98" i="18"/>
  <c r="X107" i="18"/>
  <c r="W106" i="18"/>
  <c r="Y107" i="18"/>
  <c r="X115" i="18"/>
  <c r="Y115" i="18"/>
  <c r="X124" i="18"/>
  <c r="W132" i="18"/>
  <c r="Y124" i="18"/>
  <c r="X141" i="18"/>
  <c r="Y141" i="18"/>
  <c r="X150" i="18"/>
  <c r="Y150" i="18"/>
  <c r="X158" i="18"/>
  <c r="Y158" i="18"/>
  <c r="X114" i="18"/>
  <c r="Y114" i="18"/>
  <c r="Y123" i="18"/>
  <c r="X123" i="18"/>
  <c r="Y131" i="18"/>
  <c r="X131" i="18"/>
  <c r="Y140" i="18"/>
  <c r="X140" i="18"/>
  <c r="Y149" i="18"/>
  <c r="W148" i="18"/>
  <c r="X149" i="18"/>
  <c r="Y157" i="18"/>
  <c r="X157" i="18"/>
  <c r="K154" i="17"/>
  <c r="J154" i="17"/>
  <c r="I154" i="17"/>
  <c r="K145" i="17"/>
  <c r="J145" i="17"/>
  <c r="I145" i="17"/>
  <c r="K137" i="17"/>
  <c r="J137" i="17"/>
  <c r="I137" i="17"/>
  <c r="K128" i="17"/>
  <c r="J128" i="17"/>
  <c r="I128" i="17"/>
  <c r="K111" i="17"/>
  <c r="J111" i="17"/>
  <c r="I111" i="17"/>
  <c r="H119" i="17"/>
  <c r="K102" i="17"/>
  <c r="J102" i="17"/>
  <c r="I102" i="17"/>
  <c r="K94" i="17"/>
  <c r="J94" i="17"/>
  <c r="I94" i="17"/>
  <c r="H93" i="17"/>
  <c r="K85" i="17"/>
  <c r="J85" i="17"/>
  <c r="I85" i="17"/>
  <c r="K76" i="17"/>
  <c r="J76" i="17"/>
  <c r="I76" i="17"/>
  <c r="K68" i="17"/>
  <c r="J68" i="17"/>
  <c r="I68" i="17"/>
  <c r="K59" i="17"/>
  <c r="J59" i="17"/>
  <c r="I59" i="17"/>
  <c r="K42" i="17"/>
  <c r="J42" i="17"/>
  <c r="I42" i="17"/>
  <c r="K33" i="17"/>
  <c r="J33" i="17"/>
  <c r="I33" i="17"/>
  <c r="K25" i="17"/>
  <c r="J25" i="17"/>
  <c r="I25" i="17"/>
  <c r="K19" i="17"/>
  <c r="J19" i="17"/>
  <c r="I19" i="17"/>
  <c r="K15" i="17"/>
  <c r="J15" i="17"/>
  <c r="I15" i="17"/>
  <c r="K11" i="17"/>
  <c r="J11" i="17"/>
  <c r="I11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I69" i="16"/>
  <c r="H77" i="16"/>
  <c r="K60" i="16"/>
  <c r="J60" i="16"/>
  <c r="I60" i="16"/>
  <c r="K52" i="16"/>
  <c r="J52" i="16"/>
  <c r="I52" i="16"/>
  <c r="H51" i="16"/>
  <c r="K43" i="16"/>
  <c r="J43" i="16"/>
  <c r="I43" i="16"/>
  <c r="K34" i="16"/>
  <c r="J34" i="16"/>
  <c r="I34" i="16"/>
  <c r="K26" i="16"/>
  <c r="J26" i="16"/>
  <c r="I26" i="16"/>
  <c r="V19" i="16"/>
  <c r="U19" i="16"/>
  <c r="W15" i="16"/>
  <c r="V15" i="16"/>
  <c r="U15" i="16"/>
  <c r="V11" i="16"/>
  <c r="U11" i="16"/>
  <c r="Y155" i="19"/>
  <c r="X155" i="19"/>
  <c r="I109" i="19"/>
  <c r="H109" i="19"/>
  <c r="I14" i="19"/>
  <c r="H14" i="19"/>
  <c r="Y122" i="19"/>
  <c r="X122" i="19"/>
  <c r="W121" i="19"/>
  <c r="W147" i="19"/>
  <c r="X139" i="19"/>
  <c r="Y139" i="19"/>
  <c r="Y14" i="19"/>
  <c r="X14" i="19"/>
  <c r="Y118" i="19"/>
  <c r="X118" i="19"/>
  <c r="Y136" i="19"/>
  <c r="X136" i="19"/>
  <c r="W135" i="19"/>
  <c r="Y158" i="19"/>
  <c r="X158" i="19"/>
  <c r="Y13" i="19"/>
  <c r="X13" i="19"/>
  <c r="W21" i="19"/>
  <c r="Y113" i="19"/>
  <c r="X113" i="19"/>
  <c r="Y130" i="19"/>
  <c r="X130" i="19"/>
  <c r="Y12" i="19"/>
  <c r="X12" i="19"/>
  <c r="X112" i="19"/>
  <c r="Y112" i="19"/>
  <c r="X129" i="19"/>
  <c r="Y129" i="19"/>
  <c r="X146" i="19"/>
  <c r="Y146" i="19"/>
  <c r="Y11" i="19"/>
  <c r="X11" i="19"/>
  <c r="Y19" i="19"/>
  <c r="X19" i="19"/>
  <c r="Y111" i="19"/>
  <c r="W119" i="19"/>
  <c r="X111" i="19"/>
  <c r="Y128" i="19"/>
  <c r="X128" i="19"/>
  <c r="Y145" i="19"/>
  <c r="X145" i="19"/>
  <c r="Y20" i="19"/>
  <c r="X20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Y39" i="19"/>
  <c r="X39" i="19"/>
  <c r="Y40" i="19"/>
  <c r="X40" i="19"/>
  <c r="Y41" i="19"/>
  <c r="X41" i="19"/>
  <c r="W49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9" i="19"/>
  <c r="X109" i="19"/>
  <c r="Y117" i="19"/>
  <c r="X117" i="19"/>
  <c r="Y126" i="19"/>
  <c r="X126" i="19"/>
  <c r="Y143" i="19"/>
  <c r="X143" i="19"/>
  <c r="Y151" i="19"/>
  <c r="X151" i="19"/>
  <c r="Y108" i="19"/>
  <c r="X108" i="19"/>
  <c r="W107" i="19"/>
  <c r="Y116" i="19"/>
  <c r="X116" i="19"/>
  <c r="Y125" i="19"/>
  <c r="X125" i="19"/>
  <c r="W133" i="19"/>
  <c r="Y142" i="19"/>
  <c r="X142" i="19"/>
  <c r="X115" i="19"/>
  <c r="Y115" i="19"/>
  <c r="X124" i="19"/>
  <c r="Y124" i="19"/>
  <c r="X132" i="19"/>
  <c r="Y132" i="19"/>
  <c r="X141" i="19"/>
  <c r="Y141" i="19"/>
  <c r="X150" i="19"/>
  <c r="W149" i="19"/>
  <c r="Y150" i="19"/>
  <c r="X154" i="19"/>
  <c r="Y154" i="19"/>
  <c r="Y156" i="19"/>
  <c r="X156" i="19"/>
  <c r="Y114" i="19"/>
  <c r="X114" i="19"/>
  <c r="X123" i="19"/>
  <c r="Y123" i="19"/>
  <c r="Y131" i="19"/>
  <c r="X131" i="19"/>
  <c r="X140" i="19"/>
  <c r="Y140" i="19"/>
  <c r="X159" i="19"/>
  <c r="Y159" i="19"/>
  <c r="X153" i="19"/>
  <c r="W161" i="19"/>
  <c r="Y153" i="19"/>
  <c r="X157" i="19"/>
  <c r="Y157" i="19"/>
  <c r="G119" i="19"/>
  <c r="I111" i="19"/>
  <c r="H111" i="19"/>
  <c r="I128" i="19"/>
  <c r="H128" i="19"/>
  <c r="I145" i="19"/>
  <c r="H145" i="19"/>
  <c r="I154" i="19"/>
  <c r="H154" i="19"/>
  <c r="I12" i="19"/>
  <c r="H12" i="19"/>
  <c r="I20" i="19"/>
  <c r="H20" i="19"/>
  <c r="I108" i="19"/>
  <c r="H108" i="19"/>
  <c r="G107" i="19"/>
  <c r="I125" i="19"/>
  <c r="H125" i="19"/>
  <c r="G133" i="19"/>
  <c r="I142" i="19"/>
  <c r="H142" i="19"/>
  <c r="I11" i="19"/>
  <c r="H11" i="19"/>
  <c r="I19" i="19"/>
  <c r="H19" i="19"/>
  <c r="I137" i="19"/>
  <c r="H137" i="19"/>
  <c r="I152" i="19"/>
  <c r="H152" i="19"/>
  <c r="I10" i="19"/>
  <c r="H10" i="19"/>
  <c r="G9" i="19"/>
  <c r="J128" i="19" s="1"/>
  <c r="I18" i="19"/>
  <c r="H18" i="19"/>
  <c r="H118" i="19"/>
  <c r="I118" i="19"/>
  <c r="H136" i="19"/>
  <c r="G135" i="19"/>
  <c r="I136" i="19"/>
  <c r="F161" i="19"/>
  <c r="F119" i="19"/>
  <c r="F147" i="19"/>
  <c r="F121" i="19"/>
  <c r="E7" i="19"/>
  <c r="F135" i="19"/>
  <c r="F9" i="19"/>
  <c r="F93" i="19"/>
  <c r="F91" i="19"/>
  <c r="F65" i="19"/>
  <c r="F63" i="19"/>
  <c r="F37" i="19"/>
  <c r="F35" i="19"/>
  <c r="F49" i="19"/>
  <c r="F23" i="19"/>
  <c r="F107" i="19"/>
  <c r="F77" i="19"/>
  <c r="F21" i="19"/>
  <c r="F105" i="19"/>
  <c r="F51" i="19"/>
  <c r="F133" i="19"/>
  <c r="F149" i="19"/>
  <c r="F79" i="19"/>
  <c r="I17" i="19"/>
  <c r="H17" i="19"/>
  <c r="I117" i="19"/>
  <c r="H117" i="19"/>
  <c r="J24" i="19"/>
  <c r="I24" i="19"/>
  <c r="H24" i="19"/>
  <c r="G23" i="19"/>
  <c r="I25" i="19"/>
  <c r="H25" i="19"/>
  <c r="I26" i="19"/>
  <c r="H26" i="19"/>
  <c r="I27" i="19"/>
  <c r="H27" i="19"/>
  <c r="G35" i="19"/>
  <c r="I28" i="19"/>
  <c r="H28" i="19"/>
  <c r="I29" i="19"/>
  <c r="H29" i="19"/>
  <c r="I30" i="19"/>
  <c r="H30" i="19"/>
  <c r="I31" i="19"/>
  <c r="H31" i="19"/>
  <c r="I32" i="19"/>
  <c r="H32" i="19"/>
  <c r="I33" i="19"/>
  <c r="H33" i="19"/>
  <c r="J34" i="19"/>
  <c r="I34" i="19"/>
  <c r="H34" i="19"/>
  <c r="I38" i="19"/>
  <c r="H38" i="19"/>
  <c r="G37" i="19"/>
  <c r="I39" i="19"/>
  <c r="H39" i="19"/>
  <c r="I40" i="19"/>
  <c r="H40" i="19"/>
  <c r="I41" i="19"/>
  <c r="H41" i="19"/>
  <c r="G49" i="19"/>
  <c r="I42" i="19"/>
  <c r="H42" i="19"/>
  <c r="I43" i="19"/>
  <c r="H43" i="19"/>
  <c r="I44" i="19"/>
  <c r="H44" i="19"/>
  <c r="I45" i="19"/>
  <c r="H45" i="19"/>
  <c r="I46" i="19"/>
  <c r="H46" i="19"/>
  <c r="J47" i="19"/>
  <c r="I47" i="19"/>
  <c r="H47" i="19"/>
  <c r="I48" i="19"/>
  <c r="H48" i="19"/>
  <c r="I52" i="19"/>
  <c r="H52" i="19"/>
  <c r="G51" i="19"/>
  <c r="I53" i="19"/>
  <c r="H53" i="19"/>
  <c r="I54" i="19"/>
  <c r="H54" i="19"/>
  <c r="J55" i="19"/>
  <c r="I55" i="19"/>
  <c r="H55" i="19"/>
  <c r="G63" i="19"/>
  <c r="I56" i="19"/>
  <c r="H56" i="19"/>
  <c r="I57" i="19"/>
  <c r="H57" i="19"/>
  <c r="I58" i="19"/>
  <c r="H58" i="19"/>
  <c r="I59" i="19"/>
  <c r="H59" i="19"/>
  <c r="J60" i="19"/>
  <c r="I60" i="19"/>
  <c r="H60" i="19"/>
  <c r="I61" i="19"/>
  <c r="H61" i="19"/>
  <c r="I62" i="19"/>
  <c r="H62" i="19"/>
  <c r="I66" i="19"/>
  <c r="H66" i="19"/>
  <c r="G65" i="19"/>
  <c r="I67" i="19"/>
  <c r="H67" i="19"/>
  <c r="J68" i="19"/>
  <c r="I68" i="19"/>
  <c r="H68" i="19"/>
  <c r="I69" i="19"/>
  <c r="H69" i="19"/>
  <c r="G77" i="19"/>
  <c r="I70" i="19"/>
  <c r="H70" i="19"/>
  <c r="I71" i="19"/>
  <c r="H71" i="19"/>
  <c r="I72" i="19"/>
  <c r="H72" i="19"/>
  <c r="J73" i="19"/>
  <c r="I73" i="19"/>
  <c r="H73" i="19"/>
  <c r="I74" i="19"/>
  <c r="H74" i="19"/>
  <c r="I75" i="19"/>
  <c r="H75" i="19"/>
  <c r="I76" i="19"/>
  <c r="H76" i="19"/>
  <c r="I80" i="19"/>
  <c r="H80" i="19"/>
  <c r="G79" i="19"/>
  <c r="J81" i="19"/>
  <c r="I81" i="19"/>
  <c r="H81" i="19"/>
  <c r="I82" i="19"/>
  <c r="H82" i="19"/>
  <c r="I83" i="19"/>
  <c r="H83" i="19"/>
  <c r="G91" i="19"/>
  <c r="I84" i="19"/>
  <c r="H84" i="19"/>
  <c r="I85" i="19"/>
  <c r="H85" i="19"/>
  <c r="J86" i="19"/>
  <c r="I86" i="19"/>
  <c r="H86" i="19"/>
  <c r="I87" i="19"/>
  <c r="H87" i="19"/>
  <c r="I88" i="19"/>
  <c r="H88" i="19"/>
  <c r="I89" i="19"/>
  <c r="H89" i="19"/>
  <c r="I90" i="19"/>
  <c r="H90" i="19"/>
  <c r="I94" i="19"/>
  <c r="H94" i="19"/>
  <c r="G93" i="19"/>
  <c r="I95" i="19"/>
  <c r="H95" i="19"/>
  <c r="I96" i="19"/>
  <c r="H96" i="19"/>
  <c r="I97" i="19"/>
  <c r="H97" i="19"/>
  <c r="G105" i="19"/>
  <c r="I98" i="19"/>
  <c r="H98" i="19"/>
  <c r="J99" i="19"/>
  <c r="I99" i="19"/>
  <c r="H99" i="19"/>
  <c r="I100" i="19"/>
  <c r="H100" i="19"/>
  <c r="I101" i="19"/>
  <c r="H101" i="19"/>
  <c r="I102" i="19"/>
  <c r="H102" i="19"/>
  <c r="I103" i="19"/>
  <c r="H103" i="19"/>
  <c r="I104" i="19"/>
  <c r="H104" i="19"/>
  <c r="I115" i="19"/>
  <c r="H115" i="19"/>
  <c r="I124" i="19"/>
  <c r="H124" i="19"/>
  <c r="J132" i="19"/>
  <c r="I132" i="19"/>
  <c r="H132" i="19"/>
  <c r="I141" i="19"/>
  <c r="H141" i="19"/>
  <c r="I150" i="19"/>
  <c r="H150" i="19"/>
  <c r="G149" i="19"/>
  <c r="G161" i="19"/>
  <c r="I153" i="19"/>
  <c r="H153" i="19"/>
  <c r="I114" i="19"/>
  <c r="H114" i="19"/>
  <c r="I123" i="19"/>
  <c r="H123" i="19"/>
  <c r="I131" i="19"/>
  <c r="H131" i="19"/>
  <c r="I140" i="19"/>
  <c r="H140" i="19"/>
  <c r="I156" i="19"/>
  <c r="H156" i="19"/>
  <c r="I158" i="19"/>
  <c r="H158" i="19"/>
  <c r="J113" i="19"/>
  <c r="H113" i="19"/>
  <c r="I113" i="19"/>
  <c r="H122" i="19"/>
  <c r="G121" i="19"/>
  <c r="I122" i="19"/>
  <c r="H130" i="19"/>
  <c r="I130" i="19"/>
  <c r="H139" i="19"/>
  <c r="G147" i="19"/>
  <c r="I139" i="19"/>
  <c r="H112" i="19"/>
  <c r="I112" i="19"/>
  <c r="H129" i="19"/>
  <c r="I129" i="19"/>
  <c r="I138" i="19"/>
  <c r="H138" i="19"/>
  <c r="H146" i="19"/>
  <c r="I146" i="19"/>
  <c r="H155" i="19"/>
  <c r="I155" i="19"/>
  <c r="H159" i="19"/>
  <c r="I159" i="19"/>
  <c r="T21" i="17"/>
  <c r="V13" i="17"/>
  <c r="U13" i="17"/>
  <c r="W18" i="15"/>
  <c r="Y18" i="15"/>
  <c r="X18" i="15"/>
  <c r="Y16" i="15"/>
  <c r="X16" i="15"/>
  <c r="W16" i="15"/>
  <c r="W14" i="15"/>
  <c r="Y14" i="15"/>
  <c r="X14" i="15"/>
  <c r="Y12" i="15"/>
  <c r="X12" i="15"/>
  <c r="W12" i="15"/>
  <c r="W10" i="15"/>
  <c r="Y10" i="15"/>
  <c r="X10" i="15"/>
  <c r="Z7" i="19"/>
  <c r="T7" i="19"/>
  <c r="S18" i="14"/>
  <c r="T18" i="14"/>
  <c r="V18" i="17"/>
  <c r="U18" i="17"/>
  <c r="V10" i="17"/>
  <c r="U10" i="17"/>
  <c r="T9" i="17"/>
  <c r="T19" i="14"/>
  <c r="S19" i="14"/>
  <c r="T11" i="14"/>
  <c r="S11" i="14"/>
  <c r="T20" i="14"/>
  <c r="S20" i="14"/>
  <c r="T12" i="14"/>
  <c r="S12" i="14"/>
  <c r="K151" i="13"/>
  <c r="J151" i="13"/>
  <c r="I151" i="13"/>
  <c r="K134" i="13"/>
  <c r="J134" i="13"/>
  <c r="I134" i="13"/>
  <c r="K116" i="13"/>
  <c r="J116" i="13"/>
  <c r="I116" i="13"/>
  <c r="K99" i="13"/>
  <c r="J99" i="13"/>
  <c r="I99" i="13"/>
  <c r="K82" i="13"/>
  <c r="J82" i="13"/>
  <c r="H90" i="13"/>
  <c r="I82" i="13"/>
  <c r="J71" i="13"/>
  <c r="K71" i="13"/>
  <c r="I71" i="13"/>
  <c r="J68" i="13"/>
  <c r="I68" i="13"/>
  <c r="H76" i="13"/>
  <c r="K68" i="13"/>
  <c r="K57" i="13"/>
  <c r="I57" i="13"/>
  <c r="J57" i="13"/>
  <c r="J39" i="13"/>
  <c r="I39" i="13"/>
  <c r="K39" i="13"/>
  <c r="K23" i="13"/>
  <c r="J23" i="13"/>
  <c r="I23" i="13"/>
  <c r="K32" i="13"/>
  <c r="J32" i="13"/>
  <c r="I32" i="13"/>
  <c r="K41" i="13"/>
  <c r="J41" i="13"/>
  <c r="I41" i="13"/>
  <c r="K50" i="13"/>
  <c r="J50" i="13"/>
  <c r="I50" i="13"/>
  <c r="K58" i="13"/>
  <c r="J58" i="13"/>
  <c r="I58" i="13"/>
  <c r="K67" i="13"/>
  <c r="J67" i="13"/>
  <c r="I67" i="13"/>
  <c r="K75" i="13"/>
  <c r="J75" i="13"/>
  <c r="I75" i="13"/>
  <c r="K84" i="13"/>
  <c r="J84" i="13"/>
  <c r="I84" i="13"/>
  <c r="K93" i="13"/>
  <c r="J93" i="13"/>
  <c r="I93" i="13"/>
  <c r="K101" i="13"/>
  <c r="J101" i="13"/>
  <c r="I101" i="13"/>
  <c r="K110" i="13"/>
  <c r="J110" i="13"/>
  <c r="I110" i="13"/>
  <c r="H118" i="13"/>
  <c r="K127" i="13"/>
  <c r="J127" i="13"/>
  <c r="I127" i="13"/>
  <c r="K136" i="13"/>
  <c r="J136" i="13"/>
  <c r="I136" i="13"/>
  <c r="K144" i="13"/>
  <c r="J144" i="13"/>
  <c r="I144" i="13"/>
  <c r="K153" i="13"/>
  <c r="J153" i="13"/>
  <c r="I153" i="13"/>
  <c r="J85" i="13"/>
  <c r="I85" i="13"/>
  <c r="K85" i="13"/>
  <c r="J94" i="13"/>
  <c r="I94" i="13"/>
  <c r="K94" i="13"/>
  <c r="J102" i="13"/>
  <c r="I102" i="13"/>
  <c r="K102" i="13"/>
  <c r="J111" i="13"/>
  <c r="I111" i="13"/>
  <c r="K111" i="13"/>
  <c r="J120" i="13"/>
  <c r="I120" i="13"/>
  <c r="K120" i="13"/>
  <c r="J128" i="13"/>
  <c r="I128" i="13"/>
  <c r="K128" i="13"/>
  <c r="J137" i="13"/>
  <c r="I137" i="13"/>
  <c r="K137" i="13"/>
  <c r="J145" i="13"/>
  <c r="I145" i="13"/>
  <c r="K145" i="13"/>
  <c r="J154" i="13"/>
  <c r="I154" i="13"/>
  <c r="K154" i="13"/>
  <c r="I26" i="13"/>
  <c r="H34" i="13"/>
  <c r="K26" i="13"/>
  <c r="J26" i="13"/>
  <c r="I43" i="13"/>
  <c r="K43" i="13"/>
  <c r="J43" i="13"/>
  <c r="I52" i="13"/>
  <c r="K52" i="13"/>
  <c r="J52" i="13"/>
  <c r="I60" i="13"/>
  <c r="K60" i="13"/>
  <c r="J60" i="13"/>
  <c r="I69" i="13"/>
  <c r="K69" i="13"/>
  <c r="J69" i="13"/>
  <c r="I78" i="13"/>
  <c r="J78" i="13"/>
  <c r="K78" i="13"/>
  <c r="I86" i="13"/>
  <c r="J86" i="13"/>
  <c r="K86" i="13"/>
  <c r="I95" i="13"/>
  <c r="K95" i="13"/>
  <c r="J95" i="13"/>
  <c r="I103" i="13"/>
  <c r="J103" i="13"/>
  <c r="K103" i="13"/>
  <c r="I112" i="13"/>
  <c r="K112" i="13"/>
  <c r="J112" i="13"/>
  <c r="I121" i="13"/>
  <c r="J121" i="13"/>
  <c r="K121" i="13"/>
  <c r="I129" i="13"/>
  <c r="K129" i="13"/>
  <c r="J129" i="13"/>
  <c r="I138" i="13"/>
  <c r="H146" i="13"/>
  <c r="J138" i="13"/>
  <c r="K138" i="13"/>
  <c r="I155" i="13"/>
  <c r="J155" i="13"/>
  <c r="K155" i="13"/>
  <c r="J27" i="13"/>
  <c r="K27" i="13"/>
  <c r="I27" i="13"/>
  <c r="J36" i="13"/>
  <c r="I36" i="13"/>
  <c r="K36" i="13"/>
  <c r="K44" i="13"/>
  <c r="J44" i="13"/>
  <c r="I44" i="13"/>
  <c r="J53" i="13"/>
  <c r="K53" i="13"/>
  <c r="I53" i="13"/>
  <c r="K61" i="13"/>
  <c r="J61" i="13"/>
  <c r="I61" i="13"/>
  <c r="K70" i="13"/>
  <c r="J70" i="13"/>
  <c r="I70" i="13"/>
  <c r="I79" i="13"/>
  <c r="K79" i="13"/>
  <c r="J79" i="13"/>
  <c r="K87" i="13"/>
  <c r="J87" i="13"/>
  <c r="I87" i="13"/>
  <c r="H104" i="13"/>
  <c r="I96" i="13"/>
  <c r="J96" i="13"/>
  <c r="K96" i="13"/>
  <c r="I113" i="13"/>
  <c r="K113" i="13"/>
  <c r="J113" i="13"/>
  <c r="K122" i="13"/>
  <c r="J122" i="13"/>
  <c r="I122" i="13"/>
  <c r="I130" i="13"/>
  <c r="K130" i="13"/>
  <c r="J130" i="13"/>
  <c r="K139" i="13"/>
  <c r="J139" i="13"/>
  <c r="I139" i="13"/>
  <c r="I148" i="13"/>
  <c r="K148" i="13"/>
  <c r="J148" i="13"/>
  <c r="K156" i="13"/>
  <c r="J156" i="13"/>
  <c r="I156" i="13"/>
  <c r="T54" i="12"/>
  <c r="S54" i="12"/>
  <c r="V54" i="12"/>
  <c r="V52" i="12"/>
  <c r="T52" i="12"/>
  <c r="S52" i="12"/>
  <c r="T50" i="12"/>
  <c r="S50" i="12"/>
  <c r="V50" i="12"/>
  <c r="T48" i="12"/>
  <c r="V48" i="12"/>
  <c r="S48" i="12"/>
  <c r="T46" i="12"/>
  <c r="S46" i="12"/>
  <c r="V46" i="12"/>
  <c r="T44" i="12"/>
  <c r="V44" i="12"/>
  <c r="S44" i="12"/>
  <c r="T42" i="12"/>
  <c r="S42" i="12"/>
  <c r="V42" i="12"/>
  <c r="V40" i="12"/>
  <c r="T40" i="12"/>
  <c r="S40" i="12"/>
  <c r="T38" i="12"/>
  <c r="S38" i="12"/>
  <c r="V38" i="12"/>
  <c r="V36" i="12"/>
  <c r="T36" i="12"/>
  <c r="S36" i="12"/>
  <c r="T34" i="12"/>
  <c r="S34" i="12"/>
  <c r="V34" i="12"/>
  <c r="T32" i="12"/>
  <c r="V32" i="12"/>
  <c r="S32" i="12"/>
  <c r="T30" i="12"/>
  <c r="S30" i="12"/>
  <c r="V30" i="12"/>
  <c r="V28" i="12"/>
  <c r="T28" i="12"/>
  <c r="S28" i="12"/>
  <c r="T26" i="12"/>
  <c r="S26" i="12"/>
  <c r="V26" i="12"/>
  <c r="T24" i="12"/>
  <c r="V24" i="12"/>
  <c r="S24" i="12"/>
  <c r="T22" i="12"/>
  <c r="S22" i="12"/>
  <c r="V22" i="12"/>
  <c r="T20" i="12"/>
  <c r="V20" i="12"/>
  <c r="S20" i="12"/>
  <c r="T18" i="12"/>
  <c r="S18" i="12"/>
  <c r="V18" i="12"/>
  <c r="V16" i="12"/>
  <c r="T16" i="12"/>
  <c r="S16" i="12"/>
  <c r="T11" i="12"/>
  <c r="S11" i="12"/>
  <c r="V11" i="12"/>
  <c r="S38" i="6"/>
  <c r="R38" i="6"/>
  <c r="Q38" i="6"/>
  <c r="J38" i="6"/>
  <c r="I38" i="6"/>
  <c r="K38" i="6"/>
  <c r="R30" i="6"/>
  <c r="Q30" i="6"/>
  <c r="S30" i="6"/>
  <c r="J30" i="6"/>
  <c r="K30" i="6"/>
  <c r="I30" i="6"/>
  <c r="R22" i="6"/>
  <c r="S22" i="6"/>
  <c r="Q22" i="6"/>
  <c r="J22" i="6"/>
  <c r="K22" i="6"/>
  <c r="I22" i="6"/>
  <c r="R15" i="6"/>
  <c r="Q15" i="6"/>
  <c r="S15" i="6"/>
  <c r="J15" i="6"/>
  <c r="I15" i="6"/>
  <c r="K15" i="6"/>
  <c r="R7" i="6"/>
  <c r="S7" i="6"/>
  <c r="Q7" i="6"/>
  <c r="J7" i="6"/>
  <c r="K7" i="6"/>
  <c r="I7" i="6"/>
  <c r="Y13" i="15"/>
  <c r="X13" i="15"/>
  <c r="W13" i="15"/>
  <c r="V21" i="15"/>
  <c r="Y9" i="15"/>
  <c r="X9" i="15"/>
  <c r="W9" i="15"/>
  <c r="T17" i="14"/>
  <c r="S17" i="14"/>
  <c r="K141" i="13"/>
  <c r="I141" i="13"/>
  <c r="J141" i="13"/>
  <c r="K124" i="13"/>
  <c r="I124" i="13"/>
  <c r="J124" i="13"/>
  <c r="H132" i="13"/>
  <c r="K107" i="13"/>
  <c r="I107" i="13"/>
  <c r="J107" i="13"/>
  <c r="K89" i="13"/>
  <c r="I89" i="13"/>
  <c r="J89" i="13"/>
  <c r="J65" i="13"/>
  <c r="I65" i="13"/>
  <c r="K65" i="13"/>
  <c r="K46" i="13"/>
  <c r="I46" i="13"/>
  <c r="J46" i="13"/>
  <c r="I28" i="13"/>
  <c r="J28" i="13"/>
  <c r="K28" i="13"/>
  <c r="K24" i="13"/>
  <c r="J24" i="13"/>
  <c r="I24" i="13"/>
  <c r="I18" i="13"/>
  <c r="J18" i="13"/>
  <c r="K18" i="13"/>
  <c r="I14" i="13"/>
  <c r="K14" i="13"/>
  <c r="J14" i="13"/>
  <c r="I10" i="13"/>
  <c r="J10" i="13"/>
  <c r="K10" i="13"/>
  <c r="S14" i="12"/>
  <c r="T14" i="12"/>
  <c r="V14" i="12"/>
  <c r="S9" i="12"/>
  <c r="V9" i="12"/>
  <c r="T9" i="12"/>
  <c r="S7" i="12"/>
  <c r="T7" i="12"/>
  <c r="V7" i="12"/>
  <c r="Q45" i="6"/>
  <c r="S45" i="6"/>
  <c r="R45" i="6"/>
  <c r="I45" i="6"/>
  <c r="K45" i="6"/>
  <c r="J45" i="6"/>
  <c r="Q37" i="6"/>
  <c r="S37" i="6"/>
  <c r="R37" i="6"/>
  <c r="I37" i="6"/>
  <c r="K37" i="6"/>
  <c r="J37" i="6"/>
  <c r="Q29" i="6"/>
  <c r="S29" i="6"/>
  <c r="R29" i="6"/>
  <c r="I29" i="6"/>
  <c r="K29" i="6"/>
  <c r="J29" i="6"/>
  <c r="Q21" i="6"/>
  <c r="S21" i="6"/>
  <c r="R21" i="6"/>
  <c r="I21" i="6"/>
  <c r="K21" i="6"/>
  <c r="J21" i="6"/>
  <c r="Q14" i="6"/>
  <c r="S14" i="6"/>
  <c r="R14" i="6"/>
  <c r="I14" i="6"/>
  <c r="K14" i="6"/>
  <c r="J14" i="6"/>
  <c r="K14" i="12"/>
  <c r="J14" i="12"/>
  <c r="I14" i="12"/>
  <c r="L14" i="12"/>
  <c r="K9" i="12"/>
  <c r="J9" i="12"/>
  <c r="H56" i="12"/>
  <c r="I9" i="12"/>
  <c r="L9" i="12"/>
  <c r="K7" i="12"/>
  <c r="J7" i="12"/>
  <c r="H54" i="12"/>
  <c r="I7" i="12"/>
  <c r="L7" i="12"/>
  <c r="M139" i="15"/>
  <c r="L139" i="15"/>
  <c r="H147" i="15"/>
  <c r="K139" i="15"/>
  <c r="J139" i="15"/>
  <c r="I139" i="15"/>
  <c r="M47" i="15"/>
  <c r="L47" i="15"/>
  <c r="K47" i="15"/>
  <c r="I47" i="15"/>
  <c r="J47" i="15"/>
  <c r="M11" i="15"/>
  <c r="L11" i="15"/>
  <c r="K11" i="15"/>
  <c r="J11" i="15"/>
  <c r="I11" i="15"/>
  <c r="K18" i="6"/>
  <c r="J18" i="6"/>
  <c r="I18" i="6"/>
  <c r="J37" i="5"/>
  <c r="I37" i="5"/>
  <c r="L37" i="5"/>
  <c r="K37" i="5"/>
  <c r="M37" i="5"/>
  <c r="T35" i="5"/>
  <c r="S35" i="5"/>
  <c r="V35" i="5"/>
  <c r="W35" i="5"/>
  <c r="U35" i="5"/>
  <c r="L35" i="5"/>
  <c r="K35" i="5"/>
  <c r="J35" i="5"/>
  <c r="M35" i="5"/>
  <c r="I35" i="5"/>
  <c r="V33" i="5"/>
  <c r="U33" i="5"/>
  <c r="T33" i="5"/>
  <c r="W33" i="5"/>
  <c r="S33" i="5"/>
  <c r="M33" i="5"/>
  <c r="L33" i="5"/>
  <c r="J33" i="5"/>
  <c r="I33" i="5"/>
  <c r="K33" i="5"/>
  <c r="W31" i="5"/>
  <c r="V31" i="5"/>
  <c r="T31" i="5"/>
  <c r="U31" i="5"/>
  <c r="S31" i="5"/>
  <c r="F194" i="3"/>
  <c r="K180" i="3"/>
  <c r="I191" i="3"/>
  <c r="L180" i="3"/>
  <c r="J180" i="3"/>
  <c r="F188" i="3"/>
  <c r="K172" i="3"/>
  <c r="L172" i="3"/>
  <c r="J172" i="3"/>
  <c r="K164" i="3"/>
  <c r="L164" i="3"/>
  <c r="J164" i="3"/>
  <c r="K156" i="3"/>
  <c r="L156" i="3"/>
  <c r="J156" i="3"/>
  <c r="I122" i="3"/>
  <c r="K111" i="3"/>
  <c r="J111" i="3"/>
  <c r="L111" i="3"/>
  <c r="I121" i="3"/>
  <c r="K110" i="3"/>
  <c r="L110" i="3"/>
  <c r="J110" i="3"/>
  <c r="K109" i="3"/>
  <c r="L109" i="3"/>
  <c r="J109" i="3"/>
  <c r="I120" i="3"/>
  <c r="I119" i="3"/>
  <c r="K108" i="3"/>
  <c r="J108" i="3"/>
  <c r="L108" i="3"/>
  <c r="K107" i="3"/>
  <c r="J107" i="3"/>
  <c r="I118" i="3"/>
  <c r="L107" i="3"/>
  <c r="I117" i="3"/>
  <c r="K106" i="3"/>
  <c r="L106" i="3"/>
  <c r="J106" i="3"/>
  <c r="I116" i="3"/>
  <c r="K105" i="3"/>
  <c r="L105" i="3"/>
  <c r="J105" i="3"/>
  <c r="I115" i="3"/>
  <c r="K104" i="3"/>
  <c r="L104" i="3"/>
  <c r="J104" i="3"/>
  <c r="I114" i="3"/>
  <c r="K103" i="3"/>
  <c r="L103" i="3"/>
  <c r="J103" i="3"/>
  <c r="I113" i="3"/>
  <c r="K102" i="3"/>
  <c r="L102" i="3"/>
  <c r="J102" i="3"/>
  <c r="K101" i="3"/>
  <c r="L101" i="3"/>
  <c r="J101" i="3"/>
  <c r="K100" i="3"/>
  <c r="J100" i="3"/>
  <c r="L100" i="3"/>
  <c r="K99" i="3"/>
  <c r="J99" i="3"/>
  <c r="L99" i="3"/>
  <c r="K98" i="3"/>
  <c r="L98" i="3"/>
  <c r="J98" i="3"/>
  <c r="K97" i="3"/>
  <c r="L97" i="3"/>
  <c r="J97" i="3"/>
  <c r="K96" i="3"/>
  <c r="J96" i="3"/>
  <c r="L96" i="3"/>
  <c r="K95" i="3"/>
  <c r="J95" i="3"/>
  <c r="L95" i="3"/>
  <c r="K94" i="3"/>
  <c r="L94" i="3"/>
  <c r="J94" i="3"/>
  <c r="K93" i="3"/>
  <c r="L93" i="3"/>
  <c r="J93" i="3"/>
  <c r="K92" i="3"/>
  <c r="J92" i="3"/>
  <c r="L92" i="3"/>
  <c r="K91" i="3"/>
  <c r="J91" i="3"/>
  <c r="L91" i="3"/>
  <c r="K90" i="3"/>
  <c r="L90" i="3"/>
  <c r="J90" i="3"/>
  <c r="K89" i="3"/>
  <c r="L89" i="3"/>
  <c r="J89" i="3"/>
  <c r="K88" i="3"/>
  <c r="L88" i="3"/>
  <c r="J88" i="3"/>
  <c r="K87" i="3"/>
  <c r="J87" i="3"/>
  <c r="L87" i="3"/>
  <c r="K86" i="3"/>
  <c r="L86" i="3"/>
  <c r="J86" i="3"/>
  <c r="K85" i="3"/>
  <c r="L85" i="3"/>
  <c r="J85" i="3"/>
  <c r="K84" i="3"/>
  <c r="L84" i="3"/>
  <c r="J84" i="3"/>
  <c r="K83" i="3"/>
  <c r="J83" i="3"/>
  <c r="L83" i="3"/>
  <c r="K82" i="3"/>
  <c r="L82" i="3"/>
  <c r="J82" i="3"/>
  <c r="K81" i="3"/>
  <c r="L81" i="3"/>
  <c r="J81" i="3"/>
  <c r="K80" i="3"/>
  <c r="J80" i="3"/>
  <c r="L80" i="3"/>
  <c r="K71" i="3"/>
  <c r="L71" i="3"/>
  <c r="J71" i="3"/>
  <c r="K70" i="3"/>
  <c r="L70" i="3"/>
  <c r="J70" i="3"/>
  <c r="K69" i="3"/>
  <c r="L69" i="3"/>
  <c r="J69" i="3"/>
  <c r="J68" i="3"/>
  <c r="K68" i="3"/>
  <c r="L68" i="3"/>
  <c r="L67" i="3"/>
  <c r="K67" i="3"/>
  <c r="J67" i="3"/>
  <c r="K66" i="3"/>
  <c r="L66" i="3"/>
  <c r="J66" i="3"/>
  <c r="K65" i="3"/>
  <c r="J65" i="3"/>
  <c r="L65" i="3"/>
  <c r="L64" i="3"/>
  <c r="K64" i="3"/>
  <c r="J64" i="3"/>
  <c r="L63" i="3"/>
  <c r="J63" i="3"/>
  <c r="K63" i="3"/>
  <c r="L62" i="3"/>
  <c r="K62" i="3"/>
  <c r="J62" i="3"/>
  <c r="J54" i="3"/>
  <c r="K54" i="3"/>
  <c r="K46" i="3"/>
  <c r="J46" i="3"/>
  <c r="G68" i="2"/>
  <c r="G67" i="2"/>
  <c r="L48" i="2"/>
  <c r="K48" i="2"/>
  <c r="J48" i="2"/>
  <c r="L47" i="2"/>
  <c r="K47" i="2"/>
  <c r="J47" i="2"/>
  <c r="G122" i="3"/>
  <c r="G120" i="3"/>
  <c r="G117" i="3"/>
  <c r="G115" i="3"/>
  <c r="K56" i="3"/>
  <c r="J56" i="3"/>
  <c r="K48" i="3"/>
  <c r="J48" i="3"/>
  <c r="K40" i="3"/>
  <c r="J40" i="3"/>
  <c r="K38" i="3"/>
  <c r="J38" i="3"/>
  <c r="L38" i="3"/>
  <c r="K37" i="3"/>
  <c r="J37" i="3"/>
  <c r="L37" i="3"/>
  <c r="K34" i="3"/>
  <c r="J34" i="3"/>
  <c r="L34" i="3"/>
  <c r="K33" i="3"/>
  <c r="J33" i="3"/>
  <c r="L33" i="3"/>
  <c r="K31" i="3"/>
  <c r="J31" i="3"/>
  <c r="L31" i="3"/>
  <c r="K28" i="3"/>
  <c r="J28" i="3"/>
  <c r="L28" i="3"/>
  <c r="K24" i="3"/>
  <c r="J24" i="3"/>
  <c r="L24" i="3"/>
  <c r="K22" i="3"/>
  <c r="J22" i="3"/>
  <c r="L22" i="3"/>
  <c r="K19" i="3"/>
  <c r="J19" i="3"/>
  <c r="L19" i="3"/>
  <c r="K16" i="3"/>
  <c r="J16" i="3"/>
  <c r="L16" i="3"/>
  <c r="K13" i="3"/>
  <c r="J13" i="3"/>
  <c r="L13" i="3"/>
  <c r="K10" i="3"/>
  <c r="J10" i="3"/>
  <c r="L10" i="3"/>
  <c r="K8" i="3"/>
  <c r="J8" i="3"/>
  <c r="L8" i="3"/>
  <c r="K168" i="3"/>
  <c r="L168" i="3"/>
  <c r="J168" i="3"/>
  <c r="E123" i="3"/>
  <c r="E121" i="3"/>
  <c r="E119" i="3"/>
  <c r="E117" i="3"/>
  <c r="E115" i="3"/>
  <c r="E113" i="3"/>
  <c r="M122" i="15"/>
  <c r="L122" i="15"/>
  <c r="K122" i="15"/>
  <c r="J122" i="15"/>
  <c r="I122" i="15"/>
  <c r="L88" i="15"/>
  <c r="K88" i="15"/>
  <c r="J88" i="15"/>
  <c r="I88" i="15"/>
  <c r="M88" i="15"/>
  <c r="M30" i="15"/>
  <c r="L30" i="15"/>
  <c r="K30" i="15"/>
  <c r="I30" i="15"/>
  <c r="J30" i="15"/>
  <c r="M15" i="15"/>
  <c r="L15" i="15"/>
  <c r="K15" i="15"/>
  <c r="J15" i="15"/>
  <c r="I15" i="15"/>
  <c r="W12" i="13"/>
  <c r="V12" i="13"/>
  <c r="U12" i="13"/>
  <c r="T20" i="13"/>
  <c r="V9" i="13"/>
  <c r="U9" i="13"/>
  <c r="W9" i="13"/>
  <c r="V13" i="13"/>
  <c r="U13" i="13"/>
  <c r="W13" i="13"/>
  <c r="V17" i="13"/>
  <c r="U17" i="13"/>
  <c r="W17" i="13"/>
  <c r="U10" i="13"/>
  <c r="W10" i="13"/>
  <c r="V10" i="13"/>
  <c r="U14" i="13"/>
  <c r="W14" i="13"/>
  <c r="V14" i="13"/>
  <c r="U18" i="13"/>
  <c r="W18" i="13"/>
  <c r="V18" i="13"/>
  <c r="K40" i="5"/>
  <c r="J40" i="5"/>
  <c r="I40" i="5"/>
  <c r="M40" i="5"/>
  <c r="L40" i="5"/>
  <c r="U38" i="5"/>
  <c r="T38" i="5"/>
  <c r="S38" i="5"/>
  <c r="W38" i="5"/>
  <c r="V38" i="5"/>
  <c r="M38" i="5"/>
  <c r="L38" i="5"/>
  <c r="I38" i="5"/>
  <c r="K38" i="5"/>
  <c r="J38" i="5"/>
  <c r="W36" i="5"/>
  <c r="V36" i="5"/>
  <c r="S36" i="5"/>
  <c r="U36" i="5"/>
  <c r="T36" i="5"/>
  <c r="I36" i="5"/>
  <c r="M36" i="5"/>
  <c r="K36" i="5"/>
  <c r="L36" i="5"/>
  <c r="J36" i="5"/>
  <c r="S34" i="5"/>
  <c r="W34" i="5"/>
  <c r="U34" i="5"/>
  <c r="T34" i="5"/>
  <c r="V34" i="5"/>
  <c r="K185" i="3"/>
  <c r="J185" i="3"/>
  <c r="L185" i="3"/>
  <c r="I196" i="3"/>
  <c r="G195" i="3"/>
  <c r="E194" i="3"/>
  <c r="I192" i="3"/>
  <c r="K181" i="3"/>
  <c r="J181" i="3"/>
  <c r="L181" i="3"/>
  <c r="G190" i="3"/>
  <c r="F189" i="3"/>
  <c r="E188" i="3"/>
  <c r="K173" i="3"/>
  <c r="J173" i="3"/>
  <c r="L173" i="3"/>
  <c r="K165" i="3"/>
  <c r="J165" i="3"/>
  <c r="L165" i="3"/>
  <c r="K157" i="3"/>
  <c r="J157" i="3"/>
  <c r="L157" i="3"/>
  <c r="H122" i="3"/>
  <c r="H121" i="3"/>
  <c r="H120" i="3"/>
  <c r="H119" i="3"/>
  <c r="H118" i="3"/>
  <c r="H117" i="3"/>
  <c r="H116" i="3"/>
  <c r="H115" i="3"/>
  <c r="H114" i="3"/>
  <c r="H113" i="3"/>
  <c r="J55" i="3"/>
  <c r="K55" i="3"/>
  <c r="J47" i="3"/>
  <c r="K47" i="3"/>
  <c r="F68" i="2"/>
  <c r="F67" i="2"/>
  <c r="S13" i="5"/>
  <c r="W13" i="5"/>
  <c r="V13" i="5"/>
  <c r="U13" i="5"/>
  <c r="T13" i="5"/>
  <c r="S24" i="5"/>
  <c r="U24" i="5"/>
  <c r="W24" i="5"/>
  <c r="V24" i="5"/>
  <c r="T24" i="5"/>
  <c r="S32" i="5"/>
  <c r="W32" i="5"/>
  <c r="U32" i="5"/>
  <c r="T32" i="5"/>
  <c r="V32" i="5"/>
  <c r="S40" i="5"/>
  <c r="U40" i="5"/>
  <c r="T40" i="5"/>
  <c r="W40" i="5"/>
  <c r="V40" i="5"/>
  <c r="S48" i="5"/>
  <c r="W48" i="5"/>
  <c r="V48" i="5"/>
  <c r="U48" i="5"/>
  <c r="T48" i="5"/>
  <c r="V10" i="5"/>
  <c r="U10" i="5"/>
  <c r="T10" i="5"/>
  <c r="S10" i="5"/>
  <c r="W10" i="5"/>
  <c r="T21" i="5"/>
  <c r="W21" i="5"/>
  <c r="V21" i="5"/>
  <c r="U21" i="5"/>
  <c r="S21" i="5"/>
  <c r="W29" i="5"/>
  <c r="V29" i="5"/>
  <c r="T29" i="5"/>
  <c r="U29" i="5"/>
  <c r="S29" i="5"/>
  <c r="T37" i="5"/>
  <c r="S37" i="5"/>
  <c r="V37" i="5"/>
  <c r="W37" i="5"/>
  <c r="U37" i="5"/>
  <c r="V45" i="5"/>
  <c r="U45" i="5"/>
  <c r="T45" i="5"/>
  <c r="S45" i="5"/>
  <c r="W45" i="5"/>
  <c r="E189" i="3"/>
  <c r="K174" i="3"/>
  <c r="L174" i="3"/>
  <c r="J174" i="3"/>
  <c r="K166" i="3"/>
  <c r="L166" i="3"/>
  <c r="J166" i="3"/>
  <c r="K158" i="3"/>
  <c r="L158" i="3"/>
  <c r="J158" i="3"/>
  <c r="G121" i="3"/>
  <c r="G118" i="3"/>
  <c r="G116" i="3"/>
  <c r="G113" i="3"/>
  <c r="K39" i="3"/>
  <c r="J39" i="3"/>
  <c r="L39" i="3"/>
  <c r="K35" i="3"/>
  <c r="J35" i="3"/>
  <c r="L35" i="3"/>
  <c r="K32" i="3"/>
  <c r="J32" i="3"/>
  <c r="L32" i="3"/>
  <c r="K29" i="3"/>
  <c r="J29" i="3"/>
  <c r="L29" i="3"/>
  <c r="K27" i="3"/>
  <c r="J27" i="3"/>
  <c r="L27" i="3"/>
  <c r="K25" i="3"/>
  <c r="J25" i="3"/>
  <c r="L25" i="3"/>
  <c r="K23" i="3"/>
  <c r="J23" i="3"/>
  <c r="L23" i="3"/>
  <c r="K20" i="3"/>
  <c r="J20" i="3"/>
  <c r="L20" i="3"/>
  <c r="K17" i="3"/>
  <c r="J17" i="3"/>
  <c r="L17" i="3"/>
  <c r="K15" i="3"/>
  <c r="J15" i="3"/>
  <c r="L15" i="3"/>
  <c r="K12" i="3"/>
  <c r="J12" i="3"/>
  <c r="L12" i="3"/>
  <c r="K9" i="3"/>
  <c r="J9" i="3"/>
  <c r="L9" i="3"/>
  <c r="K7" i="3"/>
  <c r="J7" i="3"/>
  <c r="L7" i="3"/>
  <c r="M151" i="15"/>
  <c r="L151" i="15"/>
  <c r="K151" i="15"/>
  <c r="I151" i="15"/>
  <c r="J151" i="15"/>
  <c r="M104" i="15"/>
  <c r="L104" i="15"/>
  <c r="K104" i="15"/>
  <c r="J104" i="15"/>
  <c r="I104" i="15"/>
  <c r="L71" i="15"/>
  <c r="K71" i="15"/>
  <c r="J71" i="15"/>
  <c r="I71" i="15"/>
  <c r="M71" i="15"/>
  <c r="M19" i="15"/>
  <c r="L19" i="15"/>
  <c r="K19" i="15"/>
  <c r="J19" i="15"/>
  <c r="I19" i="15"/>
  <c r="M33" i="15"/>
  <c r="L33" i="15"/>
  <c r="K33" i="15"/>
  <c r="J33" i="15"/>
  <c r="I33" i="15"/>
  <c r="M51" i="15"/>
  <c r="L51" i="15"/>
  <c r="K51" i="15"/>
  <c r="J51" i="15"/>
  <c r="I51" i="15"/>
  <c r="M68" i="15"/>
  <c r="L68" i="15"/>
  <c r="K68" i="15"/>
  <c r="J68" i="15"/>
  <c r="I68" i="15"/>
  <c r="M85" i="15"/>
  <c r="L85" i="15"/>
  <c r="K85" i="15"/>
  <c r="J85" i="15"/>
  <c r="I85" i="15"/>
  <c r="M102" i="15"/>
  <c r="L102" i="15"/>
  <c r="K102" i="15"/>
  <c r="J102" i="15"/>
  <c r="I102" i="15"/>
  <c r="M137" i="15"/>
  <c r="L137" i="15"/>
  <c r="K137" i="15"/>
  <c r="J137" i="15"/>
  <c r="I137" i="15"/>
  <c r="M154" i="15"/>
  <c r="L154" i="15"/>
  <c r="K154" i="15"/>
  <c r="J154" i="15"/>
  <c r="I154" i="15"/>
  <c r="M39" i="15"/>
  <c r="L39" i="15"/>
  <c r="K39" i="15"/>
  <c r="J39" i="15"/>
  <c r="I39" i="15"/>
  <c r="M56" i="15"/>
  <c r="L56" i="15"/>
  <c r="K56" i="15"/>
  <c r="J56" i="15"/>
  <c r="I56" i="15"/>
  <c r="M73" i="15"/>
  <c r="L73" i="15"/>
  <c r="K73" i="15"/>
  <c r="J73" i="15"/>
  <c r="I73" i="15"/>
  <c r="M90" i="15"/>
  <c r="L90" i="15"/>
  <c r="K90" i="15"/>
  <c r="J90" i="15"/>
  <c r="I90" i="15"/>
  <c r="M108" i="15"/>
  <c r="L108" i="15"/>
  <c r="K108" i="15"/>
  <c r="J108" i="15"/>
  <c r="I108" i="15"/>
  <c r="M125" i="15"/>
  <c r="L125" i="15"/>
  <c r="K125" i="15"/>
  <c r="J125" i="15"/>
  <c r="I125" i="15"/>
  <c r="H133" i="15"/>
  <c r="M142" i="15"/>
  <c r="L142" i="15"/>
  <c r="K142" i="15"/>
  <c r="J142" i="15"/>
  <c r="I142" i="15"/>
  <c r="M25" i="15"/>
  <c r="L25" i="15"/>
  <c r="K25" i="15"/>
  <c r="J25" i="15"/>
  <c r="I25" i="15"/>
  <c r="M42" i="15"/>
  <c r="L42" i="15"/>
  <c r="K42" i="15"/>
  <c r="J42" i="15"/>
  <c r="I42" i="15"/>
  <c r="M59" i="15"/>
  <c r="L59" i="15"/>
  <c r="K59" i="15"/>
  <c r="J59" i="15"/>
  <c r="I59" i="15"/>
  <c r="M76" i="15"/>
  <c r="L76" i="15"/>
  <c r="K76" i="15"/>
  <c r="J76" i="15"/>
  <c r="I76" i="15"/>
  <c r="M94" i="15"/>
  <c r="L94" i="15"/>
  <c r="K94" i="15"/>
  <c r="J94" i="15"/>
  <c r="I94" i="15"/>
  <c r="M111" i="15"/>
  <c r="L111" i="15"/>
  <c r="K111" i="15"/>
  <c r="J111" i="15"/>
  <c r="I111" i="15"/>
  <c r="H119" i="15"/>
  <c r="M128" i="15"/>
  <c r="L128" i="15"/>
  <c r="K128" i="15"/>
  <c r="J128" i="15"/>
  <c r="I128" i="15"/>
  <c r="M145" i="15"/>
  <c r="L145" i="15"/>
  <c r="K145" i="15"/>
  <c r="J145" i="15"/>
  <c r="I145" i="15"/>
  <c r="L28" i="15"/>
  <c r="K28" i="15"/>
  <c r="J28" i="15"/>
  <c r="I28" i="15"/>
  <c r="M28" i="15"/>
  <c r="L45" i="15"/>
  <c r="K45" i="15"/>
  <c r="J45" i="15"/>
  <c r="I45" i="15"/>
  <c r="M45" i="15"/>
  <c r="L62" i="15"/>
  <c r="K62" i="15"/>
  <c r="J62" i="15"/>
  <c r="I62" i="15"/>
  <c r="M62" i="15"/>
  <c r="L80" i="15"/>
  <c r="K80" i="15"/>
  <c r="J80" i="15"/>
  <c r="I80" i="15"/>
  <c r="M80" i="15"/>
  <c r="L97" i="15"/>
  <c r="K97" i="15"/>
  <c r="J97" i="15"/>
  <c r="I97" i="15"/>
  <c r="M97" i="15"/>
  <c r="H105" i="15"/>
  <c r="L114" i="15"/>
  <c r="K114" i="15"/>
  <c r="J114" i="15"/>
  <c r="I114" i="15"/>
  <c r="M114" i="15"/>
  <c r="L131" i="15"/>
  <c r="K131" i="15"/>
  <c r="J131" i="15"/>
  <c r="I131" i="15"/>
  <c r="M131" i="15"/>
  <c r="L149" i="15"/>
  <c r="K149" i="15"/>
  <c r="J149" i="15"/>
  <c r="I149" i="15"/>
  <c r="M149" i="15"/>
  <c r="M9" i="15"/>
  <c r="L9" i="15"/>
  <c r="J9" i="15"/>
  <c r="I9" i="15"/>
  <c r="K9" i="15"/>
  <c r="M13" i="15"/>
  <c r="L13" i="15"/>
  <c r="H21" i="15"/>
  <c r="J13" i="15"/>
  <c r="K13" i="15"/>
  <c r="I13" i="15"/>
  <c r="M17" i="15"/>
  <c r="L17" i="15"/>
  <c r="J17" i="15"/>
  <c r="K17" i="15"/>
  <c r="I17" i="15"/>
  <c r="M27" i="15"/>
  <c r="L27" i="15"/>
  <c r="J27" i="15"/>
  <c r="H35" i="15"/>
  <c r="K27" i="15"/>
  <c r="I27" i="15"/>
  <c r="M44" i="15"/>
  <c r="L44" i="15"/>
  <c r="J44" i="15"/>
  <c r="I44" i="15"/>
  <c r="K44" i="15"/>
  <c r="M61" i="15"/>
  <c r="L61" i="15"/>
  <c r="J61" i="15"/>
  <c r="K61" i="15"/>
  <c r="I61" i="15"/>
  <c r="M79" i="15"/>
  <c r="L79" i="15"/>
  <c r="J79" i="15"/>
  <c r="I79" i="15"/>
  <c r="K79" i="15"/>
  <c r="M96" i="15"/>
  <c r="L96" i="15"/>
  <c r="J96" i="15"/>
  <c r="K96" i="15"/>
  <c r="I96" i="15"/>
  <c r="M113" i="15"/>
  <c r="L113" i="15"/>
  <c r="J113" i="15"/>
  <c r="K113" i="15"/>
  <c r="I113" i="15"/>
  <c r="M130" i="15"/>
  <c r="L130" i="15"/>
  <c r="J130" i="15"/>
  <c r="K130" i="15"/>
  <c r="I130" i="15"/>
  <c r="K10" i="15"/>
  <c r="J10" i="15"/>
  <c r="I10" i="15"/>
  <c r="M10" i="15"/>
  <c r="L10" i="15"/>
  <c r="K12" i="15"/>
  <c r="J12" i="15"/>
  <c r="I12" i="15"/>
  <c r="L12" i="15"/>
  <c r="M12" i="15"/>
  <c r="K14" i="15"/>
  <c r="J14" i="15"/>
  <c r="I14" i="15"/>
  <c r="M14" i="15"/>
  <c r="L14" i="15"/>
  <c r="K16" i="15"/>
  <c r="J16" i="15"/>
  <c r="I16" i="15"/>
  <c r="L16" i="15"/>
  <c r="M16" i="15"/>
  <c r="K18" i="15"/>
  <c r="J18" i="15"/>
  <c r="I18" i="15"/>
  <c r="M18" i="15"/>
  <c r="L18" i="15"/>
  <c r="K20" i="15"/>
  <c r="J20" i="15"/>
  <c r="I20" i="15"/>
  <c r="L20" i="15"/>
  <c r="M20" i="15"/>
  <c r="K23" i="15"/>
  <c r="J23" i="15"/>
  <c r="I23" i="15"/>
  <c r="M23" i="15"/>
  <c r="L23" i="15"/>
  <c r="K31" i="15"/>
  <c r="J31" i="15"/>
  <c r="I31" i="15"/>
  <c r="L31" i="15"/>
  <c r="M31" i="15"/>
  <c r="K40" i="15"/>
  <c r="J40" i="15"/>
  <c r="I40" i="15"/>
  <c r="M40" i="15"/>
  <c r="L40" i="15"/>
  <c r="K48" i="15"/>
  <c r="J48" i="15"/>
  <c r="I48" i="15"/>
  <c r="L48" i="15"/>
  <c r="M48" i="15"/>
  <c r="K57" i="15"/>
  <c r="J57" i="15"/>
  <c r="I57" i="15"/>
  <c r="M57" i="15"/>
  <c r="L57" i="15"/>
  <c r="K66" i="15"/>
  <c r="J66" i="15"/>
  <c r="I66" i="15"/>
  <c r="L66" i="15"/>
  <c r="M66" i="15"/>
  <c r="K74" i="15"/>
  <c r="J74" i="15"/>
  <c r="I74" i="15"/>
  <c r="M74" i="15"/>
  <c r="L74" i="15"/>
  <c r="K83" i="15"/>
  <c r="J83" i="15"/>
  <c r="I83" i="15"/>
  <c r="H91" i="15"/>
  <c r="L83" i="15"/>
  <c r="M83" i="15"/>
  <c r="K100" i="15"/>
  <c r="J100" i="15"/>
  <c r="I100" i="15"/>
  <c r="L100" i="15"/>
  <c r="M100" i="15"/>
  <c r="K109" i="15"/>
  <c r="J109" i="15"/>
  <c r="I109" i="15"/>
  <c r="M109" i="15"/>
  <c r="L109" i="15"/>
  <c r="K117" i="15"/>
  <c r="J117" i="15"/>
  <c r="I117" i="15"/>
  <c r="L117" i="15"/>
  <c r="M117" i="15"/>
  <c r="K126" i="15"/>
  <c r="J126" i="15"/>
  <c r="I126" i="15"/>
  <c r="M126" i="15"/>
  <c r="L126" i="15"/>
  <c r="K135" i="15"/>
  <c r="J135" i="15"/>
  <c r="I135" i="15"/>
  <c r="L135" i="15"/>
  <c r="M135" i="15"/>
  <c r="K143" i="15"/>
  <c r="J143" i="15"/>
  <c r="I143" i="15"/>
  <c r="M143" i="15"/>
  <c r="L143" i="15"/>
  <c r="K152" i="15"/>
  <c r="J152" i="15"/>
  <c r="I152" i="15"/>
  <c r="L152" i="15"/>
  <c r="M152" i="15"/>
  <c r="J26" i="15"/>
  <c r="I26" i="15"/>
  <c r="M26" i="15"/>
  <c r="L26" i="15"/>
  <c r="K26" i="15"/>
  <c r="J34" i="15"/>
  <c r="I34" i="15"/>
  <c r="K34" i="15"/>
  <c r="M34" i="15"/>
  <c r="L34" i="15"/>
  <c r="J43" i="15"/>
  <c r="I43" i="15"/>
  <c r="M43" i="15"/>
  <c r="L43" i="15"/>
  <c r="K43" i="15"/>
  <c r="J52" i="15"/>
  <c r="I52" i="15"/>
  <c r="K52" i="15"/>
  <c r="M52" i="15"/>
  <c r="L52" i="15"/>
  <c r="J60" i="15"/>
  <c r="I60" i="15"/>
  <c r="M60" i="15"/>
  <c r="L60" i="15"/>
  <c r="K60" i="15"/>
  <c r="J69" i="15"/>
  <c r="I69" i="15"/>
  <c r="H77" i="15"/>
  <c r="K69" i="15"/>
  <c r="M69" i="15"/>
  <c r="L69" i="15"/>
  <c r="J86" i="15"/>
  <c r="I86" i="15"/>
  <c r="K86" i="15"/>
  <c r="M86" i="15"/>
  <c r="L86" i="15"/>
  <c r="J95" i="15"/>
  <c r="I95" i="15"/>
  <c r="M95" i="15"/>
  <c r="L95" i="15"/>
  <c r="K95" i="15"/>
  <c r="J103" i="15"/>
  <c r="I103" i="15"/>
  <c r="K103" i="15"/>
  <c r="M103" i="15"/>
  <c r="L103" i="15"/>
  <c r="J112" i="15"/>
  <c r="I112" i="15"/>
  <c r="M112" i="15"/>
  <c r="L112" i="15"/>
  <c r="K112" i="15"/>
  <c r="J121" i="15"/>
  <c r="I121" i="15"/>
  <c r="K121" i="15"/>
  <c r="M121" i="15"/>
  <c r="L121" i="15"/>
  <c r="J129" i="15"/>
  <c r="I129" i="15"/>
  <c r="M129" i="15"/>
  <c r="L129" i="15"/>
  <c r="K129" i="15"/>
  <c r="J138" i="15"/>
  <c r="I138" i="15"/>
  <c r="K138" i="15"/>
  <c r="M138" i="15"/>
  <c r="L138" i="15"/>
  <c r="J146" i="15"/>
  <c r="I146" i="15"/>
  <c r="M146" i="15"/>
  <c r="L146" i="15"/>
  <c r="K146" i="15"/>
  <c r="J155" i="15"/>
  <c r="I155" i="15"/>
  <c r="K155" i="15"/>
  <c r="M155" i="15"/>
  <c r="L155" i="15"/>
  <c r="M159" i="15"/>
  <c r="L159" i="15"/>
  <c r="K159" i="15"/>
  <c r="J159" i="15"/>
  <c r="I159" i="15"/>
  <c r="I29" i="15"/>
  <c r="M29" i="15"/>
  <c r="L29" i="15"/>
  <c r="K29" i="15"/>
  <c r="J29" i="15"/>
  <c r="I38" i="15"/>
  <c r="J38" i="15"/>
  <c r="L38" i="15"/>
  <c r="M38" i="15"/>
  <c r="K38" i="15"/>
  <c r="I46" i="15"/>
  <c r="M46" i="15"/>
  <c r="L46" i="15"/>
  <c r="K46" i="15"/>
  <c r="J46" i="15"/>
  <c r="I55" i="15"/>
  <c r="H63" i="15"/>
  <c r="J55" i="15"/>
  <c r="L55" i="15"/>
  <c r="M55" i="15"/>
  <c r="K55" i="15"/>
  <c r="I72" i="15"/>
  <c r="J72" i="15"/>
  <c r="L72" i="15"/>
  <c r="K72" i="15"/>
  <c r="M72" i="15"/>
  <c r="I81" i="15"/>
  <c r="M81" i="15"/>
  <c r="L81" i="15"/>
  <c r="K81" i="15"/>
  <c r="J81" i="15"/>
  <c r="I89" i="15"/>
  <c r="J89" i="15"/>
  <c r="L89" i="15"/>
  <c r="M89" i="15"/>
  <c r="K89" i="15"/>
  <c r="I98" i="15"/>
  <c r="M98" i="15"/>
  <c r="L98" i="15"/>
  <c r="K98" i="15"/>
  <c r="J98" i="15"/>
  <c r="I107" i="15"/>
  <c r="J107" i="15"/>
  <c r="L107" i="15"/>
  <c r="K107" i="15"/>
  <c r="M107" i="15"/>
  <c r="I115" i="15"/>
  <c r="M115" i="15"/>
  <c r="L115" i="15"/>
  <c r="K115" i="15"/>
  <c r="J115" i="15"/>
  <c r="I124" i="15"/>
  <c r="J124" i="15"/>
  <c r="L124" i="15"/>
  <c r="M124" i="15"/>
  <c r="K124" i="15"/>
  <c r="I132" i="15"/>
  <c r="M132" i="15"/>
  <c r="L132" i="15"/>
  <c r="K132" i="15"/>
  <c r="J132" i="15"/>
  <c r="I141" i="15"/>
  <c r="J141" i="15"/>
  <c r="L141" i="15"/>
  <c r="M141" i="15"/>
  <c r="K141" i="15"/>
  <c r="I150" i="15"/>
  <c r="M150" i="15"/>
  <c r="L150" i="15"/>
  <c r="K150" i="15"/>
  <c r="J150" i="15"/>
  <c r="M24" i="15"/>
  <c r="I24" i="15"/>
  <c r="K24" i="15"/>
  <c r="L24" i="15"/>
  <c r="J24" i="15"/>
  <c r="M32" i="15"/>
  <c r="L32" i="15"/>
  <c r="K32" i="15"/>
  <c r="J32" i="15"/>
  <c r="I32" i="15"/>
  <c r="H49" i="15"/>
  <c r="M41" i="15"/>
  <c r="I41" i="15"/>
  <c r="K41" i="15"/>
  <c r="J41" i="15"/>
  <c r="L41" i="15"/>
  <c r="M58" i="15"/>
  <c r="I58" i="15"/>
  <c r="K58" i="15"/>
  <c r="L58" i="15"/>
  <c r="J58" i="15"/>
  <c r="M67" i="15"/>
  <c r="L67" i="15"/>
  <c r="K67" i="15"/>
  <c r="J67" i="15"/>
  <c r="I67" i="15"/>
  <c r="M75" i="15"/>
  <c r="I75" i="15"/>
  <c r="K75" i="15"/>
  <c r="L75" i="15"/>
  <c r="J75" i="15"/>
  <c r="M84" i="15"/>
  <c r="L84" i="15"/>
  <c r="K84" i="15"/>
  <c r="J84" i="15"/>
  <c r="I84" i="15"/>
  <c r="M93" i="15"/>
  <c r="I93" i="15"/>
  <c r="K93" i="15"/>
  <c r="L93" i="15"/>
  <c r="J93" i="15"/>
  <c r="M101" i="15"/>
  <c r="L101" i="15"/>
  <c r="K101" i="15"/>
  <c r="J101" i="15"/>
  <c r="I101" i="15"/>
  <c r="M110" i="15"/>
  <c r="I110" i="15"/>
  <c r="K110" i="15"/>
  <c r="J110" i="15"/>
  <c r="L110" i="15"/>
  <c r="M118" i="15"/>
  <c r="L118" i="15"/>
  <c r="K118" i="15"/>
  <c r="J118" i="15"/>
  <c r="I118" i="15"/>
  <c r="M127" i="15"/>
  <c r="I127" i="15"/>
  <c r="K127" i="15"/>
  <c r="L127" i="15"/>
  <c r="J127" i="15"/>
  <c r="M136" i="15"/>
  <c r="L136" i="15"/>
  <c r="K136" i="15"/>
  <c r="J136" i="15"/>
  <c r="I136" i="15"/>
  <c r="M144" i="15"/>
  <c r="I144" i="15"/>
  <c r="K144" i="15"/>
  <c r="J144" i="15"/>
  <c r="L144" i="15"/>
  <c r="H161" i="15"/>
  <c r="M153" i="15"/>
  <c r="L153" i="15"/>
  <c r="K153" i="15"/>
  <c r="J153" i="15"/>
  <c r="I153" i="15"/>
  <c r="K160" i="15"/>
  <c r="J160" i="15"/>
  <c r="I160" i="15"/>
  <c r="M160" i="15"/>
  <c r="L160" i="15"/>
  <c r="J158" i="15"/>
  <c r="I158" i="15"/>
  <c r="K158" i="15"/>
  <c r="M158" i="15"/>
  <c r="L158" i="15"/>
  <c r="V41" i="5"/>
  <c r="U41" i="5"/>
  <c r="T41" i="5"/>
  <c r="S41" i="5"/>
  <c r="W41" i="5"/>
  <c r="W39" i="5"/>
  <c r="T39" i="5"/>
  <c r="S39" i="5"/>
  <c r="V39" i="5"/>
  <c r="U39" i="5"/>
  <c r="T8" i="5"/>
  <c r="S8" i="5"/>
  <c r="V8" i="5"/>
  <c r="U8" i="5"/>
  <c r="W8" i="5"/>
  <c r="G123" i="3"/>
  <c r="G119" i="3"/>
  <c r="G114" i="3"/>
  <c r="K36" i="3"/>
  <c r="J36" i="3"/>
  <c r="L36" i="3"/>
  <c r="K30" i="3"/>
  <c r="J30" i="3"/>
  <c r="L30" i="3"/>
  <c r="K26" i="3"/>
  <c r="J26" i="3"/>
  <c r="L26" i="3"/>
  <c r="K21" i="3"/>
  <c r="J21" i="3"/>
  <c r="L21" i="3"/>
  <c r="K18" i="3"/>
  <c r="J18" i="3"/>
  <c r="L18" i="3"/>
  <c r="K14" i="3"/>
  <c r="J14" i="3"/>
  <c r="L14" i="3"/>
  <c r="K11" i="3"/>
  <c r="J11" i="3"/>
  <c r="L11" i="3"/>
  <c r="L54" i="15"/>
  <c r="K54" i="15"/>
  <c r="J54" i="15"/>
  <c r="I54" i="15"/>
  <c r="M54" i="15"/>
  <c r="T21" i="14"/>
  <c r="S21" i="14"/>
  <c r="T16" i="14"/>
  <c r="S16" i="14"/>
  <c r="T15" i="14"/>
  <c r="S15" i="14"/>
  <c r="R23" i="14"/>
  <c r="T14" i="14"/>
  <c r="S14" i="14"/>
  <c r="T13" i="14"/>
  <c r="S13" i="14"/>
  <c r="W11" i="13"/>
  <c r="V11" i="13"/>
  <c r="U11" i="13"/>
  <c r="K19" i="6"/>
  <c r="J19" i="6"/>
  <c r="I19" i="6"/>
  <c r="K48" i="5"/>
  <c r="J48" i="5"/>
  <c r="M48" i="5"/>
  <c r="L48" i="5"/>
  <c r="I48" i="5"/>
  <c r="U46" i="5"/>
  <c r="T46" i="5"/>
  <c r="W46" i="5"/>
  <c r="V46" i="5"/>
  <c r="S46" i="5"/>
  <c r="M46" i="5"/>
  <c r="L46" i="5"/>
  <c r="K46" i="5"/>
  <c r="J46" i="5"/>
  <c r="I46" i="5"/>
  <c r="W44" i="5"/>
  <c r="V44" i="5"/>
  <c r="U44" i="5"/>
  <c r="T44" i="5"/>
  <c r="S44" i="5"/>
  <c r="K44" i="5"/>
  <c r="J44" i="5"/>
  <c r="I44" i="5"/>
  <c r="M44" i="5"/>
  <c r="L44" i="5"/>
  <c r="U42" i="5"/>
  <c r="T42" i="5"/>
  <c r="S42" i="5"/>
  <c r="W42" i="5"/>
  <c r="V42" i="5"/>
  <c r="K13" i="5"/>
  <c r="J13" i="5"/>
  <c r="M13" i="5"/>
  <c r="L13" i="5"/>
  <c r="I13" i="5"/>
  <c r="U11" i="5"/>
  <c r="T11" i="5"/>
  <c r="W11" i="5"/>
  <c r="V11" i="5"/>
  <c r="S11" i="5"/>
  <c r="M11" i="5"/>
  <c r="L11" i="5"/>
  <c r="K11" i="5"/>
  <c r="J11" i="5"/>
  <c r="I11" i="5"/>
  <c r="W9" i="5"/>
  <c r="V9" i="5"/>
  <c r="U9" i="5"/>
  <c r="T9" i="5"/>
  <c r="S9" i="5"/>
  <c r="K9" i="5"/>
  <c r="J9" i="5"/>
  <c r="I9" i="5"/>
  <c r="M9" i="5"/>
  <c r="L9" i="5"/>
  <c r="U7" i="5"/>
  <c r="S7" i="5"/>
  <c r="T7" i="5"/>
  <c r="W7" i="5"/>
  <c r="V7" i="5"/>
  <c r="I7" i="5"/>
  <c r="K7" i="5"/>
  <c r="J7" i="5"/>
  <c r="M7" i="5"/>
  <c r="L7" i="5"/>
  <c r="I15" i="5"/>
  <c r="M15" i="5"/>
  <c r="L15" i="5"/>
  <c r="K15" i="5"/>
  <c r="J15" i="5"/>
  <c r="I18" i="5"/>
  <c r="M18" i="5"/>
  <c r="L18" i="5"/>
  <c r="K18" i="5"/>
  <c r="J18" i="5"/>
  <c r="I26" i="5"/>
  <c r="M26" i="5"/>
  <c r="L26" i="5"/>
  <c r="K26" i="5"/>
  <c r="J26" i="5"/>
  <c r="I34" i="5"/>
  <c r="M34" i="5"/>
  <c r="K34" i="5"/>
  <c r="L34" i="5"/>
  <c r="J34" i="5"/>
  <c r="I42" i="5"/>
  <c r="K42" i="5"/>
  <c r="J42" i="5"/>
  <c r="M42" i="5"/>
  <c r="L42" i="5"/>
  <c r="I50" i="5"/>
  <c r="M50" i="5"/>
  <c r="L50" i="5"/>
  <c r="K50" i="5"/>
  <c r="J50" i="5"/>
  <c r="L12" i="5"/>
  <c r="K12" i="5"/>
  <c r="J12" i="5"/>
  <c r="I12" i="5"/>
  <c r="M12" i="5"/>
  <c r="M23" i="5"/>
  <c r="J23" i="5"/>
  <c r="L23" i="5"/>
  <c r="K23" i="5"/>
  <c r="I23" i="5"/>
  <c r="M31" i="5"/>
  <c r="L31" i="5"/>
  <c r="J31" i="5"/>
  <c r="I31" i="5"/>
  <c r="K31" i="5"/>
  <c r="J39" i="5"/>
  <c r="I39" i="5"/>
  <c r="L39" i="5"/>
  <c r="K39" i="5"/>
  <c r="M39" i="5"/>
  <c r="L47" i="5"/>
  <c r="K47" i="5"/>
  <c r="J47" i="5"/>
  <c r="I47" i="5"/>
  <c r="M47" i="5"/>
  <c r="G196" i="3"/>
  <c r="E195" i="3"/>
  <c r="K182" i="3"/>
  <c r="I193" i="3"/>
  <c r="J182" i="3"/>
  <c r="L182" i="3"/>
  <c r="G192" i="3"/>
  <c r="F191" i="3"/>
  <c r="E190" i="3"/>
  <c r="K175" i="3"/>
  <c r="L175" i="3"/>
  <c r="J175" i="3"/>
  <c r="I186" i="3"/>
  <c r="K167" i="3"/>
  <c r="J167" i="3"/>
  <c r="L167" i="3"/>
  <c r="K159" i="3"/>
  <c r="J159" i="3"/>
  <c r="L159" i="3"/>
  <c r="F123" i="3"/>
  <c r="F122" i="3"/>
  <c r="F121" i="3"/>
  <c r="F120" i="3"/>
  <c r="F119" i="3"/>
  <c r="F118" i="3"/>
  <c r="F117" i="3"/>
  <c r="F116" i="3"/>
  <c r="F115" i="3"/>
  <c r="F114" i="3"/>
  <c r="F113" i="3"/>
  <c r="K57" i="3"/>
  <c r="J57" i="3"/>
  <c r="K49" i="3"/>
  <c r="J49" i="3"/>
  <c r="J41" i="3"/>
  <c r="K41" i="3"/>
  <c r="K176" i="3"/>
  <c r="L176" i="3"/>
  <c r="J176" i="3"/>
  <c r="I187" i="3"/>
  <c r="E122" i="3"/>
  <c r="E120" i="3"/>
  <c r="E118" i="3"/>
  <c r="E116" i="3"/>
  <c r="E114" i="3"/>
  <c r="K178" i="3"/>
  <c r="I189" i="3"/>
  <c r="L178" i="3"/>
  <c r="J178" i="3"/>
  <c r="K170" i="3"/>
  <c r="L170" i="3"/>
  <c r="J170" i="3"/>
  <c r="K162" i="3"/>
  <c r="L162" i="3"/>
  <c r="J162" i="3"/>
  <c r="K154" i="3"/>
  <c r="L154" i="3"/>
  <c r="J154" i="3"/>
  <c r="L153" i="3"/>
  <c r="K153" i="3"/>
  <c r="J153" i="3"/>
  <c r="J208" i="3"/>
  <c r="L208" i="3"/>
  <c r="K208" i="3"/>
  <c r="L209" i="3"/>
  <c r="J209" i="3"/>
  <c r="K209" i="3"/>
  <c r="L210" i="3"/>
  <c r="J210" i="3"/>
  <c r="K210" i="3"/>
  <c r="L211" i="3"/>
  <c r="J211" i="3"/>
  <c r="K211" i="3"/>
  <c r="J212" i="3"/>
  <c r="L212" i="3"/>
  <c r="K212" i="3"/>
  <c r="L213" i="3"/>
  <c r="K213" i="3"/>
  <c r="J213" i="3"/>
  <c r="L214" i="3"/>
  <c r="J214" i="3"/>
  <c r="K214" i="3"/>
  <c r="L215" i="3"/>
  <c r="J215" i="3"/>
  <c r="K215" i="3"/>
  <c r="J216" i="3"/>
  <c r="L216" i="3"/>
  <c r="K216" i="3"/>
  <c r="L217" i="3"/>
  <c r="J217" i="3"/>
  <c r="K217" i="3"/>
  <c r="L218" i="3"/>
  <c r="J218" i="3"/>
  <c r="K218" i="3"/>
  <c r="H187" i="3"/>
  <c r="G42" i="2"/>
  <c r="I18" i="2"/>
  <c r="L15" i="2"/>
  <c r="K15" i="2"/>
  <c r="J15" i="2"/>
  <c r="L13" i="2"/>
  <c r="K13" i="2"/>
  <c r="J13" i="2"/>
  <c r="L11" i="2"/>
  <c r="K11" i="2"/>
  <c r="J11" i="2"/>
  <c r="L9" i="2"/>
  <c r="K9" i="2"/>
  <c r="J9" i="2"/>
  <c r="L7" i="2"/>
  <c r="K7" i="2"/>
  <c r="J7" i="2"/>
  <c r="H42" i="2"/>
  <c r="H43" i="2"/>
  <c r="E42" i="2"/>
  <c r="L23" i="2"/>
  <c r="K23" i="2"/>
  <c r="J23" i="2"/>
  <c r="H188" i="3"/>
  <c r="H194" i="3"/>
  <c r="K194" i="3" s="1"/>
  <c r="H192" i="3"/>
  <c r="H196" i="3"/>
  <c r="H191" i="3"/>
  <c r="H186" i="3"/>
  <c r="H193" i="3"/>
  <c r="H190" i="3"/>
  <c r="H195" i="3"/>
  <c r="L14" i="2"/>
  <c r="I17" i="2"/>
  <c r="K14" i="2"/>
  <c r="J14" i="2"/>
  <c r="K73" i="2"/>
  <c r="J73" i="2"/>
  <c r="L73" i="2"/>
  <c r="K72" i="2"/>
  <c r="J72" i="2"/>
  <c r="L72" i="2"/>
  <c r="K74" i="2"/>
  <c r="J74" i="2"/>
  <c r="L74" i="2"/>
  <c r="K16" i="2"/>
  <c r="J16" i="2"/>
  <c r="L12" i="2"/>
  <c r="K12" i="2"/>
  <c r="J12" i="2"/>
  <c r="L8" i="2"/>
  <c r="K8" i="2"/>
  <c r="J8" i="2"/>
  <c r="W14" i="16"/>
  <c r="V14" i="16"/>
  <c r="U14" i="16"/>
  <c r="L10" i="2"/>
  <c r="K10" i="2"/>
  <c r="J10" i="2"/>
  <c r="W17" i="16"/>
  <c r="V17" i="16"/>
  <c r="U17" i="16"/>
  <c r="W10" i="16"/>
  <c r="V10" i="16"/>
  <c r="U10" i="16"/>
  <c r="T9" i="16"/>
  <c r="W16" i="16" s="1"/>
  <c r="W18" i="16"/>
  <c r="V18" i="16"/>
  <c r="U18" i="16"/>
  <c r="U13" i="16"/>
  <c r="T21" i="16"/>
  <c r="V13" i="16"/>
  <c r="W13" i="16"/>
  <c r="L24" i="2"/>
  <c r="K24" i="2"/>
  <c r="J24" i="2"/>
  <c r="L22" i="2"/>
  <c r="K22" i="2"/>
  <c r="J22" i="2"/>
  <c r="K21" i="2"/>
  <c r="J21" i="2"/>
  <c r="K20" i="2"/>
  <c r="J20" i="2"/>
  <c r="J19" i="2"/>
  <c r="K19" i="2"/>
  <c r="M16" i="43"/>
  <c r="L16" i="43"/>
  <c r="N16" i="43"/>
  <c r="M146" i="42"/>
  <c r="L146" i="42"/>
  <c r="N146" i="42"/>
  <c r="O146" i="42"/>
  <c r="H146" i="43"/>
  <c r="K146" i="43" s="1"/>
  <c r="G146" i="43"/>
  <c r="I146" i="43"/>
  <c r="H16" i="43"/>
  <c r="J16" i="43"/>
  <c r="I16" i="43"/>
  <c r="J16" i="42"/>
  <c r="I16" i="42"/>
  <c r="H16" i="42"/>
  <c r="P16" i="43"/>
  <c r="T16" i="43"/>
  <c r="S16" i="43"/>
  <c r="R16" i="43"/>
  <c r="Q16" i="43"/>
  <c r="T16" i="42"/>
  <c r="S16" i="42"/>
  <c r="R16" i="42"/>
  <c r="Q16" i="42"/>
  <c r="P16" i="42"/>
  <c r="O146" i="43"/>
  <c r="N146" i="43"/>
  <c r="M146" i="43"/>
  <c r="L146" i="43"/>
  <c r="L16" i="42"/>
  <c r="N16" i="42"/>
  <c r="M16" i="42"/>
  <c r="M11" i="37"/>
  <c r="L11" i="37"/>
  <c r="K11" i="37"/>
  <c r="O146" i="41"/>
  <c r="N146" i="41"/>
  <c r="M146" i="41"/>
  <c r="L146" i="41"/>
  <c r="M16" i="41"/>
  <c r="L16" i="41"/>
  <c r="N16" i="41"/>
  <c r="O11" i="37"/>
  <c r="T11" i="37"/>
  <c r="Q11" i="37"/>
  <c r="P11" i="37"/>
  <c r="S11" i="37"/>
  <c r="R11" i="37"/>
  <c r="H129" i="37"/>
  <c r="G129" i="37"/>
  <c r="I129" i="37"/>
  <c r="O129" i="37"/>
  <c r="N129" i="37"/>
  <c r="M129" i="37"/>
  <c r="L129" i="37"/>
  <c r="K129" i="37"/>
  <c r="G11" i="37"/>
  <c r="I11" i="37"/>
  <c r="H11" i="37"/>
  <c r="M62" i="28"/>
  <c r="L62" i="28"/>
  <c r="I62" i="28"/>
  <c r="K62" i="28"/>
  <c r="J62" i="28"/>
  <c r="M48" i="28"/>
  <c r="L48" i="28"/>
  <c r="K48" i="28"/>
  <c r="J48" i="28"/>
  <c r="I48" i="28"/>
  <c r="L34" i="28"/>
  <c r="K34" i="28"/>
  <c r="J34" i="28"/>
  <c r="M34" i="28"/>
  <c r="I34" i="28"/>
  <c r="K20" i="28"/>
  <c r="J20" i="28"/>
  <c r="I20" i="28"/>
  <c r="M20" i="28"/>
  <c r="L20" i="28"/>
  <c r="M76" i="28"/>
  <c r="L76" i="28"/>
  <c r="K76" i="28"/>
  <c r="J76" i="28"/>
  <c r="I76" i="28"/>
  <c r="K104" i="27"/>
  <c r="J104" i="27"/>
  <c r="I104" i="27"/>
  <c r="K34" i="27"/>
  <c r="J34" i="27"/>
  <c r="I34" i="27"/>
  <c r="K20" i="27"/>
  <c r="J20" i="27"/>
  <c r="I20" i="27"/>
  <c r="K160" i="28"/>
  <c r="I160" i="28"/>
  <c r="M160" i="28"/>
  <c r="L160" i="28"/>
  <c r="J160" i="28"/>
  <c r="K90" i="27"/>
  <c r="J90" i="27"/>
  <c r="I90" i="27"/>
  <c r="I132" i="27"/>
  <c r="K132" i="27"/>
  <c r="J132" i="27"/>
  <c r="K62" i="27"/>
  <c r="I62" i="27"/>
  <c r="J62" i="27"/>
  <c r="L77" i="22"/>
  <c r="K77" i="22"/>
  <c r="J77" i="22"/>
  <c r="I78" i="21"/>
  <c r="H78" i="21"/>
  <c r="L63" i="22"/>
  <c r="K63" i="22"/>
  <c r="J63" i="22"/>
  <c r="X21" i="22"/>
  <c r="V21" i="22"/>
  <c r="W21" i="22"/>
  <c r="H106" i="21"/>
  <c r="I106" i="21"/>
  <c r="R9" i="19"/>
  <c r="Q9" i="19"/>
  <c r="P9" i="19"/>
  <c r="R149" i="19"/>
  <c r="Q149" i="19"/>
  <c r="P149" i="19"/>
  <c r="Y90" i="18"/>
  <c r="X90" i="18"/>
  <c r="J148" i="18"/>
  <c r="I148" i="18"/>
  <c r="J64" i="18"/>
  <c r="I64" i="18"/>
  <c r="J34" i="18"/>
  <c r="I34" i="18"/>
  <c r="R8" i="18"/>
  <c r="Q8" i="18"/>
  <c r="K133" i="17"/>
  <c r="J133" i="17"/>
  <c r="I133" i="17"/>
  <c r="K107" i="17"/>
  <c r="J107" i="17"/>
  <c r="I107" i="17"/>
  <c r="K91" i="16"/>
  <c r="J91" i="16"/>
  <c r="I91" i="16"/>
  <c r="K65" i="16"/>
  <c r="J65" i="16"/>
  <c r="I65" i="16"/>
  <c r="J9" i="16"/>
  <c r="I9" i="16"/>
  <c r="K9" i="16"/>
  <c r="X146" i="18"/>
  <c r="Y146" i="18"/>
  <c r="Y134" i="18"/>
  <c r="X134" i="18"/>
  <c r="K149" i="17"/>
  <c r="J149" i="17"/>
  <c r="I149" i="17"/>
  <c r="K133" i="16"/>
  <c r="J133" i="16"/>
  <c r="I133" i="16"/>
  <c r="K107" i="16"/>
  <c r="J107" i="16"/>
  <c r="I107" i="16"/>
  <c r="R147" i="19"/>
  <c r="Q147" i="19"/>
  <c r="P147" i="19"/>
  <c r="R121" i="19"/>
  <c r="Q121" i="19"/>
  <c r="P121" i="19"/>
  <c r="R21" i="19"/>
  <c r="Q21" i="19"/>
  <c r="P21" i="19"/>
  <c r="J146" i="18"/>
  <c r="I146" i="18"/>
  <c r="I90" i="18"/>
  <c r="J90" i="18"/>
  <c r="R36" i="18"/>
  <c r="Q36" i="18"/>
  <c r="K161" i="17"/>
  <c r="J161" i="17"/>
  <c r="I161" i="17"/>
  <c r="K135" i="17"/>
  <c r="J135" i="17"/>
  <c r="I135" i="17"/>
  <c r="K119" i="16"/>
  <c r="J119" i="16"/>
  <c r="I119" i="16"/>
  <c r="K93" i="16"/>
  <c r="J93" i="16"/>
  <c r="I93" i="16"/>
  <c r="H21" i="19"/>
  <c r="Y104" i="18"/>
  <c r="X104" i="18"/>
  <c r="I20" i="18"/>
  <c r="J20" i="18"/>
  <c r="K161" i="16"/>
  <c r="J161" i="16"/>
  <c r="I161" i="16"/>
  <c r="K135" i="16"/>
  <c r="I135" i="16"/>
  <c r="J135" i="16"/>
  <c r="Y64" i="18"/>
  <c r="X64" i="18"/>
  <c r="K23" i="16"/>
  <c r="J23" i="16"/>
  <c r="I23" i="16"/>
  <c r="Y8" i="18"/>
  <c r="X8" i="18"/>
  <c r="J37" i="17"/>
  <c r="I37" i="17"/>
  <c r="K37" i="17"/>
  <c r="K21" i="17"/>
  <c r="J21" i="17"/>
  <c r="I21" i="17"/>
  <c r="K49" i="17"/>
  <c r="J49" i="17"/>
  <c r="I49" i="17"/>
  <c r="J149" i="14"/>
  <c r="I149" i="14"/>
  <c r="J121" i="14"/>
  <c r="I121" i="14"/>
  <c r="J93" i="14"/>
  <c r="I93" i="14"/>
  <c r="J65" i="14"/>
  <c r="I65" i="14"/>
  <c r="J37" i="14"/>
  <c r="I37" i="14"/>
  <c r="K62" i="13"/>
  <c r="J62" i="13"/>
  <c r="I62" i="13"/>
  <c r="K48" i="13"/>
  <c r="I48" i="13"/>
  <c r="J48" i="13"/>
  <c r="R20" i="18"/>
  <c r="Q20" i="18"/>
  <c r="K91" i="17"/>
  <c r="J91" i="17"/>
  <c r="I91" i="17"/>
  <c r="K160" i="13"/>
  <c r="J160" i="13"/>
  <c r="I160" i="13"/>
  <c r="R34" i="18"/>
  <c r="Q34" i="18"/>
  <c r="K23" i="17"/>
  <c r="J23" i="17"/>
  <c r="I23" i="17"/>
  <c r="J163" i="14"/>
  <c r="I163" i="14"/>
  <c r="J135" i="14"/>
  <c r="I135" i="14"/>
  <c r="J107" i="14"/>
  <c r="I107" i="14"/>
  <c r="I79" i="14"/>
  <c r="J79" i="14"/>
  <c r="J51" i="14"/>
  <c r="I51" i="14"/>
  <c r="R78" i="18"/>
  <c r="Q78" i="18"/>
  <c r="I9" i="17"/>
  <c r="K9" i="17"/>
  <c r="J9" i="17"/>
  <c r="L53" i="12"/>
  <c r="K53" i="12"/>
  <c r="H57" i="12"/>
  <c r="J53" i="12"/>
  <c r="I53" i="12"/>
  <c r="K45" i="2"/>
  <c r="J45" i="2"/>
  <c r="K42" i="2"/>
  <c r="J42" i="2"/>
  <c r="J8" i="18"/>
  <c r="I8" i="18"/>
  <c r="K65" i="17"/>
  <c r="J65" i="17"/>
  <c r="I65" i="17"/>
  <c r="I63" i="17"/>
  <c r="K63" i="17"/>
  <c r="J63" i="17"/>
  <c r="K49" i="16"/>
  <c r="J49" i="16"/>
  <c r="I49" i="16"/>
  <c r="K46" i="2"/>
  <c r="J46" i="2"/>
  <c r="K43" i="2"/>
  <c r="J43" i="2"/>
  <c r="K44" i="2"/>
  <c r="J44" i="2"/>
  <c r="L35" i="22"/>
  <c r="K35" i="22"/>
  <c r="J35" i="22"/>
  <c r="R120" i="18"/>
  <c r="Q120" i="18"/>
  <c r="R62" i="18"/>
  <c r="Q62" i="18"/>
  <c r="J23" i="14"/>
  <c r="I23" i="14"/>
  <c r="K20" i="13"/>
  <c r="J20" i="13"/>
  <c r="I20" i="13"/>
  <c r="K134" i="3"/>
  <c r="J134" i="3"/>
  <c r="K123" i="3"/>
  <c r="J123" i="3"/>
  <c r="J62" i="18"/>
  <c r="I62" i="18"/>
  <c r="J67" i="2"/>
  <c r="K67" i="2"/>
  <c r="J70" i="2"/>
  <c r="K70" i="2"/>
  <c r="K71" i="2"/>
  <c r="J71" i="2"/>
  <c r="L71" i="2"/>
  <c r="L68" i="2"/>
  <c r="K68" i="2"/>
  <c r="J68" i="2"/>
  <c r="K206" i="3"/>
  <c r="J206" i="3"/>
  <c r="K195" i="3"/>
  <c r="J195" i="3"/>
  <c r="J190" i="3"/>
  <c r="K190" i="3"/>
  <c r="J201" i="3"/>
  <c r="K201" i="3"/>
  <c r="K205" i="3"/>
  <c r="J205" i="3"/>
  <c r="L55" i="12"/>
  <c r="K55" i="12"/>
  <c r="J55" i="12"/>
  <c r="I55" i="12"/>
  <c r="K69" i="2"/>
  <c r="J69" i="2"/>
  <c r="J188" i="3"/>
  <c r="K188" i="3"/>
  <c r="K199" i="3"/>
  <c r="J199" i="3"/>
  <c r="W17" i="17" l="1"/>
  <c r="W20" i="17"/>
  <c r="W14" i="17"/>
  <c r="J146" i="19"/>
  <c r="J130" i="19"/>
  <c r="J140" i="19"/>
  <c r="J104" i="19"/>
  <c r="J94" i="19"/>
  <c r="J70" i="19"/>
  <c r="J57" i="19"/>
  <c r="J44" i="19"/>
  <c r="J39" i="19"/>
  <c r="J31" i="19"/>
  <c r="J26" i="19"/>
  <c r="J136" i="19"/>
  <c r="J137" i="19"/>
  <c r="W19" i="17"/>
  <c r="W16" i="17"/>
  <c r="J160" i="19"/>
  <c r="J13" i="19"/>
  <c r="J127" i="19"/>
  <c r="J143" i="19"/>
  <c r="J15" i="19"/>
  <c r="J157" i="19"/>
  <c r="J110" i="19"/>
  <c r="J159" i="19"/>
  <c r="J112" i="19"/>
  <c r="J114" i="19"/>
  <c r="J150" i="19"/>
  <c r="J101" i="19"/>
  <c r="J96" i="19"/>
  <c r="J88" i="19"/>
  <c r="J83" i="19"/>
  <c r="J75" i="19"/>
  <c r="J62" i="19"/>
  <c r="J52" i="19"/>
  <c r="J28" i="19"/>
  <c r="J142" i="19"/>
  <c r="J108" i="19"/>
  <c r="W12" i="16"/>
  <c r="J151" i="19"/>
  <c r="J21" i="19"/>
  <c r="W10" i="17"/>
  <c r="J158" i="19"/>
  <c r="J124" i="19"/>
  <c r="J98" i="19"/>
  <c r="J85" i="19"/>
  <c r="J72" i="19"/>
  <c r="J67" i="19"/>
  <c r="J59" i="19"/>
  <c r="J54" i="19"/>
  <c r="J46" i="19"/>
  <c r="J41" i="19"/>
  <c r="J33" i="19"/>
  <c r="J117" i="19"/>
  <c r="J10" i="19"/>
  <c r="J154" i="19"/>
  <c r="W19" i="16"/>
  <c r="W11" i="17"/>
  <c r="J16" i="19"/>
  <c r="J194" i="3"/>
  <c r="J138" i="19"/>
  <c r="J156" i="19"/>
  <c r="J131" i="19"/>
  <c r="J103" i="19"/>
  <c r="J90" i="19"/>
  <c r="J80" i="19"/>
  <c r="J56" i="19"/>
  <c r="J43" i="19"/>
  <c r="J30" i="19"/>
  <c r="J25" i="19"/>
  <c r="J118" i="19"/>
  <c r="J152" i="19"/>
  <c r="J19" i="19"/>
  <c r="W12" i="17"/>
  <c r="K137" i="41"/>
  <c r="K142" i="41"/>
  <c r="J155" i="19"/>
  <c r="J122" i="19"/>
  <c r="J141" i="19"/>
  <c r="J100" i="19"/>
  <c r="J95" i="19"/>
  <c r="J87" i="19"/>
  <c r="J82" i="19"/>
  <c r="J74" i="19"/>
  <c r="J69" i="19"/>
  <c r="J61" i="19"/>
  <c r="J48" i="19"/>
  <c r="J38" i="19"/>
  <c r="J20" i="19"/>
  <c r="J111" i="19"/>
  <c r="J14" i="19"/>
  <c r="W11" i="16"/>
  <c r="J116" i="19"/>
  <c r="J126" i="19"/>
  <c r="K143" i="41"/>
  <c r="W13" i="17"/>
  <c r="J144" i="19"/>
  <c r="W18" i="17"/>
  <c r="J139" i="19"/>
  <c r="J153" i="19"/>
  <c r="J115" i="19"/>
  <c r="J84" i="19"/>
  <c r="J71" i="19"/>
  <c r="J58" i="19"/>
  <c r="J53" i="19"/>
  <c r="J45" i="19"/>
  <c r="J40" i="19"/>
  <c r="J32" i="19"/>
  <c r="J27" i="19"/>
  <c r="J17" i="19"/>
  <c r="J125" i="19"/>
  <c r="J145" i="19"/>
  <c r="W15" i="17"/>
  <c r="J12" i="19"/>
  <c r="J109" i="19"/>
  <c r="J129" i="19"/>
  <c r="J123" i="19"/>
  <c r="J102" i="19"/>
  <c r="J97" i="19"/>
  <c r="J89" i="19"/>
  <c r="J76" i="19"/>
  <c r="J66" i="19"/>
  <c r="J42" i="19"/>
  <c r="J29" i="19"/>
  <c r="J18" i="19"/>
  <c r="J11" i="19"/>
  <c r="L57" i="12"/>
  <c r="K57" i="12"/>
  <c r="J57" i="12"/>
  <c r="I57" i="12"/>
  <c r="U21" i="16"/>
  <c r="W21" i="16"/>
  <c r="V21" i="16"/>
  <c r="W9" i="16"/>
  <c r="V9" i="16"/>
  <c r="U9" i="16"/>
  <c r="J17" i="2"/>
  <c r="K17" i="2"/>
  <c r="K18" i="2"/>
  <c r="J18" i="2"/>
  <c r="K189" i="3"/>
  <c r="J189" i="3"/>
  <c r="K200" i="3"/>
  <c r="J200" i="3"/>
  <c r="J198" i="3"/>
  <c r="K198" i="3"/>
  <c r="K187" i="3"/>
  <c r="J187" i="3"/>
  <c r="K186" i="3"/>
  <c r="J186" i="3"/>
  <c r="K197" i="3"/>
  <c r="J197" i="3"/>
  <c r="J204" i="3"/>
  <c r="K204" i="3"/>
  <c r="J193" i="3"/>
  <c r="K193" i="3"/>
  <c r="S23" i="14"/>
  <c r="T23" i="14"/>
  <c r="M161" i="15"/>
  <c r="I161" i="15"/>
  <c r="K161" i="15"/>
  <c r="J161" i="15"/>
  <c r="L161" i="15"/>
  <c r="M49" i="15"/>
  <c r="L49" i="15"/>
  <c r="K49" i="15"/>
  <c r="J49" i="15"/>
  <c r="I49" i="15"/>
  <c r="I63" i="15"/>
  <c r="M63" i="15"/>
  <c r="L63" i="15"/>
  <c r="K63" i="15"/>
  <c r="J63" i="15"/>
  <c r="J77" i="15"/>
  <c r="I77" i="15"/>
  <c r="M77" i="15"/>
  <c r="L77" i="15"/>
  <c r="K77" i="15"/>
  <c r="K91" i="15"/>
  <c r="J91" i="15"/>
  <c r="I91" i="15"/>
  <c r="M91" i="15"/>
  <c r="L91" i="15"/>
  <c r="M35" i="15"/>
  <c r="L35" i="15"/>
  <c r="K35" i="15"/>
  <c r="J35" i="15"/>
  <c r="I35" i="15"/>
  <c r="M21" i="15"/>
  <c r="L21" i="15"/>
  <c r="J21" i="15"/>
  <c r="K21" i="15"/>
  <c r="I21" i="15"/>
  <c r="L105" i="15"/>
  <c r="K105" i="15"/>
  <c r="J105" i="15"/>
  <c r="I105" i="15"/>
  <c r="M105" i="15"/>
  <c r="M119" i="15"/>
  <c r="L119" i="15"/>
  <c r="K119" i="15"/>
  <c r="J119" i="15"/>
  <c r="I119" i="15"/>
  <c r="M133" i="15"/>
  <c r="L133" i="15"/>
  <c r="K133" i="15"/>
  <c r="I133" i="15"/>
  <c r="J133" i="15"/>
  <c r="K203" i="3"/>
  <c r="J203" i="3"/>
  <c r="J192" i="3"/>
  <c r="K192" i="3"/>
  <c r="J196" i="3"/>
  <c r="K196" i="3"/>
  <c r="K207" i="3"/>
  <c r="J207" i="3"/>
  <c r="W20" i="13"/>
  <c r="V20" i="13"/>
  <c r="U20" i="13"/>
  <c r="K124" i="3"/>
  <c r="J124" i="3"/>
  <c r="K113" i="3"/>
  <c r="J113" i="3"/>
  <c r="J114" i="3"/>
  <c r="K114" i="3"/>
  <c r="K125" i="3"/>
  <c r="J125" i="3"/>
  <c r="K126" i="3"/>
  <c r="J126" i="3"/>
  <c r="K115" i="3"/>
  <c r="J115" i="3"/>
  <c r="K127" i="3"/>
  <c r="J127" i="3"/>
  <c r="K116" i="3"/>
  <c r="J116" i="3"/>
  <c r="J128" i="3"/>
  <c r="K128" i="3"/>
  <c r="K117" i="3"/>
  <c r="J117" i="3"/>
  <c r="J118" i="3"/>
  <c r="K118" i="3"/>
  <c r="K129" i="3"/>
  <c r="J129" i="3"/>
  <c r="K119" i="3"/>
  <c r="J119" i="3"/>
  <c r="J130" i="3"/>
  <c r="K130" i="3"/>
  <c r="J120" i="3"/>
  <c r="K120" i="3"/>
  <c r="K131" i="3"/>
  <c r="J131" i="3"/>
  <c r="K132" i="3"/>
  <c r="J132" i="3"/>
  <c r="K121" i="3"/>
  <c r="J121" i="3"/>
  <c r="J122" i="3"/>
  <c r="K122" i="3"/>
  <c r="K133" i="3"/>
  <c r="J133" i="3"/>
  <c r="K202" i="3"/>
  <c r="J202" i="3"/>
  <c r="K191" i="3"/>
  <c r="J191" i="3"/>
  <c r="M147" i="15"/>
  <c r="L147" i="15"/>
  <c r="J147" i="15"/>
  <c r="I147" i="15"/>
  <c r="K147" i="15"/>
  <c r="J54" i="12"/>
  <c r="I54" i="12"/>
  <c r="L54" i="12"/>
  <c r="K54" i="12"/>
  <c r="J56" i="12"/>
  <c r="I56" i="12"/>
  <c r="L56" i="12"/>
  <c r="K56" i="12"/>
  <c r="K132" i="13"/>
  <c r="J132" i="13"/>
  <c r="I132" i="13"/>
  <c r="Y21" i="15"/>
  <c r="X21" i="15"/>
  <c r="W21" i="15"/>
  <c r="K104" i="13"/>
  <c r="J104" i="13"/>
  <c r="I104" i="13"/>
  <c r="I146" i="13"/>
  <c r="K146" i="13"/>
  <c r="J146" i="13"/>
  <c r="I34" i="13"/>
  <c r="K34" i="13"/>
  <c r="J34" i="13"/>
  <c r="K118" i="13"/>
  <c r="J118" i="13"/>
  <c r="I118" i="13"/>
  <c r="J76" i="13"/>
  <c r="I76" i="13"/>
  <c r="K76" i="13"/>
  <c r="K90" i="13"/>
  <c r="J90" i="13"/>
  <c r="I90" i="13"/>
  <c r="W9" i="17"/>
  <c r="V9" i="17"/>
  <c r="U9" i="17"/>
  <c r="U93" i="19"/>
  <c r="Z136" i="19"/>
  <c r="U135" i="19"/>
  <c r="U63" i="19"/>
  <c r="U91" i="19"/>
  <c r="U37" i="19"/>
  <c r="Z66" i="19"/>
  <c r="U65" i="19"/>
  <c r="U133" i="19"/>
  <c r="U21" i="19"/>
  <c r="U35" i="19"/>
  <c r="Z108" i="19"/>
  <c r="U107" i="19"/>
  <c r="U119" i="19"/>
  <c r="U9" i="19"/>
  <c r="Z94" i="19" s="1"/>
  <c r="T149" i="19"/>
  <c r="T147" i="19"/>
  <c r="T135" i="19"/>
  <c r="T133" i="19"/>
  <c r="T121" i="19"/>
  <c r="T119" i="19"/>
  <c r="T107" i="19"/>
  <c r="T161" i="19"/>
  <c r="T105" i="19"/>
  <c r="T79" i="19"/>
  <c r="T77" i="19"/>
  <c r="T51" i="19"/>
  <c r="T49" i="19"/>
  <c r="T23" i="19"/>
  <c r="S7" i="19"/>
  <c r="Y7" i="19" s="1"/>
  <c r="T9" i="19"/>
  <c r="T93" i="19"/>
  <c r="T35" i="19"/>
  <c r="T21" i="19"/>
  <c r="T63" i="19"/>
  <c r="T37" i="19"/>
  <c r="T65" i="19"/>
  <c r="T91" i="19"/>
  <c r="Z24" i="19"/>
  <c r="U23" i="19"/>
  <c r="U49" i="19"/>
  <c r="Z49" i="19" s="1"/>
  <c r="U51" i="19"/>
  <c r="U77" i="19"/>
  <c r="Z80" i="19"/>
  <c r="U79" i="19"/>
  <c r="Z97" i="19"/>
  <c r="U105" i="19"/>
  <c r="Z105" i="19" s="1"/>
  <c r="U149" i="19"/>
  <c r="U121" i="19"/>
  <c r="Z139" i="19"/>
  <c r="U147" i="19"/>
  <c r="U161" i="19"/>
  <c r="Z161" i="19" s="1"/>
  <c r="Z153" i="19"/>
  <c r="W21" i="17"/>
  <c r="V21" i="17"/>
  <c r="U21" i="17"/>
  <c r="J147" i="19"/>
  <c r="H147" i="19"/>
  <c r="J121" i="19"/>
  <c r="H121" i="19"/>
  <c r="J161" i="19"/>
  <c r="H161" i="19"/>
  <c r="J149" i="19"/>
  <c r="H149" i="19"/>
  <c r="J105" i="19"/>
  <c r="H105" i="19"/>
  <c r="J93" i="19"/>
  <c r="H93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J49" i="19"/>
  <c r="H49" i="19"/>
  <c r="J37" i="19"/>
  <c r="H37" i="19"/>
  <c r="J35" i="19"/>
  <c r="H35" i="19"/>
  <c r="J23" i="19"/>
  <c r="H23" i="19"/>
  <c r="E161" i="19"/>
  <c r="E135" i="19"/>
  <c r="E119" i="19"/>
  <c r="E147" i="19"/>
  <c r="E121" i="19"/>
  <c r="E149" i="19"/>
  <c r="E105" i="19"/>
  <c r="E79" i="19"/>
  <c r="E77" i="19"/>
  <c r="E51" i="19"/>
  <c r="E49" i="19"/>
  <c r="E23" i="19"/>
  <c r="D7" i="19"/>
  <c r="E9" i="19"/>
  <c r="E63" i="19"/>
  <c r="E37" i="19"/>
  <c r="E107" i="19"/>
  <c r="E93" i="19"/>
  <c r="E133" i="19"/>
  <c r="E65" i="19"/>
  <c r="E35" i="19"/>
  <c r="E21" i="19"/>
  <c r="E91" i="19"/>
  <c r="J135" i="19"/>
  <c r="H135" i="19"/>
  <c r="J9" i="19"/>
  <c r="H9" i="19"/>
  <c r="J133" i="19"/>
  <c r="H133" i="19"/>
  <c r="J107" i="19"/>
  <c r="H107" i="19"/>
  <c r="J119" i="19"/>
  <c r="H119" i="19"/>
  <c r="X161" i="19"/>
  <c r="X149" i="19"/>
  <c r="X133" i="19"/>
  <c r="X107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X119" i="19"/>
  <c r="X21" i="19"/>
  <c r="X135" i="19"/>
  <c r="X147" i="19"/>
  <c r="X121" i="19"/>
  <c r="K51" i="16"/>
  <c r="J51" i="16"/>
  <c r="I51" i="16"/>
  <c r="K77" i="16"/>
  <c r="J77" i="16"/>
  <c r="I77" i="16"/>
  <c r="K93" i="17"/>
  <c r="J93" i="17"/>
  <c r="I93" i="17"/>
  <c r="K119" i="17"/>
  <c r="J119" i="17"/>
  <c r="I119" i="17"/>
  <c r="Y148" i="18"/>
  <c r="X148" i="18"/>
  <c r="X132" i="18"/>
  <c r="Y132" i="18"/>
  <c r="X106" i="18"/>
  <c r="Y106" i="18"/>
  <c r="Y160" i="18"/>
  <c r="X160" i="18"/>
  <c r="Y48" i="18"/>
  <c r="X48" i="18"/>
  <c r="X22" i="18"/>
  <c r="Y22" i="18"/>
  <c r="X92" i="18"/>
  <c r="Y92" i="18"/>
  <c r="Y120" i="18"/>
  <c r="X120" i="18"/>
  <c r="Y76" i="18"/>
  <c r="X76" i="18"/>
  <c r="X50" i="18"/>
  <c r="Y50" i="18"/>
  <c r="Y118" i="18"/>
  <c r="X118" i="18"/>
  <c r="R22" i="18"/>
  <c r="Q22" i="18"/>
  <c r="R48" i="18"/>
  <c r="Q48" i="18"/>
  <c r="Y62" i="18"/>
  <c r="X62" i="18"/>
  <c r="J35" i="16"/>
  <c r="I35" i="16"/>
  <c r="K35" i="16"/>
  <c r="K121" i="16"/>
  <c r="J121" i="16"/>
  <c r="I121" i="16"/>
  <c r="J147" i="16"/>
  <c r="I147" i="16"/>
  <c r="K147" i="16"/>
  <c r="K51" i="17"/>
  <c r="J51" i="17"/>
  <c r="I51" i="17"/>
  <c r="J77" i="17"/>
  <c r="I77" i="17"/>
  <c r="K77" i="17"/>
  <c r="I132" i="18"/>
  <c r="J132" i="18"/>
  <c r="J106" i="18"/>
  <c r="I106" i="18"/>
  <c r="J160" i="18"/>
  <c r="I160" i="18"/>
  <c r="I134" i="18"/>
  <c r="J134" i="18"/>
  <c r="J92" i="18"/>
  <c r="I92" i="18"/>
  <c r="I76" i="18"/>
  <c r="J76" i="18"/>
  <c r="I50" i="18"/>
  <c r="J50" i="18"/>
  <c r="J120" i="18"/>
  <c r="I120" i="18"/>
  <c r="J104" i="18"/>
  <c r="I104" i="18"/>
  <c r="Q132" i="18"/>
  <c r="R132" i="18"/>
  <c r="Q106" i="18"/>
  <c r="R106" i="18"/>
  <c r="R160" i="18"/>
  <c r="Q160" i="18"/>
  <c r="Q134" i="18"/>
  <c r="R134" i="18"/>
  <c r="R146" i="18"/>
  <c r="Q146" i="18"/>
  <c r="R118" i="18"/>
  <c r="Q118" i="18"/>
  <c r="R92" i="18"/>
  <c r="Q92" i="18"/>
  <c r="R148" i="18"/>
  <c r="Q148" i="18"/>
  <c r="Q76" i="18"/>
  <c r="R76" i="18"/>
  <c r="R50" i="18"/>
  <c r="Q50" i="18"/>
  <c r="R104" i="18"/>
  <c r="Q104" i="18"/>
  <c r="J36" i="18"/>
  <c r="I36" i="18"/>
  <c r="R90" i="18"/>
  <c r="Q90" i="18"/>
  <c r="J79" i="16"/>
  <c r="I79" i="16"/>
  <c r="K79" i="16"/>
  <c r="I105" i="16"/>
  <c r="K105" i="16"/>
  <c r="J105" i="16"/>
  <c r="I35" i="17"/>
  <c r="K35" i="17"/>
  <c r="J35" i="17"/>
  <c r="J121" i="17"/>
  <c r="I121" i="17"/>
  <c r="K121" i="17"/>
  <c r="I147" i="17"/>
  <c r="K147" i="17"/>
  <c r="J147" i="17"/>
  <c r="J22" i="18"/>
  <c r="I22" i="18"/>
  <c r="Y34" i="18"/>
  <c r="X34" i="18"/>
  <c r="Y36" i="18"/>
  <c r="X36" i="18"/>
  <c r="J78" i="18"/>
  <c r="I78" i="18"/>
  <c r="J118" i="18"/>
  <c r="I118" i="18"/>
  <c r="K21" i="16"/>
  <c r="I21" i="16"/>
  <c r="J21" i="16"/>
  <c r="I37" i="16"/>
  <c r="K37" i="16"/>
  <c r="J37" i="16"/>
  <c r="J63" i="16"/>
  <c r="I63" i="16"/>
  <c r="K63" i="16"/>
  <c r="I149" i="16"/>
  <c r="K149" i="16"/>
  <c r="J149" i="16"/>
  <c r="I79" i="17"/>
  <c r="K79" i="17"/>
  <c r="J79" i="17"/>
  <c r="J105" i="17"/>
  <c r="I105" i="17"/>
  <c r="K105" i="17"/>
  <c r="Y20" i="18"/>
  <c r="X20" i="18"/>
  <c r="J48" i="18"/>
  <c r="I48" i="18"/>
  <c r="R64" i="18"/>
  <c r="Q64" i="18"/>
  <c r="Y78" i="18"/>
  <c r="X78" i="18"/>
  <c r="X9" i="19"/>
  <c r="R22" i="21"/>
  <c r="Q22" i="21"/>
  <c r="R161" i="19"/>
  <c r="Q161" i="19"/>
  <c r="P161" i="19"/>
  <c r="R135" i="19"/>
  <c r="P135" i="19"/>
  <c r="Q135" i="19"/>
  <c r="R119" i="19"/>
  <c r="Q119" i="19"/>
  <c r="P119" i="19"/>
  <c r="R105" i="19"/>
  <c r="Q105" i="19"/>
  <c r="P105" i="19"/>
  <c r="R93" i="19"/>
  <c r="Q93" i="19"/>
  <c r="P93" i="19"/>
  <c r="R91" i="19"/>
  <c r="Q91" i="19"/>
  <c r="P91" i="19"/>
  <c r="R79" i="19"/>
  <c r="Q79" i="19"/>
  <c r="P79" i="19"/>
  <c r="R77" i="19"/>
  <c r="Q77" i="19"/>
  <c r="P77" i="19"/>
  <c r="R65" i="19"/>
  <c r="Q65" i="19"/>
  <c r="P65" i="19"/>
  <c r="R63" i="19"/>
  <c r="Q63" i="19"/>
  <c r="P63" i="19"/>
  <c r="R51" i="19"/>
  <c r="Q51" i="19"/>
  <c r="P51" i="19"/>
  <c r="R49" i="19"/>
  <c r="Q49" i="19"/>
  <c r="P49" i="19"/>
  <c r="R37" i="19"/>
  <c r="Q37" i="19"/>
  <c r="P37" i="19"/>
  <c r="R35" i="19"/>
  <c r="Q35" i="19"/>
  <c r="P35" i="19"/>
  <c r="R23" i="19"/>
  <c r="Q23" i="19"/>
  <c r="P23" i="19"/>
  <c r="Q107" i="19"/>
  <c r="P107" i="19"/>
  <c r="R107" i="19"/>
  <c r="R133" i="19"/>
  <c r="P133" i="19"/>
  <c r="Q133" i="19"/>
  <c r="J161" i="22"/>
  <c r="L161" i="22"/>
  <c r="K161" i="22"/>
  <c r="J105" i="22"/>
  <c r="L105" i="22"/>
  <c r="K105" i="22"/>
  <c r="J49" i="22"/>
  <c r="L49" i="22"/>
  <c r="K49" i="22"/>
  <c r="L147" i="22"/>
  <c r="K147" i="22"/>
  <c r="J147" i="22"/>
  <c r="L119" i="22"/>
  <c r="K119" i="22"/>
  <c r="J119" i="22"/>
  <c r="L91" i="22"/>
  <c r="K91" i="22"/>
  <c r="J91" i="22"/>
  <c r="L133" i="22"/>
  <c r="K133" i="22"/>
  <c r="J133" i="22"/>
  <c r="I92" i="21"/>
  <c r="H92" i="21"/>
  <c r="H162" i="21"/>
  <c r="I162" i="21"/>
  <c r="H50" i="21"/>
  <c r="I50" i="21"/>
  <c r="I120" i="21"/>
  <c r="H120" i="21"/>
  <c r="I36" i="21"/>
  <c r="H36" i="21"/>
  <c r="I148" i="21"/>
  <c r="H148" i="21"/>
  <c r="I22" i="21"/>
  <c r="H22" i="21"/>
  <c r="I134" i="21"/>
  <c r="H134" i="21"/>
  <c r="I64" i="21"/>
  <c r="H64" i="21"/>
  <c r="L21" i="22"/>
  <c r="K21" i="22"/>
  <c r="J21" i="22"/>
  <c r="K132" i="26"/>
  <c r="J132" i="26"/>
  <c r="I132" i="26"/>
  <c r="K146" i="26"/>
  <c r="J146" i="26"/>
  <c r="I146" i="26"/>
  <c r="K62" i="26"/>
  <c r="I62" i="26"/>
  <c r="J62" i="26"/>
  <c r="J104" i="26"/>
  <c r="I104" i="26"/>
  <c r="K104" i="26"/>
  <c r="K160" i="26"/>
  <c r="J160" i="26"/>
  <c r="I160" i="26"/>
  <c r="J118" i="26"/>
  <c r="K118" i="26"/>
  <c r="I118" i="26"/>
  <c r="J34" i="26"/>
  <c r="I34" i="26"/>
  <c r="K34" i="26"/>
  <c r="I76" i="26"/>
  <c r="K76" i="26"/>
  <c r="J76" i="26"/>
  <c r="K90" i="26"/>
  <c r="J90" i="26"/>
  <c r="I90" i="26"/>
  <c r="K20" i="26"/>
  <c r="J20" i="26"/>
  <c r="I20" i="26"/>
  <c r="K48" i="26"/>
  <c r="J48" i="26"/>
  <c r="I48" i="26"/>
  <c r="K160" i="27"/>
  <c r="J160" i="27"/>
  <c r="I160" i="27"/>
  <c r="J48" i="27"/>
  <c r="I48" i="27"/>
  <c r="K48" i="27"/>
  <c r="I146" i="27"/>
  <c r="K146" i="27"/>
  <c r="J146" i="27"/>
  <c r="K118" i="27"/>
  <c r="J118" i="27"/>
  <c r="I118" i="27"/>
  <c r="I76" i="27"/>
  <c r="K76" i="27"/>
  <c r="J76" i="27"/>
  <c r="J146" i="28"/>
  <c r="I146" i="28"/>
  <c r="K146" i="28"/>
  <c r="M146" i="28"/>
  <c r="L146" i="28"/>
  <c r="J118" i="28"/>
  <c r="I118" i="28"/>
  <c r="M118" i="28"/>
  <c r="L118" i="28"/>
  <c r="K118" i="28"/>
  <c r="I104" i="28"/>
  <c r="M104" i="28"/>
  <c r="L104" i="28"/>
  <c r="K104" i="28"/>
  <c r="J104" i="28"/>
  <c r="I132" i="28"/>
  <c r="M132" i="28"/>
  <c r="L132" i="28"/>
  <c r="K132" i="28"/>
  <c r="J132" i="28"/>
  <c r="M90" i="28"/>
  <c r="L90" i="28"/>
  <c r="I90" i="28"/>
  <c r="K90" i="28"/>
  <c r="J90" i="28"/>
  <c r="T16" i="41"/>
  <c r="Q16" i="41"/>
  <c r="P16" i="41"/>
  <c r="S16" i="41"/>
  <c r="R16" i="41"/>
  <c r="H146" i="42"/>
  <c r="K146" i="42" s="1"/>
  <c r="G146" i="42"/>
  <c r="I146" i="42"/>
  <c r="I16" i="41"/>
  <c r="H16" i="41"/>
  <c r="J16" i="41"/>
  <c r="H146" i="41"/>
  <c r="K146" i="41" s="1"/>
  <c r="G146" i="41"/>
  <c r="I146" i="41"/>
  <c r="Z41" i="19" l="1"/>
  <c r="Z35" i="19"/>
  <c r="Z37" i="19"/>
  <c r="Z93" i="19"/>
  <c r="Z147" i="19"/>
  <c r="Z79" i="19"/>
  <c r="Z23" i="19"/>
  <c r="Z27" i="19"/>
  <c r="Z38" i="19"/>
  <c r="Z9" i="19"/>
  <c r="Z154" i="19"/>
  <c r="Z113" i="19"/>
  <c r="Z115" i="19"/>
  <c r="Z90" i="19"/>
  <c r="Z67" i="19"/>
  <c r="Z43" i="19"/>
  <c r="Z11" i="19"/>
  <c r="Z61" i="19"/>
  <c r="Z87" i="19"/>
  <c r="Z117" i="19"/>
  <c r="Z33" i="19"/>
  <c r="Z17" i="19"/>
  <c r="Z152" i="19"/>
  <c r="Z140" i="19"/>
  <c r="Z143" i="19"/>
  <c r="Z88" i="19"/>
  <c r="Z62" i="19"/>
  <c r="Z39" i="19"/>
  <c r="Z144" i="19"/>
  <c r="Z151" i="19"/>
  <c r="Z57" i="19"/>
  <c r="Z70" i="19"/>
  <c r="Z96" i="19"/>
  <c r="Z59" i="19"/>
  <c r="Z45" i="19"/>
  <c r="Z160" i="19"/>
  <c r="Z146" i="19"/>
  <c r="Z131" i="19"/>
  <c r="Z126" i="19"/>
  <c r="Z86" i="19"/>
  <c r="Z60" i="19"/>
  <c r="Z34" i="19"/>
  <c r="Z127" i="19"/>
  <c r="Z116" i="19"/>
  <c r="Z53" i="19"/>
  <c r="Z14" i="19"/>
  <c r="Z76" i="19"/>
  <c r="Z98" i="19"/>
  <c r="Z124" i="19"/>
  <c r="Z19" i="19"/>
  <c r="Z100" i="19"/>
  <c r="Z159" i="19"/>
  <c r="Z138" i="19"/>
  <c r="Z123" i="19"/>
  <c r="Z109" i="19"/>
  <c r="Z84" i="19"/>
  <c r="Z58" i="19"/>
  <c r="Z32" i="19"/>
  <c r="Z110" i="19"/>
  <c r="Z12" i="19"/>
  <c r="Z48" i="19"/>
  <c r="Z102" i="19"/>
  <c r="Z46" i="19"/>
  <c r="Z20" i="19"/>
  <c r="Z95" i="19"/>
  <c r="Z72" i="19"/>
  <c r="Z158" i="19"/>
  <c r="Z129" i="19"/>
  <c r="Z114" i="19"/>
  <c r="Z103" i="19"/>
  <c r="Z82" i="19"/>
  <c r="Z56" i="19"/>
  <c r="Z30" i="19"/>
  <c r="Z18" i="19"/>
  <c r="Z137" i="19"/>
  <c r="Z44" i="19"/>
  <c r="Z85" i="19"/>
  <c r="Z81" i="19"/>
  <c r="Z118" i="19"/>
  <c r="Z130" i="19"/>
  <c r="Z142" i="19"/>
  <c r="Z157" i="19"/>
  <c r="Z112" i="19"/>
  <c r="Z141" i="19"/>
  <c r="Z101" i="19"/>
  <c r="Z75" i="19"/>
  <c r="Z54" i="19"/>
  <c r="Z28" i="19"/>
  <c r="Z145" i="19"/>
  <c r="Z74" i="19"/>
  <c r="Z40" i="19"/>
  <c r="Z68" i="19"/>
  <c r="Z42" i="19"/>
  <c r="Z29" i="19"/>
  <c r="Z156" i="19"/>
  <c r="Z132" i="19"/>
  <c r="Z99" i="19"/>
  <c r="Z73" i="19"/>
  <c r="Z47" i="19"/>
  <c r="Z26" i="19"/>
  <c r="Z128" i="19"/>
  <c r="Z89" i="19"/>
  <c r="Z31" i="19"/>
  <c r="Z15" i="19"/>
  <c r="Z16" i="19"/>
  <c r="Z25" i="19"/>
  <c r="Z155" i="19"/>
  <c r="Z71" i="19"/>
  <c r="Z104" i="19"/>
  <c r="Z21" i="19"/>
  <c r="Z91" i="19"/>
  <c r="Z121" i="19"/>
  <c r="Z77" i="19"/>
  <c r="Z10" i="19"/>
  <c r="Z13" i="19"/>
  <c r="Z83" i="19"/>
  <c r="Z122" i="19"/>
  <c r="Z69" i="19"/>
  <c r="Z119" i="19"/>
  <c r="Z133" i="19"/>
  <c r="Z63" i="19"/>
  <c r="Z149" i="19"/>
  <c r="Z51" i="19"/>
  <c r="Z111" i="19"/>
  <c r="Z125" i="19"/>
  <c r="Z55" i="19"/>
  <c r="Z150" i="19"/>
  <c r="Z52" i="19"/>
  <c r="Z107" i="19"/>
  <c r="Z65" i="19"/>
  <c r="Z135" i="19"/>
  <c r="D149" i="19"/>
  <c r="D147" i="19"/>
  <c r="D135" i="19"/>
  <c r="D133" i="19"/>
  <c r="D121" i="19"/>
  <c r="D119" i="19"/>
  <c r="D107" i="19"/>
  <c r="D105" i="19"/>
  <c r="D79" i="19"/>
  <c r="D77" i="19"/>
  <c r="D51" i="19"/>
  <c r="D49" i="19"/>
  <c r="D23" i="19"/>
  <c r="D161" i="19"/>
  <c r="C7" i="19"/>
  <c r="I7" i="19" s="1"/>
  <c r="D91" i="19"/>
  <c r="D65" i="19"/>
  <c r="D21" i="19"/>
  <c r="D63" i="19"/>
  <c r="D37" i="19"/>
  <c r="D93" i="19"/>
  <c r="D35" i="19"/>
  <c r="D9" i="19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79" i="19"/>
  <c r="Y79" i="19" s="1"/>
  <c r="S77" i="19"/>
  <c r="Y77" i="19" s="1"/>
  <c r="S51" i="19"/>
  <c r="Y51" i="19" s="1"/>
  <c r="S49" i="19"/>
  <c r="Y49" i="19" s="1"/>
  <c r="S23" i="19"/>
  <c r="Y23" i="19" s="1"/>
  <c r="S9" i="19"/>
  <c r="Y9" i="19" s="1"/>
  <c r="S93" i="19"/>
  <c r="Y93" i="19" s="1"/>
  <c r="S91" i="19"/>
  <c r="Y91" i="19" s="1"/>
  <c r="S65" i="19"/>
  <c r="Y65" i="19" s="1"/>
  <c r="S161" i="19"/>
  <c r="Y161" i="19" s="1"/>
  <c r="S35" i="19"/>
  <c r="Y35" i="19" s="1"/>
  <c r="S21" i="19"/>
  <c r="Y21" i="19" s="1"/>
  <c r="S37" i="19"/>
  <c r="Y37" i="19" s="1"/>
  <c r="S63" i="19"/>
  <c r="Y63" i="19" s="1"/>
  <c r="C149" i="19" l="1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21" i="19"/>
  <c r="I21" i="19" s="1"/>
  <c r="C105" i="19"/>
  <c r="I105" i="19" s="1"/>
  <c r="C79" i="19"/>
  <c r="I79" i="19" s="1"/>
  <c r="C77" i="19"/>
  <c r="I77" i="19" s="1"/>
  <c r="C51" i="19"/>
  <c r="I51" i="19" s="1"/>
  <c r="C49" i="19"/>
  <c r="I49" i="19" s="1"/>
  <c r="C23" i="19"/>
  <c r="I23" i="19" s="1"/>
  <c r="C93" i="19"/>
  <c r="I93" i="19" s="1"/>
  <c r="C91" i="19"/>
  <c r="I91" i="19" s="1"/>
  <c r="C65" i="19"/>
  <c r="I65" i="19" s="1"/>
  <c r="C63" i="19"/>
  <c r="I63" i="19" s="1"/>
  <c r="C37" i="19"/>
  <c r="I37" i="19" s="1"/>
  <c r="C9" i="19"/>
  <c r="I9" i="19" s="1"/>
  <c r="C35" i="19"/>
  <c r="I35" i="19" s="1"/>
  <c r="C161" i="19"/>
  <c r="I161" i="19" s="1"/>
</calcChain>
</file>

<file path=xl/sharedStrings.xml><?xml version="1.0" encoding="utf-8"?>
<sst xmlns="http://schemas.openxmlformats.org/spreadsheetml/2006/main" count="5691" uniqueCount="314">
  <si>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</si>
  <si>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</si>
  <si>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</si>
  <si>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</si>
  <si>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</si>
  <si>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</si>
  <si>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</si>
  <si>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</si>
  <si>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</si>
  <si>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</si>
  <si>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</si>
  <si>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</si>
  <si>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</si>
  <si>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</si>
  <si>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</si>
  <si>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</si>
  <si>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</si>
  <si>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</si>
  <si>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</si>
  <si>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</si>
  <si>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</si>
  <si>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</si>
  <si>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</si>
  <si>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</si>
  <si>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</si>
  <si>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</si>
  <si>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</si>
  <si>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</si>
  <si>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</si>
  <si>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</si>
  <si>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</si>
  <si>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</si>
  <si>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</si>
  <si>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</si>
  <si>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</si>
  <si>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</si>
  <si>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</si>
  <si>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</si>
  <si>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</si>
  <si>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</si>
  <si>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</si>
  <si>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</si>
  <si>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</si>
  <si>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</si>
  <si>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</si>
  <si>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</si>
  <si>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</si>
  <si>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</si>
  <si>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</si>
  <si>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</si>
  <si>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</si>
  <si>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</si>
  <si>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</si>
  <si>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</si>
  <si>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</si>
  <si>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</si>
  <si>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</si>
  <si>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</si>
  <si>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</si>
  <si>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</si>
  <si>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</si>
  <si>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</si>
  <si>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</si>
  <si>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</si>
  <si>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</si>
  <si>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</si>
  <si>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</si>
  <si>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</si>
  <si>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</si>
  <si>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</si>
  <si>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</si>
  <si>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</si>
  <si>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</si>
  <si>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</si>
  <si>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</si>
  <si>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</si>
  <si>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</si>
  <si>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</si>
  <si>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</si>
  <si>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</si>
  <si>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</si>
  <si>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</si>
  <si>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</si>
  <si>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</si>
  <si>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</si>
  <si>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</si>
  <si>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</si>
  <si>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</si>
  <si>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</si>
  <si>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</si>
  <si>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</si>
  <si>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</si>
  <si>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</si>
  <si>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</si>
  <si>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</si>
  <si>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</si>
  <si>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</si>
  <si>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</si>
  <si>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</si>
  <si>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</si>
  <si>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</si>
  <si>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</si>
  <si>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</si>
  <si>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</si>
  <si>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</si>
  <si>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</si>
  <si>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</si>
  <si>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</si>
  <si>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</si>
  <si>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</si>
  <si>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</si>
  <si>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</si>
  <si>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</si>
  <si>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</si>
  <si>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</si>
  <si>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</si>
  <si>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</si>
  <si>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</si>
  <si>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</si>
  <si>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</si>
  <si>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</si>
  <si>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</si>
  <si>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</si>
  <si>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</si>
  <si>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</si>
  <si>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</si>
  <si>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</si>
  <si>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</si>
  <si>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</si>
  <si>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</si>
  <si>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</si>
  <si>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</si>
  <si>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</si>
  <si>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</si>
  <si>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</si>
  <si>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</si>
  <si>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</si>
  <si>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</si>
  <si>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</si>
  <si>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</si>
  <si>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</si>
  <si>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</si>
  <si>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</si>
  <si>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</si>
  <si>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</si>
  <si>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</si>
  <si>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</si>
  <si>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</si>
  <si>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</si>
  <si>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</si>
  <si>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</si>
  <si>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</si>
  <si>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</si>
  <si>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</si>
  <si>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</si>
  <si>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</si>
  <si>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</si>
  <si>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</si>
  <si>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</si>
  <si>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</si>
  <si>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</si>
  <si>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</si>
  <si>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</si>
  <si>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</si>
  <si>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</si>
  <si>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</si>
  <si>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</si>
  <si>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</si>
  <si>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</si>
  <si>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</si>
  <si>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</si>
  <si>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</si>
  <si>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</si>
  <si>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</si>
  <si>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</si>
  <si>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</si>
  <si>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</si>
  <si>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</si>
  <si>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</si>
  <si>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</si>
  <si>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</si>
  <si>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</si>
  <si>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</si>
  <si>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</si>
  <si>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</si>
  <si>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</si>
  <si>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</si>
  <si>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</si>
  <si>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</si>
  <si>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</si>
  <si>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</si>
  <si>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</si>
  <si>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</si>
  <si>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</si>
  <si>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</si>
  <si>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</si>
  <si>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</si>
  <si>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</si>
  <si>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</si>
  <si>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</si>
  <si>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</si>
  <si>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</si>
  <si>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</si>
  <si>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</si>
  <si>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</si>
  <si>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</si>
  <si>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</si>
  <si>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</si>
  <si>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</si>
  <si>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</si>
  <si>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</si>
  <si>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</si>
  <si>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</si>
  <si>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</si>
  <si>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</si>
  <si>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</si>
  <si>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</si>
  <si>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</si>
  <si>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</si>
  <si>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</si>
  <si>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</si>
  <si>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</si>
  <si>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</si>
  <si>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</si>
  <si>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</si>
  <si>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</si>
  <si>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</si>
  <si>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</si>
  <si>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</si>
  <si>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</si>
  <si>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</si>
  <si>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</si>
  <si>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</si>
  <si>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</si>
  <si>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</si>
  <si>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</si>
  <si>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</si>
  <si>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</si>
  <si>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</si>
  <si>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</si>
  <si>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</si>
  <si>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</si>
  <si>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</si>
  <si>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</si>
  <si>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</si>
  <si>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</si>
  <si>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</si>
  <si>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</si>
  <si>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</si>
  <si>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</si>
  <si>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</si>
  <si>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</si>
  <si>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</si>
  <si>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</si>
  <si>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febrero 2020</t>
  </si>
  <si>
    <t>febrero 2020</t>
  </si>
  <si>
    <t>Viajeros entrados en los establecimientos alojativos de Granadilla de Abona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</si>
  <si>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</si>
  <si>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</si>
  <si>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</si>
  <si>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</si>
  <si>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</si>
  <si>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</si>
  <si>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</si>
  <si>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</si>
  <si>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</si>
  <si>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febrero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</si>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</sst>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6" fillId="0" borderId="35" xfId="1" applyNumberFormat="1" applyFont="1" applyBorder="1" applyAlignment="1" applyProtection="1">
      <alignment vertical="center"/>
      <protection hidden="1"/>
    </xf>
    <xf numFmtId="164" fontId="26" fillId="0" borderId="36" xfId="4" applyNumberFormat="1" applyFont="1" applyBorder="1" applyAlignment="1" applyProtection="1">
      <alignment horizontal="right" vertical="center" wrapText="1"/>
      <protection hidden="1"/>
    </xf>
    <xf numFmtId="164" fontId="26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9B0FC8F-CBB8-4A22-B4C1-825575892CA9}"/>
    <cellStyle name="Normal 2 6" xfId="3" xr:uid="{19EC3628-44EC-49C1-86E1-DEA5803FBB7A}"/>
    <cellStyle name="Porcentaje" xfId="1" builtinId="5"/>
  </cellStyles>
  <dxfs count="0"/>
  <tableStyles count="1" defaultTableStyle="TableStyleMedium2" defaultPivotStyle="PivotStyleLight16">
    <tableStyle name="Invisible" pivot="0" table="0" count="0" xr9:uid="{3B75B15F-7A9D-46D5-8816-A9271592C2D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4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26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A-4497-9507-C32120D30F1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A-4497-9507-C32120D30F1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A-4497-9507-C32120D30F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6A-4497-9507-C32120D30F1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6A-4497-9507-C32120D30F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6A-4497-9507-C32120D30F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12">
                  <c:v>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6A-4497-9507-C32120D3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E6A-4497-9507-C32120D30F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E6A-4497-9507-C32120D30F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6A-4497-9507-C32120D30F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6A-4497-9507-C32120D30F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6A-4497-9507-C32120D30F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A-4497-9507-C32120D30F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6A-4497-9507-C32120D30F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6A-4497-9507-C32120D30F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6A-4497-9507-C32120D30F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6A-4497-9507-C32120D30F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6A-4497-9507-C32120D30F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6A-4497-9507-C32120D30F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6A-4497-9507-C32120D30F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6A-4497-9507-C32120D30F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6A-4497-9507-C32120D30F1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12">
                  <c:v>-7.1158213474640464E-2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6A-4497-9507-C32120D3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FD-4A96-97A4-8EC2CAF0BB0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D-4A96-97A4-8EC2CAF0BB0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FD-4A96-97A4-8EC2CAF0BB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D-4A96-97A4-8EC2CAF0BB0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FD-4A96-97A4-8EC2CAF0BB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FD-4A96-97A4-8EC2CAF0BB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12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FD-4A96-97A4-8EC2CAF0B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FD-4A96-97A4-8EC2CAF0BB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FD-4A96-97A4-8EC2CAF0BB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FD-4A96-97A4-8EC2CAF0BB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FD-4A96-97A4-8EC2CAF0BB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FD-4A96-97A4-8EC2CAF0BB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FD-4A96-97A4-8EC2CAF0BB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FD-4A96-97A4-8EC2CAF0BB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FD-4A96-97A4-8EC2CAF0BB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FD-4A96-97A4-8EC2CAF0BB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FD-4A96-97A4-8EC2CAF0BB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FD-4A96-97A4-8EC2CAF0BB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FD-4A96-97A4-8EC2CAF0BB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FD-4A96-97A4-8EC2CAF0BB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FD-4A96-97A4-8EC2CAF0BB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FD-4A96-97A4-8EC2CAF0BB0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12">
                  <c:v>-0.16666666666666663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FD-4A96-97A4-8EC2CAF0B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8-49F9-8366-23FE4DA482A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8-49F9-8366-23FE4DA482A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8-49F9-8366-23FE4DA482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8-49F9-8366-23FE4DA482A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8-49F9-8366-23FE4DA482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C8-49F9-8366-23FE4DA482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C8-49F9-8366-23FE4DA48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C8-49F9-8366-23FE4DA482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C8-49F9-8366-23FE4DA482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8-49F9-8366-23FE4DA482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8-49F9-8366-23FE4DA482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8-49F9-8366-23FE4DA482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8-49F9-8366-23FE4DA482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8-49F9-8366-23FE4DA482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8-49F9-8366-23FE4DA482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8-49F9-8366-23FE4DA482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8-49F9-8366-23FE4DA482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8-49F9-8366-23FE4DA482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8-49F9-8366-23FE4DA482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8-49F9-8366-23FE4DA482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C8-49F9-8366-23FE4DA482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C8-49F9-8366-23FE4DA482A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12">
                  <c:v>-7.9051383399209474E-2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C8-49F9-8366-23FE4DA48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C-4BA5-8716-0CB938B9F9B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C-4BA5-8716-0CB938B9F9B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C-4BA5-8716-0CB938B9F9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C-4BA5-8716-0CB938B9F9B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C-4BA5-8716-0CB938B9F9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3C-4BA5-8716-0CB938B9F9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3C-4BA5-8716-0CB938B9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3C-4BA5-8716-0CB938B9F9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3C-4BA5-8716-0CB938B9F9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3C-4BA5-8716-0CB938B9F9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3C-4BA5-8716-0CB938B9F9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3C-4BA5-8716-0CB938B9F9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C-4BA5-8716-0CB938B9F9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C-4BA5-8716-0CB938B9F9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C-4BA5-8716-0CB938B9F9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C-4BA5-8716-0CB938B9F9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C-4BA5-8716-0CB938B9F9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C-4BA5-8716-0CB938B9F9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C-4BA5-8716-0CB938B9F9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C-4BA5-8716-0CB938B9F9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C-4BA5-8716-0CB938B9F9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C-4BA5-8716-0CB938B9F9B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3C-4BA5-8716-0CB938B9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3-4C23-9EA3-36379EFAB09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3-4C23-9EA3-36379EFAB09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3-4C23-9EA3-36379EFAB0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3-4C23-9EA3-36379EFAB09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3-4C23-9EA3-36379EFAB0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83-4C23-9EA3-36379EFAB0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12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83-4C23-9EA3-36379EFA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83-4C23-9EA3-36379EFAB0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83-4C23-9EA3-36379EFAB0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83-4C23-9EA3-36379EFAB0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83-4C23-9EA3-36379EFAB0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83-4C23-9EA3-36379EFAB0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3-4C23-9EA3-36379EFAB0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3-4C23-9EA3-36379EFAB0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3-4C23-9EA3-36379EFAB0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3-4C23-9EA3-36379EFAB0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3-4C23-9EA3-36379EFAB0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3-4C23-9EA3-36379EFAB0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3-4C23-9EA3-36379EFAB0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3-4C23-9EA3-36379EFAB0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3-4C23-9EA3-36379EFAB0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3-4C23-9EA3-36379EFAB09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12">
                  <c:v>0.21311475409836067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83-4C23-9EA3-36379EFA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04-4C9F-B5DF-6690A010FD0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4-4C9F-B5DF-6690A010FD0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04-4C9F-B5DF-6690A010FD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04-4C9F-B5DF-6690A010FD0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04-4C9F-B5DF-6690A010FD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04-4C9F-B5DF-6690A010FD0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12">
                  <c:v>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04-4C9F-B5DF-6690A010F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04-4C9F-B5DF-6690A010FD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04-4C9F-B5DF-6690A010FD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04-4C9F-B5DF-6690A010FD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04-4C9F-B5DF-6690A010FD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04-4C9F-B5DF-6690A010FD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04-4C9F-B5DF-6690A010FD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04-4C9F-B5DF-6690A010FD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04-4C9F-B5DF-6690A010FD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04-4C9F-B5DF-6690A010FD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04-4C9F-B5DF-6690A010FD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04-4C9F-B5DF-6690A010FD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04-4C9F-B5DF-6690A010FD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04-4C9F-B5DF-6690A010FD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04-4C9F-B5DF-6690A010FD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04-4C9F-B5DF-6690A010FD0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12">
                  <c:v>-7.1158213474640464E-2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04-4C9F-B5DF-6690A010F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F-4A77-AC95-1867C6D8206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F-4A77-AC95-1867C6D8206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F-4A77-AC95-1867C6D820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F-4A77-AC95-1867C6D8206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F-4A77-AC95-1867C6D820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4F-4A77-AC95-1867C6D820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12">
                  <c:v>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F-4A77-AC95-1867C6D8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4F-4A77-AC95-1867C6D820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4F-4A77-AC95-1867C6D820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F-4A77-AC95-1867C6D820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F-4A77-AC95-1867C6D820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F-4A77-AC95-1867C6D820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F-4A77-AC95-1867C6D820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F-4A77-AC95-1867C6D820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F-4A77-AC95-1867C6D820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F-4A77-AC95-1867C6D820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F-4A77-AC95-1867C6D820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F-4A77-AC95-1867C6D820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4F-4A77-AC95-1867C6D820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4F-4A77-AC95-1867C6D820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4F-4A77-AC95-1867C6D820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4F-4A77-AC95-1867C6D8206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12">
                  <c:v>-7.6274896038520446E-2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4F-4A77-AC95-1867C6D8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D-4EDA-A8B9-EEA49FE7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D-4EDA-A8B9-EEA49FE7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C-44E3-A2F5-7802325E0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C-44E3-A2F5-7802325E0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2-4215-A934-342605888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2-4215-A934-342605888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5-44DF-9ACD-EC73A25038E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C5-44DF-9ACD-EC73A25038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C5-44DF-9ACD-EC73A25038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C5-44DF-9ACD-EC73A25038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C5-44DF-9ACD-EC73A25038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C5-44DF-9ACD-EC73A25038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C5-44DF-9ACD-EC73A25038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8C5-44DF-9ACD-EC73A25038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C5-44DF-9ACD-EC73A25038E1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C5-44DF-9ACD-EC73A25038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C5-44DF-9ACD-EC73A25038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C5-44DF-9ACD-EC73A25038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C5-44DF-9ACD-EC73A25038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C5-44DF-9ACD-EC73A25038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C5-44DF-9ACD-EC73A25038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C5-44DF-9ACD-EC73A25038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8C5-44DF-9ACD-EC73A25038E1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8C5-44DF-9ACD-EC73A250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3-4360-B851-E9D58D84E0E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3-4360-B851-E9D58D84E0E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3-4360-B851-E9D58D84E0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3-4360-B851-E9D58D84E0E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23-4360-B851-E9D58D84E0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23-4360-B851-E9D58D84E0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23-4360-B851-E9D58D84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23-4360-B851-E9D58D84E0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23-4360-B851-E9D58D84E0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23-4360-B851-E9D58D84E0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23-4360-B851-E9D58D84E0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23-4360-B851-E9D58D84E0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3-4360-B851-E9D58D84E0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3-4360-B851-E9D58D84E0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3-4360-B851-E9D58D84E0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3-4360-B851-E9D58D84E0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3-4360-B851-E9D58D84E0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3-4360-B851-E9D58D84E0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3-4360-B851-E9D58D84E0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3-4360-B851-E9D58D84E0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3-4360-B851-E9D58D84E0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3-4360-B851-E9D58D84E0E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12">
                  <c:v>-3.092105263157896E-2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23-4360-B851-E9D58D84E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A8-49EC-8944-C1ADEA50488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A8-49EC-8944-C1ADEA5048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A8-49EC-8944-C1ADEA5048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A8-49EC-8944-C1ADEA5048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A8-49EC-8944-C1ADEA50488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A8-49EC-8944-C1ADEA5048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A8-49EC-8944-C1ADEA50488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A8-49EC-8944-C1ADEA5048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4771</c:v>
                </c:pt>
                <c:pt idx="1">
                  <c:v>924</c:v>
                </c:pt>
                <c:pt idx="2">
                  <c:v>370</c:v>
                </c:pt>
                <c:pt idx="3">
                  <c:v>554</c:v>
                </c:pt>
                <c:pt idx="4">
                  <c:v>3847</c:v>
                </c:pt>
                <c:pt idx="5">
                  <c:v>1042</c:v>
                </c:pt>
                <c:pt idx="6">
                  <c:v>766</c:v>
                </c:pt>
                <c:pt idx="7">
                  <c:v>301</c:v>
                </c:pt>
                <c:pt idx="8">
                  <c:v>156</c:v>
                </c:pt>
                <c:pt idx="9">
                  <c:v>88</c:v>
                </c:pt>
                <c:pt idx="10">
                  <c:v>26</c:v>
                </c:pt>
                <c:pt idx="11">
                  <c:v>46</c:v>
                </c:pt>
                <c:pt idx="12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A8-49EC-8944-C1ADEA504887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5.6933983163491408E-2</c:v>
                </c:pt>
                <c:pt idx="1">
                  <c:v>-0.42465753424657537</c:v>
                </c:pt>
                <c:pt idx="2">
                  <c:v>-0.67854039965247614</c:v>
                </c:pt>
                <c:pt idx="3">
                  <c:v>0.21758241758241748</c:v>
                </c:pt>
                <c:pt idx="4">
                  <c:v>0.32290233837689142</c:v>
                </c:pt>
                <c:pt idx="5">
                  <c:v>0.26609963547995141</c:v>
                </c:pt>
                <c:pt idx="6">
                  <c:v>0.39781021897810209</c:v>
                </c:pt>
                <c:pt idx="7">
                  <c:v>4.513888888888884E-2</c:v>
                </c:pt>
                <c:pt idx="8">
                  <c:v>1.08</c:v>
                </c:pt>
                <c:pt idx="9">
                  <c:v>0.33333333333333326</c:v>
                </c:pt>
                <c:pt idx="10">
                  <c:v>-0.44680851063829785</c:v>
                </c:pt>
                <c:pt idx="11">
                  <c:v>-2.1276595744680882E-2</c:v>
                </c:pt>
                <c:pt idx="12">
                  <c:v>0.4023668639053255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A8-49EC-8944-C1ADEA50488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A8-49EC-8944-C1ADEA50488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A8-49EC-8944-C1ADEA50488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A8-49EC-8944-C1ADEA50488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A8-49EC-8944-C1ADEA50488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A8-49EC-8944-C1ADEA50488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A8-49EC-8944-C1ADEA50488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A8-49EC-8944-C1ADEA504887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0.1936700901278558</c:v>
                </c:pt>
                <c:pt idx="2">
                  <c:v>7.7551875916998539E-2</c:v>
                </c:pt>
                <c:pt idx="3">
                  <c:v>0.11611821421085726</c:v>
                </c:pt>
                <c:pt idx="4">
                  <c:v>0.80632990987214426</c:v>
                </c:pt>
                <c:pt idx="5">
                  <c:v>0.21840285055543912</c:v>
                </c:pt>
                <c:pt idx="6">
                  <c:v>0.16055334311465103</c:v>
                </c:pt>
                <c:pt idx="7">
                  <c:v>6.3089499056801515E-2</c:v>
                </c:pt>
                <c:pt idx="8">
                  <c:v>3.2697547683923703E-2</c:v>
                </c:pt>
                <c:pt idx="9">
                  <c:v>1.8444770488367217E-2</c:v>
                </c:pt>
                <c:pt idx="10">
                  <c:v>5.4495912806539508E-3</c:v>
                </c:pt>
                <c:pt idx="11">
                  <c:v>9.6415845734646819E-3</c:v>
                </c:pt>
                <c:pt idx="12">
                  <c:v>0.29805072311884301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A8-49EC-8944-C1ADEA50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6-4A34-ACF3-3E89A280A07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46-4A34-ACF3-3E89A280A0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46-4A34-ACF3-3E89A280A0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46-4A34-ACF3-3E89A280A0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46-4A34-ACF3-3E89A280A0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46-4A34-ACF3-3E89A280A0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46-4A34-ACF3-3E89A280A0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46-4A34-ACF3-3E89A280A0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8589</c:v>
                </c:pt>
                <c:pt idx="1">
                  <c:v>1473</c:v>
                </c:pt>
                <c:pt idx="2">
                  <c:v>7116</c:v>
                </c:pt>
                <c:pt idx="3">
                  <c:v>2285</c:v>
                </c:pt>
                <c:pt idx="4">
                  <c:v>1601</c:v>
                </c:pt>
                <c:pt idx="5">
                  <c:v>395</c:v>
                </c:pt>
                <c:pt idx="6">
                  <c:v>240</c:v>
                </c:pt>
                <c:pt idx="7">
                  <c:v>233</c:v>
                </c:pt>
                <c:pt idx="8">
                  <c:v>114</c:v>
                </c:pt>
                <c:pt idx="9">
                  <c:v>74</c:v>
                </c:pt>
                <c:pt idx="10">
                  <c:v>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46-4A34-ACF3-3E89A280A07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-7.1158213474640464E-2</c:v>
                </c:pt>
                <c:pt idx="1">
                  <c:v>-3.092105263157896E-2</c:v>
                </c:pt>
                <c:pt idx="2">
                  <c:v>-7.9073379060437432E-2</c:v>
                </c:pt>
                <c:pt idx="3">
                  <c:v>0.16641143440530892</c:v>
                </c:pt>
                <c:pt idx="4">
                  <c:v>-0.12225877192982459</c:v>
                </c:pt>
                <c:pt idx="5">
                  <c:v>-0.30944055944055948</c:v>
                </c:pt>
                <c:pt idx="6">
                  <c:v>-0.16666666666666663</c:v>
                </c:pt>
                <c:pt idx="7">
                  <c:v>-7.9051383399209474E-2</c:v>
                </c:pt>
                <c:pt idx="8">
                  <c:v>1</c:v>
                </c:pt>
                <c:pt idx="9">
                  <c:v>0.21311475409836067</c:v>
                </c:pt>
                <c:pt idx="10">
                  <c:v>-0.19867305565794324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46-4A34-ACF3-3E89A280A07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46-4A34-ACF3-3E89A280A0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46-4A34-ACF3-3E89A280A0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46-4A34-ACF3-3E89A280A0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46-4A34-ACF3-3E89A280A0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46-4A34-ACF3-3E89A280A0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746-4A34-ACF3-3E89A280A0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746-4A34-ACF3-3E89A280A07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0.17149842822214462</c:v>
                </c:pt>
                <c:pt idx="2">
                  <c:v>0.82850157177785544</c:v>
                </c:pt>
                <c:pt idx="3">
                  <c:v>0.2660379555245081</c:v>
                </c:pt>
                <c:pt idx="4">
                  <c:v>0.1864012108510886</c:v>
                </c:pt>
                <c:pt idx="5">
                  <c:v>4.5989055769006866E-2</c:v>
                </c:pt>
                <c:pt idx="6">
                  <c:v>2.7942717429269997E-2</c:v>
                </c:pt>
                <c:pt idx="7">
                  <c:v>2.7127721504249622E-2</c:v>
                </c:pt>
                <c:pt idx="8">
                  <c:v>1.3272790778903249E-2</c:v>
                </c:pt>
                <c:pt idx="9">
                  <c:v>8.6156712073582487E-3</c:v>
                </c:pt>
                <c:pt idx="10">
                  <c:v>0.25311444871347072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46-4A34-ACF3-3E89A280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6-4BD3-8770-255A9D100BD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16-4BD3-8770-255A9D100B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16-4BD3-8770-255A9D100B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16-4BD3-8770-255A9D100B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16-4BD3-8770-255A9D100B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16-4BD3-8770-255A9D100B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16-4BD3-8770-255A9D100BD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16-4BD3-8770-255A9D100B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8441</c:v>
                </c:pt>
                <c:pt idx="1">
                  <c:v>1451</c:v>
                </c:pt>
                <c:pt idx="2">
                  <c:v>6990</c:v>
                </c:pt>
                <c:pt idx="3">
                  <c:v>2269</c:v>
                </c:pt>
                <c:pt idx="4">
                  <c:v>1563</c:v>
                </c:pt>
                <c:pt idx="5">
                  <c:v>392</c:v>
                </c:pt>
                <c:pt idx="6">
                  <c:v>226</c:v>
                </c:pt>
                <c:pt idx="7">
                  <c:v>230</c:v>
                </c:pt>
                <c:pt idx="8">
                  <c:v>114</c:v>
                </c:pt>
                <c:pt idx="9">
                  <c:v>71</c:v>
                </c:pt>
                <c:pt idx="10">
                  <c:v>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16-4BD3-8770-255A9D100BD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-7.6274896038520446E-2</c:v>
                </c:pt>
                <c:pt idx="1">
                  <c:v>-4.1611624834874461E-2</c:v>
                </c:pt>
                <c:pt idx="2">
                  <c:v>-8.3158447009443859E-2</c:v>
                </c:pt>
                <c:pt idx="3">
                  <c:v>0.17747794499221592</c:v>
                </c:pt>
                <c:pt idx="4">
                  <c:v>-0.13166666666666671</c:v>
                </c:pt>
                <c:pt idx="5">
                  <c:v>-0.3098591549295775</c:v>
                </c:pt>
                <c:pt idx="6">
                  <c:v>-0.1985815602836879</c:v>
                </c:pt>
                <c:pt idx="7">
                  <c:v>-8.3665338645418363E-2</c:v>
                </c:pt>
                <c:pt idx="8">
                  <c:v>1</c:v>
                </c:pt>
                <c:pt idx="9">
                  <c:v>0.20338983050847448</c:v>
                </c:pt>
                <c:pt idx="10">
                  <c:v>-0.20708955223880599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16-4BD3-8770-255A9D100BD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16-4BD3-8770-255A9D100BD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16-4BD3-8770-255A9D100BD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16-4BD3-8770-255A9D100BD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16-4BD3-8770-255A9D100BD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16-4BD3-8770-255A9D100BD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16-4BD3-8770-255A9D100BD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16-4BD3-8770-255A9D100BD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0.17189906409193223</c:v>
                </c:pt>
                <c:pt idx="2">
                  <c:v>0.82810093590806777</c:v>
                </c:pt>
                <c:pt idx="3">
                  <c:v>0.26880701338703944</c:v>
                </c:pt>
                <c:pt idx="4">
                  <c:v>0.18516763416656795</c:v>
                </c:pt>
                <c:pt idx="5">
                  <c:v>4.643999526122497E-2</c:v>
                </c:pt>
                <c:pt idx="6">
                  <c:v>2.6774078900604195E-2</c:v>
                </c:pt>
                <c:pt idx="7">
                  <c:v>2.7247956403269755E-2</c:v>
                </c:pt>
                <c:pt idx="8">
                  <c:v>1.3505508825968487E-2</c:v>
                </c:pt>
                <c:pt idx="9">
                  <c:v>8.4113256723137072E-3</c:v>
                </c:pt>
                <c:pt idx="10">
                  <c:v>0.25174742329107924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16-4BD3-8770-255A9D10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B-4DAC-A682-92EF369F7A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EB-4DAC-A682-92EF369F7A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EB-4DAC-A682-92EF369F7A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EB-4DAC-A682-92EF369F7A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EB-4DAC-A682-92EF369F7A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EB-4DAC-A682-92EF369F7A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EB-4DAC-A682-92EF369F7A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EB-4DAC-A682-92EF369F7A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4496</c:v>
                </c:pt>
                <c:pt idx="1">
                  <c:v>653</c:v>
                </c:pt>
                <c:pt idx="2">
                  <c:v>3843</c:v>
                </c:pt>
                <c:pt idx="3">
                  <c:v>1206</c:v>
                </c:pt>
                <c:pt idx="4">
                  <c:v>865</c:v>
                </c:pt>
                <c:pt idx="5">
                  <c:v>209</c:v>
                </c:pt>
                <c:pt idx="6">
                  <c:v>105</c:v>
                </c:pt>
                <c:pt idx="7">
                  <c:v>139</c:v>
                </c:pt>
                <c:pt idx="8">
                  <c:v>77</c:v>
                </c:pt>
                <c:pt idx="9">
                  <c:v>27</c:v>
                </c:pt>
                <c:pt idx="10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EB-4DAC-A682-92EF369F7A64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-0.14670715505788579</c:v>
                </c:pt>
                <c:pt idx="1">
                  <c:v>-0.32818930041152261</c:v>
                </c:pt>
                <c:pt idx="2">
                  <c:v>-0.10565510821503377</c:v>
                </c:pt>
                <c:pt idx="3">
                  <c:v>1.1744966442952975E-2</c:v>
                </c:pt>
                <c:pt idx="4">
                  <c:v>-3.674832962138086E-2</c:v>
                </c:pt>
                <c:pt idx="5">
                  <c:v>-0.31699346405228757</c:v>
                </c:pt>
                <c:pt idx="6">
                  <c:v>-0.39655172413793105</c:v>
                </c:pt>
                <c:pt idx="7">
                  <c:v>0.37623762376237613</c:v>
                </c:pt>
                <c:pt idx="8">
                  <c:v>1.8518518518518516</c:v>
                </c:pt>
                <c:pt idx="9">
                  <c:v>-0.41304347826086951</c:v>
                </c:pt>
                <c:pt idx="10">
                  <c:v>-0.21764327108821635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EB-4DAC-A682-92EF369F7A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EB-4DAC-A682-92EF369F7A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EB-4DAC-A682-92EF369F7A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EB-4DAC-A682-92EF369F7A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EB-4DAC-A682-92EF369F7A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EEB-4DAC-A682-92EF369F7A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EEB-4DAC-A682-92EF369F7A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EB-4DAC-A682-92EF369F7A64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0.14524021352313168</c:v>
                </c:pt>
                <c:pt idx="2">
                  <c:v>0.85475978647686834</c:v>
                </c:pt>
                <c:pt idx="3">
                  <c:v>0.26823843416370108</c:v>
                </c:pt>
                <c:pt idx="4">
                  <c:v>0.1923932384341637</c:v>
                </c:pt>
                <c:pt idx="5">
                  <c:v>4.6485765124555163E-2</c:v>
                </c:pt>
                <c:pt idx="6">
                  <c:v>2.3354092526690393E-2</c:v>
                </c:pt>
                <c:pt idx="7">
                  <c:v>3.0916370106761567E-2</c:v>
                </c:pt>
                <c:pt idx="8">
                  <c:v>1.7126334519572954E-2</c:v>
                </c:pt>
                <c:pt idx="9">
                  <c:v>6.0053380782918147E-3</c:v>
                </c:pt>
                <c:pt idx="10">
                  <c:v>0.27024021352313166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EB-4DAC-A682-92EF369F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50-449D-A95A-333E5DF98EAF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50-449D-A95A-333E5DF98E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50-449D-A95A-333E5DF98E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50-449D-A95A-333E5DF98E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50-449D-A95A-333E5DF98E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50-449D-A95A-333E5DF98EA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50-449D-A95A-333E5DF98EA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50-449D-A95A-333E5DF98E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9698</c:v>
                </c:pt>
                <c:pt idx="1">
                  <c:v>1623</c:v>
                </c:pt>
                <c:pt idx="2">
                  <c:v>823</c:v>
                </c:pt>
                <c:pt idx="3">
                  <c:v>800</c:v>
                </c:pt>
                <c:pt idx="4">
                  <c:v>8075</c:v>
                </c:pt>
                <c:pt idx="5">
                  <c:v>2618</c:v>
                </c:pt>
                <c:pt idx="6">
                  <c:v>1866</c:v>
                </c:pt>
                <c:pt idx="7">
                  <c:v>408</c:v>
                </c:pt>
                <c:pt idx="8">
                  <c:v>249</c:v>
                </c:pt>
                <c:pt idx="9">
                  <c:v>258</c:v>
                </c:pt>
                <c:pt idx="10">
                  <c:v>117</c:v>
                </c:pt>
                <c:pt idx="11">
                  <c:v>89</c:v>
                </c:pt>
                <c:pt idx="12">
                  <c:v>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50-449D-A95A-333E5DF98EAF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-6.163522012578615E-2</c:v>
                </c:pt>
                <c:pt idx="1">
                  <c:v>1.9472361809045324E-2</c:v>
                </c:pt>
                <c:pt idx="2">
                  <c:v>0.23388305847076452</c:v>
                </c:pt>
                <c:pt idx="3">
                  <c:v>-0.13513513513513509</c:v>
                </c:pt>
                <c:pt idx="4">
                  <c:v>-7.6403980327118814E-2</c:v>
                </c:pt>
                <c:pt idx="5">
                  <c:v>0.16149068322981375</c:v>
                </c:pt>
                <c:pt idx="6">
                  <c:v>-0.13249651324965128</c:v>
                </c:pt>
                <c:pt idx="7">
                  <c:v>-0.3188647746243739</c:v>
                </c:pt>
                <c:pt idx="8">
                  <c:v>-0.1967741935483871</c:v>
                </c:pt>
                <c:pt idx="9">
                  <c:v>-0.12542372881355934</c:v>
                </c:pt>
                <c:pt idx="10">
                  <c:v>0.74626865671641784</c:v>
                </c:pt>
                <c:pt idx="11">
                  <c:v>0.45901639344262302</c:v>
                </c:pt>
                <c:pt idx="12">
                  <c:v>-0.17831004657351968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50-449D-A95A-333E5DF98E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950-449D-A95A-333E5DF98E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950-449D-A95A-333E5DF98E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950-449D-A95A-333E5DF98E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950-449D-A95A-333E5DF98E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950-449D-A95A-333E5DF98E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950-449D-A95A-333E5DF98E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950-449D-A95A-333E5DF98EAF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0.16735409362755208</c:v>
                </c:pt>
                <c:pt idx="2">
                  <c:v>8.4862858321303358E-2</c:v>
                </c:pt>
                <c:pt idx="3">
                  <c:v>8.2491235306248717E-2</c:v>
                </c:pt>
                <c:pt idx="4">
                  <c:v>0.83264590637244795</c:v>
                </c:pt>
                <c:pt idx="5">
                  <c:v>0.26995256753969893</c:v>
                </c:pt>
                <c:pt idx="6">
                  <c:v>0.19241080635182511</c:v>
                </c:pt>
                <c:pt idx="7">
                  <c:v>4.2070530006186845E-2</c:v>
                </c:pt>
                <c:pt idx="8">
                  <c:v>2.5675396989069912E-2</c:v>
                </c:pt>
                <c:pt idx="9">
                  <c:v>2.6603423386265208E-2</c:v>
                </c:pt>
                <c:pt idx="10">
                  <c:v>1.2064343163538873E-2</c:v>
                </c:pt>
                <c:pt idx="11">
                  <c:v>9.1771499278201687E-3</c:v>
                </c:pt>
                <c:pt idx="12">
                  <c:v>0.2546916890080429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950-449D-A95A-333E5DF98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F-4055-8409-9EE19B816B6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F-4055-8409-9EE19B816B6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5F-4055-8409-9EE19B816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5F-4055-8409-9EE19B816B6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5F-4055-8409-9EE19B816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5F-4055-8409-9EE19B816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12">
                  <c:v>38976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5F-4055-8409-9EE19B81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5F-4055-8409-9EE19B816B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5F-4055-8409-9EE19B816B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5F-4055-8409-9EE19B816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5F-4055-8409-9EE19B816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5F-4055-8409-9EE19B816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5F-4055-8409-9EE19B816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5F-4055-8409-9EE19B816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5F-4055-8409-9EE19B816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5F-4055-8409-9EE19B816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5F-4055-8409-9EE19B816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5F-4055-8409-9EE19B816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5F-4055-8409-9EE19B816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5F-4055-8409-9EE19B816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5F-4055-8409-9EE19B816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5F-4055-8409-9EE19B816B6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12">
                  <c:v>-2.4526979677645389E-2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5F-4055-8409-9EE19B81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3-43F4-9682-4AE20A615AF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3-43F4-9682-4AE20A615AF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3-43F4-9682-4AE20A615A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3-43F4-9682-4AE20A615AF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3-43F4-9682-4AE20A615A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B3-43F4-9682-4AE20A615A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12">
                  <c:v>4360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B3-43F4-9682-4AE20A61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B3-43F4-9682-4AE20A615A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B3-43F4-9682-4AE20A615A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3-43F4-9682-4AE20A615A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3-43F4-9682-4AE20A615A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3-43F4-9682-4AE20A615A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3-43F4-9682-4AE20A615A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3-43F4-9682-4AE20A615A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B3-43F4-9682-4AE20A615A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B3-43F4-9682-4AE20A615A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B3-43F4-9682-4AE20A615A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B3-43F4-9682-4AE20A615A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B3-43F4-9682-4AE20A615A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B3-43F4-9682-4AE20A615A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B3-43F4-9682-4AE20A615A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B3-43F4-9682-4AE20A615AF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12">
                  <c:v>0.23547747237177674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3-43F4-9682-4AE20A615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1-4CF4-95D7-288C75DCAA1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1-4CF4-95D7-288C75DCAA1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1-4CF4-95D7-288C75DCA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1-4CF4-95D7-288C75DCAA1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1-4CF4-95D7-288C75DCA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F1-4CF4-95D7-288C75DCA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12">
                  <c:v>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F1-4CF4-95D7-288C75DC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F1-4CF4-95D7-288C75DCAA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F1-4CF4-95D7-288C75DCAA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F1-4CF4-95D7-288C75DCA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F1-4CF4-95D7-288C75DCA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F1-4CF4-95D7-288C75DCA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1-4CF4-95D7-288C75DCA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1-4CF4-95D7-288C75DCA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1-4CF4-95D7-288C75DCA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1-4CF4-95D7-288C75DCA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1-4CF4-95D7-288C75DCA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1-4CF4-95D7-288C75DCA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1-4CF4-95D7-288C75DCA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1-4CF4-95D7-288C75DCA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1-4CF4-95D7-288C75DCA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1-4CF4-95D7-288C75DCAA1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12">
                  <c:v>-2.9761904761904767E-2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F1-4CF4-95D7-288C75DC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C-4592-A7A4-A200541E7C4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C-4592-A7A4-A200541E7C4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C-4592-A7A4-A200541E7C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C-4592-A7A4-A200541E7C4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C-4592-A7A4-A200541E7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C-4592-A7A4-A200541E7C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12">
                  <c:v>2078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C-4592-A7A4-A200541E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9C-4592-A7A4-A200541E7C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9C-4592-A7A4-A200541E7C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C-4592-A7A4-A200541E7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C-4592-A7A4-A200541E7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C-4592-A7A4-A200541E7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C-4592-A7A4-A200541E7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C-4592-A7A4-A200541E7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9C-4592-A7A4-A200541E7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9C-4592-A7A4-A200541E7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9C-4592-A7A4-A200541E7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9C-4592-A7A4-A200541E7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9C-4592-A7A4-A200541E7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9C-4592-A7A4-A200541E7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9C-4592-A7A4-A200541E7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9C-4592-A7A4-A200541E7C4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12">
                  <c:v>0.76550552251486836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C-4592-A7A4-A200541E7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75-44BB-AF01-E85540107BE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5-44BB-AF01-E85540107BE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75-44BB-AF01-E85540107B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5-44BB-AF01-E85540107BE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5-44BB-AF01-E85540107B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75-44BB-AF01-E85540107B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12">
                  <c:v>34616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75-44BB-AF01-E85540107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75-44BB-AF01-E85540107B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75-44BB-AF01-E85540107B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75-44BB-AF01-E85540107B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75-44BB-AF01-E85540107B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75-44BB-AF01-E85540107B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5-44BB-AF01-E85540107B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5-44BB-AF01-E85540107B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5-44BB-AF01-E85540107B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5-44BB-AF01-E85540107B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75-44BB-AF01-E85540107B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75-44BB-AF01-E85540107B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75-44BB-AF01-E85540107B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75-44BB-AF01-E85540107B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75-44BB-AF01-E85540107B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75-44BB-AF01-E85540107BE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12">
                  <c:v>-4.971587009635714E-2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75-44BB-AF01-E85540107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2D-48AE-95B8-F9DB81E9ACB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D-48AE-95B8-F9DB81E9ACB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2D-48AE-95B8-F9DB81E9AC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D-48AE-95B8-F9DB81E9ACB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2D-48AE-95B8-F9DB81E9AC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2D-48AE-95B8-F9DB81E9AC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12">
                  <c:v>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2D-48AE-95B8-F9DB81E9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2D-48AE-95B8-F9DB81E9AC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2D-48AE-95B8-F9DB81E9AC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2D-48AE-95B8-F9DB81E9AC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2D-48AE-95B8-F9DB81E9AC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2D-48AE-95B8-F9DB81E9AC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2D-48AE-95B8-F9DB81E9AC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D-48AE-95B8-F9DB81E9AC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D-48AE-95B8-F9DB81E9AC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D-48AE-95B8-F9DB81E9AC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D-48AE-95B8-F9DB81E9AC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D-48AE-95B8-F9DB81E9AC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D-48AE-95B8-F9DB81E9AC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2D-48AE-95B8-F9DB81E9AC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2D-48AE-95B8-F9DB81E9AC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2D-48AE-95B8-F9DB81E9ACB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12">
                  <c:v>-0.17910447761194026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2D-48AE-95B8-F9DB81E9A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15-4B8C-8DB0-48A2F924373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5-4B8C-8DB0-48A2F924373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15-4B8C-8DB0-48A2F92437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15-4B8C-8DB0-48A2F924373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15-4B8C-8DB0-48A2F92437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15-4B8C-8DB0-48A2F92437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12">
                  <c:v>12429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15-4B8C-8DB0-48A2F924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15-4B8C-8DB0-48A2F92437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15-4B8C-8DB0-48A2F92437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15-4B8C-8DB0-48A2F92437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15-4B8C-8DB0-48A2F92437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15-4B8C-8DB0-48A2F92437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15-4B8C-8DB0-48A2F92437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15-4B8C-8DB0-48A2F92437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15-4B8C-8DB0-48A2F92437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15-4B8C-8DB0-48A2F92437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15-4B8C-8DB0-48A2F92437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15-4B8C-8DB0-48A2F92437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15-4B8C-8DB0-48A2F92437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15-4B8C-8DB0-48A2F92437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15-4B8C-8DB0-48A2F92437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15-4B8C-8DB0-48A2F924373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12">
                  <c:v>7.4615251599515764E-2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15-4B8C-8DB0-48A2F9243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B-4A2A-ACA4-834D9DA7053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B-4A2A-ACA4-834D9DA7053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B-4A2A-ACA4-834D9DA705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B-4A2A-ACA4-834D9DA7053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B-4A2A-ACA4-834D9DA705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8B-4A2A-ACA4-834D9DA705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12">
                  <c:v>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8B-4A2A-ACA4-834D9DA70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8B-4A2A-ACA4-834D9DA705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8B-4A2A-ACA4-834D9DA705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8B-4A2A-ACA4-834D9DA705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8B-4A2A-ACA4-834D9DA705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8B-4A2A-ACA4-834D9DA705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8B-4A2A-ACA4-834D9DA705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8B-4A2A-ACA4-834D9DA705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8B-4A2A-ACA4-834D9DA705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8B-4A2A-ACA4-834D9DA705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8B-4A2A-ACA4-834D9DA705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8B-4A2A-ACA4-834D9DA705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8B-4A2A-ACA4-834D9DA705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8B-4A2A-ACA4-834D9DA705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8B-4A2A-ACA4-834D9DA705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8B-4A2A-ACA4-834D9DA7053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12">
                  <c:v>-0.17230318027678493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8B-4A2A-ACA4-834D9DA70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C-4A1B-8AE5-3915D3649AB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C-4A1B-8AE5-3915D3649AB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0C-4A1B-8AE5-3915D3649A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C-4A1B-8AE5-3915D3649AB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C-4A1B-8AE5-3915D3649A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0C-4A1B-8AE5-3915D3649A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12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0C-4A1B-8AE5-3915D3649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0C-4A1B-8AE5-3915D3649A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0C-4A1B-8AE5-3915D3649A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0C-4A1B-8AE5-3915D3649A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0C-4A1B-8AE5-3915D3649A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0C-4A1B-8AE5-3915D3649A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0C-4A1B-8AE5-3915D3649A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0C-4A1B-8AE5-3915D3649A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0C-4A1B-8AE5-3915D3649A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0C-4A1B-8AE5-3915D3649A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0C-4A1B-8AE5-3915D3649A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0C-4A1B-8AE5-3915D3649A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0C-4A1B-8AE5-3915D3649A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0C-4A1B-8AE5-3915D3649A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0C-4A1B-8AE5-3915D3649A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0C-4A1B-8AE5-3915D3649AB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12">
                  <c:v>-0.15359741309620045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0C-4A1B-8AE5-3915D3649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2-40D2-A475-F890ED499FE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2-40D2-A475-F890ED499FE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52-40D2-A475-F890ED499F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52-40D2-A475-F890ED499FE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2-40D2-A475-F890ED499F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52-40D2-A475-F890ED499FE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52-40D2-A475-F890ED49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52-40D2-A475-F890ED499F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52-40D2-A475-F890ED499F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52-40D2-A475-F890ED499F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52-40D2-A475-F890ED499F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52-40D2-A475-F890ED499F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2-40D2-A475-F890ED499F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2-40D2-A475-F890ED499F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2-40D2-A475-F890ED499F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2-40D2-A475-F890ED499F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2-40D2-A475-F890ED499F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2-40D2-A475-F890ED499F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2-40D2-A475-F890ED499F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2-40D2-A475-F890ED499F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2-40D2-A475-F890ED499F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2-40D2-A475-F890ED499FE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12">
                  <c:v>-0.10314875135722046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52-40D2-A475-F890ED49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4-47D3-806A-0D958274FE6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4-47D3-806A-0D958274FE6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64-47D3-806A-0D958274FE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4-47D3-806A-0D958274FE6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64-47D3-806A-0D958274FE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64-47D3-806A-0D958274FE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12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64-47D3-806A-0D958274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64-47D3-806A-0D958274FE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64-47D3-806A-0D958274FE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64-47D3-806A-0D958274FE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64-47D3-806A-0D958274FE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64-47D3-806A-0D958274FE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4-47D3-806A-0D958274FE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4-47D3-806A-0D958274FE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4-47D3-806A-0D958274FE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4-47D3-806A-0D958274FE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4-47D3-806A-0D958274FE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4-47D3-806A-0D958274FE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4-47D3-806A-0D958274FE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4-47D3-806A-0D958274FE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4-47D3-806A-0D958274FE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4-47D3-806A-0D958274FE6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12">
                  <c:v>-7.0588235294117618E-2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64-47D3-806A-0D958274F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6-4FEC-BF4F-843310AF2A4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6-4FEC-BF4F-843310AF2A4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26-4FEC-BF4F-843310AF2A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26-4FEC-BF4F-843310AF2A4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26-4FEC-BF4F-843310AF2A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26-4FEC-BF4F-843310AF2A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1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26-4FEC-BF4F-843310AF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26-4FEC-BF4F-843310AF2A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26-4FEC-BF4F-843310AF2A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6-4FEC-BF4F-843310AF2A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6-4FEC-BF4F-843310AF2A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6-4FEC-BF4F-843310AF2A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6-4FEC-BF4F-843310AF2A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26-4FEC-BF4F-843310AF2A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6-4FEC-BF4F-843310AF2A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6-4FEC-BF4F-843310AF2A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6-4FEC-BF4F-843310AF2A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6-4FEC-BF4F-843310AF2A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6-4FEC-BF4F-843310AF2A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6-4FEC-BF4F-843310AF2A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6-4FEC-BF4F-843310AF2A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6-4FEC-BF4F-843310AF2A4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12">
                  <c:v>3.2967032967033072E-2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26-4FEC-BF4F-843310AF2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2C-4341-A3E9-DD51DDAFD8A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C-4341-A3E9-DD51DDAFD8A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2C-4341-A3E9-DD51DDAFD8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C-4341-A3E9-DD51DDAFD8A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2C-4341-A3E9-DD51DDAFD8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2C-4341-A3E9-DD51DDAFD8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12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2C-4341-A3E9-DD51DDAF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2C-4341-A3E9-DD51DDAFD8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2C-4341-A3E9-DD51DDAFD8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2C-4341-A3E9-DD51DDAFD8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2C-4341-A3E9-DD51DDAFD8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2C-4341-A3E9-DD51DDAFD8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2C-4341-A3E9-DD51DDAFD8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2C-4341-A3E9-DD51DDAFD8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2C-4341-A3E9-DD51DDAFD8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2C-4341-A3E9-DD51DDAFD8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C-4341-A3E9-DD51DDAFD8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C-4341-A3E9-DD51DDAFD8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C-4341-A3E9-DD51DDAFD8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C-4341-A3E9-DD51DDAFD8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C-4341-A3E9-DD51DDAFD8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C-4341-A3E9-DD51DDAFD8A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12">
                  <c:v>0.87854251012145745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2C-4341-A3E9-DD51DDAF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1-4936-B628-716DFA83B58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1-4936-B628-716DFA83B58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1-4936-B628-716DFA83B5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1-4936-B628-716DFA83B58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1-4936-B628-716DFA83B5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11-4936-B628-716DFA83B5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12">
                  <c:v>38976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11-4936-B628-716DFA83B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11-4936-B628-716DFA83B5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11-4936-B628-716DFA83B5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11-4936-B628-716DFA83B5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11-4936-B628-716DFA83B5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11-4936-B628-716DFA83B5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11-4936-B628-716DFA83B5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11-4936-B628-716DFA83B5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11-4936-B628-716DFA83B5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11-4936-B628-716DFA83B5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11-4936-B628-716DFA83B5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11-4936-B628-716DFA83B5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11-4936-B628-716DFA83B5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11-4936-B628-716DFA83B5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11-4936-B628-716DFA83B5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11-4936-B628-716DFA83B58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12">
                  <c:v>-2.4526979677645389E-2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11-4936-B628-716DFA83B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3A-470A-A326-8CAAA4F1A88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A-470A-A326-8CAAA4F1A88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3A-470A-A326-8CAAA4F1A88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3A-470A-A326-8CAAA4F1A88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3A-470A-A326-8CAAA4F1A8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3A-470A-A326-8CAAA4F1A88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12">
                  <c:v>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3A-470A-A326-8CAAA4F1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3A-470A-A326-8CAAA4F1A8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3A-470A-A326-8CAAA4F1A8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3A-470A-A326-8CAAA4F1A8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3A-470A-A326-8CAAA4F1A8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3A-470A-A326-8CAAA4F1A8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3A-470A-A326-8CAAA4F1A8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3A-470A-A326-8CAAA4F1A8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3A-470A-A326-8CAAA4F1A8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3A-470A-A326-8CAAA4F1A8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3A-470A-A326-8CAAA4F1A8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3A-470A-A326-8CAAA4F1A8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3A-470A-A326-8CAAA4F1A8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3A-470A-A326-8CAAA4F1A8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3A-470A-A326-8CAAA4F1A8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3A-470A-A326-8CAAA4F1A88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12">
                  <c:v>-2.5437120864556295E-2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3A-470A-A326-8CAAA4F1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1-41A5-A95C-C9052A20166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1-41A5-A95C-C9052A20166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1-41A5-A95C-C9052A2016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1-41A5-A95C-C9052A20166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1-41A5-A95C-C9052A2016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61-41A5-A95C-C9052A2016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12">
                  <c:v>4.537897310513447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1-41A5-A95C-C9052A20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61-41A5-A95C-C9052A2016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61-41A5-A95C-C9052A2016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1-41A5-A95C-C9052A2016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1-41A5-A95C-C9052A2016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1-41A5-A95C-C9052A2016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1-41A5-A95C-C9052A2016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1-41A5-A95C-C9052A2016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1-41A5-A95C-C9052A2016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1-41A5-A95C-C9052A2016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1-41A5-A95C-C9052A2016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1-41A5-A95C-C9052A2016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1-41A5-A95C-C9052A2016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1-41A5-A95C-C9052A2016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1-41A5-A95C-C9052A2016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1-41A5-A95C-C9052A20166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12">
                  <c:v>0.21692834760655799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61-41A5-A95C-C9052A201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0-42F2-A77C-593C0925984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0-42F2-A77C-593C0925984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0-42F2-A77C-593C092598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0-42F2-A77C-593C0925984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0-42F2-A77C-593C092598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0-42F2-A77C-593C092598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12">
                  <c:v>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D0-42F2-A77C-593C0925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D0-42F2-A77C-593C092598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D0-42F2-A77C-593C092598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0-42F2-A77C-593C092598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0-42F2-A77C-593C092598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0-42F2-A77C-593C092598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0-42F2-A77C-593C092598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0-42F2-A77C-593C092598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0-42F2-A77C-593C092598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0-42F2-A77C-593C092598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0-42F2-A77C-593C092598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0-42F2-A77C-593C092598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0-42F2-A77C-593C092598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D0-42F2-A77C-593C092598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D0-42F2-A77C-593C092598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D0-42F2-A77C-593C0925984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12">
                  <c:v>0.16795069337442214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D0-42F2-A77C-593C09259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8-4A75-AB92-B90D1147D9AA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8-4A75-AB92-B90D1147D9AA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8-4A75-AB92-B90D1147D9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8-4A75-AB92-B90D1147D9AA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8-4A75-AB92-B90D1147D9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18-4A75-AB92-B90D1147D9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12">
                  <c:v>2.9599456890699254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18-4A75-AB92-B90D1147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18-4A75-AB92-B90D1147D9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18-4A75-AB92-B90D1147D9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18-4A75-AB92-B90D1147D9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18-4A75-AB92-B90D1147D9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18-4A75-AB92-B90D1147D9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8-4A75-AB92-B90D1147D9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8-4A75-AB92-B90D1147D9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8-4A75-AB92-B90D1147D9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8-4A75-AB92-B90D1147D9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8-4A75-AB92-B90D1147D9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8-4A75-AB92-B90D1147D9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8-4A75-AB92-B90D1147D9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8-4A75-AB92-B90D1147D9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8-4A75-AB92-B90D1147D9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8-4A75-AB92-B90D1147D9AA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12">
                  <c:v>0.63823516275413583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18-4A75-AB92-B90D1147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A-4264-ADDB-95A542EA868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A-4264-ADDB-95A542EA868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A-4264-ADDB-95A542EA86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A-4264-ADDB-95A542EA868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A-4264-ADDB-95A542EA86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5A-4264-ADDB-95A542EA868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12">
                  <c:v>3.1916083916083915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5A-4264-ADDB-95A542EA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5A-4264-ADDB-95A542EA86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5A-4264-ADDB-95A542EA86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5A-4264-ADDB-95A542EA86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5A-4264-ADDB-95A542EA86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5A-4264-ADDB-95A542EA86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A-4264-ADDB-95A542EA86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A-4264-ADDB-95A542EA86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A-4264-ADDB-95A542EA86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A-4264-ADDB-95A542EA86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A-4264-ADDB-95A542EA86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A-4264-ADDB-95A542EA86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A-4264-ADDB-95A542EA86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A-4264-ADDB-95A542EA86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A-4264-ADDB-95A542EA86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A-4264-ADDB-95A542EA868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12">
                  <c:v>0.49126395992067629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5A-4264-ADDB-95A542EA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6-44A1-8435-DA8A025EE1D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6-44A1-8435-DA8A025EE1D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6-44A1-8435-DA8A025EE1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6-44A1-8435-DA8A025EE1D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6-44A1-8435-DA8A025EE1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76-44A1-8435-DA8A025EE1D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12">
                  <c:v>2.7414248021108181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76-44A1-8435-DA8A025E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76-44A1-8435-DA8A025EE1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76-44A1-8435-DA8A025EE1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6-44A1-8435-DA8A025EE1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6-44A1-8435-DA8A025EE1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6-44A1-8435-DA8A025EE1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6-44A1-8435-DA8A025EE1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6-44A1-8435-DA8A025EE1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6-44A1-8435-DA8A025EE1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6-44A1-8435-DA8A025EE1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6-44A1-8435-DA8A025EE1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6-44A1-8435-DA8A025EE1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6-44A1-8435-DA8A025EE1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6-44A1-8435-DA8A025EE1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6-44A1-8435-DA8A025EE1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6-44A1-8435-DA8A025EE1D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12">
                  <c:v>0.92786548007691971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76-44A1-8435-DA8A025E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4-46B2-A2DC-985FDE5183A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4-46B2-A2DC-985FDE5183A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B4-46B2-A2DC-985FDE5183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4-46B2-A2DC-985FDE5183A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B4-46B2-A2DC-985FDE5183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B4-46B2-A2DC-985FDE5183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12">
                  <c:v>4.8645306351883084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B4-46B2-A2DC-985FDE518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B4-46B2-A2DC-985FDE5183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B4-46B2-A2DC-985FDE5183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B4-46B2-A2DC-985FDE5183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4-46B2-A2DC-985FDE5183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4-46B2-A2DC-985FDE5183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4-46B2-A2DC-985FDE5183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4-46B2-A2DC-985FDE5183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4-46B2-A2DC-985FDE5183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4-46B2-A2DC-985FDE5183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4-46B2-A2DC-985FDE5183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4-46B2-A2DC-985FDE5183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4-46B2-A2DC-985FDE5183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4-46B2-A2DC-985FDE5183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4-46B2-A2DC-985FDE5183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4-46B2-A2DC-985FDE5183A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12">
                  <c:v>0.15028189699754879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B4-46B2-A2DC-985FDE518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E-4C39-B99C-EE338EDFE70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E-4C39-B99C-EE338EDFE70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E-4C39-B99C-EE338EDFE7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E-4C39-B99C-EE338EDFE70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E-4C39-B99C-EE338EDFE7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4E-4C39-B99C-EE338EDFE7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12">
                  <c:v>5.4393873085339166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4E-4C39-B99C-EE338EDF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4E-4C39-B99C-EE338EDFE7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4E-4C39-B99C-EE338EDFE7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4E-4C39-B99C-EE338EDFE7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E-4C39-B99C-EE338EDFE7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E-4C39-B99C-EE338EDFE7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E-4C39-B99C-EE338EDFE7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E-4C39-B99C-EE338EDFE7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E-4C39-B99C-EE338EDFE7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E-4C39-B99C-EE338EDFE7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E-4C39-B99C-EE338EDFE7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E-4C39-B99C-EE338EDFE7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E-4C39-B99C-EE338EDFE7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4E-4C39-B99C-EE338EDFE7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4E-4C39-B99C-EE338EDFE7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4E-4C39-B99C-EE338EDFE70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12">
                  <c:v>-0.46464536119553745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4E-4C39-B99C-EE338EDF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6-44BE-8790-27C9DBE05DA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6-44BE-8790-27C9DBE05DA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6-44BE-8790-27C9DBE05D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6-44BE-8790-27C9DBE05DA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6-44BE-8790-27C9DBE05D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6-44BE-8790-27C9DBE05D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12">
                  <c:v>5.6408494690818243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26-44BE-8790-27C9DBE0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26-44BE-8790-27C9DBE05D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26-44BE-8790-27C9DBE05DA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226-44BE-8790-27C9DBE05DA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226-44BE-8790-27C9DBE05D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6-44BE-8790-27C9DBE05D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6-44BE-8790-27C9DBE05D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6-44BE-8790-27C9DBE05D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6-44BE-8790-27C9DBE05D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6-44BE-8790-27C9DBE05D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6-44BE-8790-27C9DBE05D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6-44BE-8790-27C9DBE05D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6-44BE-8790-27C9DBE05D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6-44BE-8790-27C9DBE05D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6-44BE-8790-27C9DBE05D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6-44BE-8790-27C9DBE05D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6-44BE-8790-27C9DBE05D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6-44BE-8790-27C9DBE05DA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12">
                  <c:v>-0.3410584256550182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6-44BE-8790-27C9DBE0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D-4DF1-A086-5DE72066A78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D-4DF1-A086-5DE72066A78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D-4DF1-A086-5DE72066A7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D-4DF1-A086-5DE72066A78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D-4DF1-A086-5DE72066A7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3D-4DF1-A086-5DE72066A78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12">
                  <c:v>2.650632911392405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3D-4DF1-A086-5DE72066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3D-4DF1-A086-5DE72066A7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3D-4DF1-A086-5DE72066A7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3D-4DF1-A086-5DE72066A7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3D-4DF1-A086-5DE72066A7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3D-4DF1-A086-5DE72066A7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D-4DF1-A086-5DE72066A7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D-4DF1-A086-5DE72066A7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D-4DF1-A086-5DE72066A7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D-4DF1-A086-5DE72066A7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D-4DF1-A086-5DE72066A7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D-4DF1-A086-5DE72066A7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D-4DF1-A086-5DE72066A7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D-4DF1-A086-5DE72066A7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D-4DF1-A086-5DE72066A7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D-4DF1-A086-5DE72066A78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12">
                  <c:v>0.48804549880499248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3D-4DF1-A086-5DE72066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5-40D4-ACD7-5079BE4C403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5-40D4-ACD7-5079BE4C403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5-40D4-ACD7-5079BE4C4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5-40D4-ACD7-5079BE4C403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5-40D4-ACD7-5079BE4C40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35-40D4-ACD7-5079BE4C40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12">
                  <c:v>3.5450643776824036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35-40D4-ACD7-5079BE4C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35-40D4-ACD7-5079BE4C40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35-40D4-ACD7-5079BE4C40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5-40D4-ACD7-5079BE4C40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5-40D4-ACD7-5079BE4C40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5-40D4-ACD7-5079BE4C40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5-40D4-ACD7-5079BE4C40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5-40D4-ACD7-5079BE4C40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5-40D4-ACD7-5079BE4C40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5-40D4-ACD7-5079BE4C40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5-40D4-ACD7-5079BE4C40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5-40D4-ACD7-5079BE4C40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5-40D4-ACD7-5079BE4C40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5-40D4-ACD7-5079BE4C40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5-40D4-ACD7-5079BE4C40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5-40D4-ACD7-5079BE4C403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12">
                  <c:v>-9.5251827851193127E-2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35-40D4-ACD7-5079BE4C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E-4DFA-BE34-11E201B871A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E-4DFA-BE34-11E201B871A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8E-4DFA-BE34-11E201B871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8E-4DFA-BE34-11E201B871A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E-4DFA-BE34-11E201B87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8E-4DFA-BE34-11E201B871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12">
                  <c:v>4.6083333333333334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8E-4DFA-BE34-11E201B8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8E-4DFA-BE34-11E201B871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8E-4DFA-BE34-11E201B871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8E-4DFA-BE34-11E201B87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8E-4DFA-BE34-11E201B87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8E-4DFA-BE34-11E201B87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8E-4DFA-BE34-11E201B87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8E-4DFA-BE34-11E201B87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E-4DFA-BE34-11E201B87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E-4DFA-BE34-11E201B87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E-4DFA-BE34-11E201B87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E-4DFA-BE34-11E201B87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8E-4DFA-BE34-11E201B87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8E-4DFA-BE34-11E201B87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8E-4DFA-BE34-11E201B87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8E-4DFA-BE34-11E201B871A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12">
                  <c:v>0.47638888888888875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8E-4DFA-BE34-11E201B8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0-4B5B-A32C-8FBF4151506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0-4B5B-A32C-8FBF4151506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C0-4B5B-A32C-8FBF415150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0-4B5B-A32C-8FBF4151506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0-4B5B-A32C-8FBF415150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0-4B5B-A32C-8FBF4151506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12">
                  <c:v>3.5450643776824036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C0-4B5B-A32C-8FBF4151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C0-4B5B-A32C-8FBF415150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C0-4B5B-A32C-8FBF415150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C0-4B5B-A32C-8FBF415150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C0-4B5B-A32C-8FBF415150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C0-4B5B-A32C-8FBF415150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C0-4B5B-A32C-8FBF415150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C0-4B5B-A32C-8FBF415150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C0-4B5B-A32C-8FBF415150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C0-4B5B-A32C-8FBF415150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0-4B5B-A32C-8FBF415150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0-4B5B-A32C-8FBF415150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0-4B5B-A32C-8FBF415150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0-4B5B-A32C-8FBF415150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0-4B5B-A32C-8FBF415150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0-4B5B-A32C-8FBF4151506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12">
                  <c:v>-9.5251827851193127E-2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C0-4B5B-A32C-8FBF41515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D-4786-9DBD-FD4903D3B08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D-4786-9DBD-FD4903D3B08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4D-4786-9DBD-FD4903D3B0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4D-4786-9DBD-FD4903D3B08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D-4786-9DBD-FD4903D3B0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4D-4786-9DBD-FD4903D3B0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12">
                  <c:v>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4D-4786-9DBD-FD4903D3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4D-4786-9DBD-FD4903D3B0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4D-4786-9DBD-FD4903D3B0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4D-4786-9DBD-FD4903D3B0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4D-4786-9DBD-FD4903D3B0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4D-4786-9DBD-FD4903D3B0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4D-4786-9DBD-FD4903D3B0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4D-4786-9DBD-FD4903D3B0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4D-4786-9DBD-FD4903D3B0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4D-4786-9DBD-FD4903D3B0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4D-4786-9DBD-FD4903D3B0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4D-4786-9DBD-FD4903D3B0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4D-4786-9DBD-FD4903D3B0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4D-4786-9DBD-FD4903D3B0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4D-4786-9DBD-FD4903D3B0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4D-4786-9DBD-FD4903D3B08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12">
                  <c:v>-7.9073379060437432E-2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4D-4786-9DBD-FD4903D3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C-49F8-98F7-3B426A00BDE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C-49F8-98F7-3B426A00BDE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C-49F8-98F7-3B426A00BD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C-49F8-98F7-3B426A00BDE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C-49F8-98F7-3B426A00BD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2C-49F8-98F7-3B426A00BD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12">
                  <c:v>2.4736842105263159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2C-49F8-98F7-3B426A00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2C-49F8-98F7-3B426A00BD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2C-49F8-98F7-3B426A00BD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2C-49F8-98F7-3B426A00BD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2C-49F8-98F7-3B426A00BD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2C-49F8-98F7-3B426A00BD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C-49F8-98F7-3B426A00BD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C-49F8-98F7-3B426A00BD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C-49F8-98F7-3B426A00BD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C-49F8-98F7-3B426A00BD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C-49F8-98F7-3B426A00BD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C-49F8-98F7-3B426A00BD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C-49F8-98F7-3B426A00BD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C-49F8-98F7-3B426A00BD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C-49F8-98F7-3B426A00BD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C-49F8-98F7-3B426A00BDE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12">
                  <c:v>-2.3157894736842106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2C-49F8-98F7-3B426A00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C-4460-B850-F12EFEA8735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C-4460-B850-F12EFEA8735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5C-4460-B850-F12EFEA873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5C-4460-B850-F12EFEA8735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5C-4460-B850-F12EFEA873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5C-4460-B850-F12EFEA873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12">
                  <c:v>6.2702702702702702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5C-4460-B850-F12EFEA87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5C-4460-B850-F12EFEA873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5C-4460-B850-F12EFEA873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5C-4460-B850-F12EFEA873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5C-4460-B850-F12EFEA873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C-4460-B850-F12EFEA873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C-4460-B850-F12EFEA873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5C-4460-B850-F12EFEA873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5C-4460-B850-F12EFEA873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5C-4460-B850-F12EFEA873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5C-4460-B850-F12EFEA873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5C-4460-B850-F12EFEA873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5C-4460-B850-F12EFEA873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5C-4460-B850-F12EFEA873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5C-4460-B850-F12EFEA873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5C-4460-B850-F12EFEA8735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12">
                  <c:v>2.2210899424014174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5C-4460-B850-F12EFEA87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8-47B2-AB2F-B44AFA168D5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8-47B2-AB2F-B44AFA168D5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8-47B2-AB2F-B44AFA168D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8-47B2-AB2F-B44AFA168D5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8-47B2-AB2F-B44AFA168D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48-47B2-AB2F-B44AFA168D5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12">
                  <c:v>4.537897310513447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48-47B2-AB2F-B44AFA16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48-47B2-AB2F-B44AFA168D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48-47B2-AB2F-B44AFA168D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48-47B2-AB2F-B44AFA168D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48-47B2-AB2F-B44AFA168D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48-47B2-AB2F-B44AFA168D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8-47B2-AB2F-B44AFA168D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8-47B2-AB2F-B44AFA168D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8-47B2-AB2F-B44AFA168D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8-47B2-AB2F-B44AFA168D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8-47B2-AB2F-B44AFA168D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8-47B2-AB2F-B44AFA168D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8-47B2-AB2F-B44AFA168D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8-47B2-AB2F-B44AFA168D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8-47B2-AB2F-B44AFA168D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8-47B2-AB2F-B44AFA168D5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12">
                  <c:v>0.21692834760655799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48-47B2-AB2F-B44AFA16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9-418F-8AD9-ED76D6954320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9-418F-8AD9-ED76D6954320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9-418F-8AD9-ED76D69543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9-418F-8AD9-ED76D6954320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9-418F-8AD9-ED76D69543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19-418F-8AD9-ED76D695432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12">
                  <c:v>4.5297950479800972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19-418F-8AD9-ED76D695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19-418F-8AD9-ED76D69543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19-418F-8AD9-ED76D69543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9-418F-8AD9-ED76D69543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9-418F-8AD9-ED76D69543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9-418F-8AD9-ED76D69543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9-418F-8AD9-ED76D69543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9-418F-8AD9-ED76D69543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9-418F-8AD9-ED76D69543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9-418F-8AD9-ED76D69543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9-418F-8AD9-ED76D69543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9-418F-8AD9-ED76D69543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9-418F-8AD9-ED76D69543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9-418F-8AD9-ED76D69543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9-418F-8AD9-ED76D69543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9-418F-8AD9-ED76D695432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12">
                  <c:v>0.23629537627950636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19-418F-8AD9-ED76D695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7-42C4-BA9C-9A29D6DDDB3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7-42C4-BA9C-9A29D6DDDB3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7-42C4-BA9C-9A29D6DDDB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7-42C4-BA9C-9A29D6DDDB3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7-42C4-BA9C-9A29D6DDDB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7-42C4-BA9C-9A29D6DDDB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47-42C4-BA9C-9A29D6DD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47-42C4-BA9C-9A29D6DDDB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47-42C4-BA9C-9A29D6DDDB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7-42C4-BA9C-9A29D6DDDB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7-42C4-BA9C-9A29D6DDDB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7-42C4-BA9C-9A29D6DDDB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7-42C4-BA9C-9A29D6DDDB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7-42C4-BA9C-9A29D6DDDB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7-42C4-BA9C-9A29D6DDDB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7-42C4-BA9C-9A29D6DDDB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7-42C4-BA9C-9A29D6DDDB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7-42C4-BA9C-9A29D6DDDB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7-42C4-BA9C-9A29D6DDDB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7-42C4-BA9C-9A29D6DDDB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7-42C4-BA9C-9A29D6DDDB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7-42C4-BA9C-9A29D6DDDB3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47-42C4-BA9C-9A29D6DD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F-4B1A-8ED5-05CD2D6BDA57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F-4B1A-8ED5-05CD2D6BDA57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F-4B1A-8ED5-05CD2D6BDA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F-4B1A-8ED5-05CD2D6BDA57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F-4B1A-8ED5-05CD2D6BDA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2F-4B1A-8ED5-05CD2D6BDA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2F-4B1A-8ED5-05CD2D6B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2F-4B1A-8ED5-05CD2D6BDA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2F-4B1A-8ED5-05CD2D6BDA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2F-4B1A-8ED5-05CD2D6BDA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2F-4B1A-8ED5-05CD2D6BDA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2F-4B1A-8ED5-05CD2D6BDA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F-4B1A-8ED5-05CD2D6BDA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F-4B1A-8ED5-05CD2D6BDA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F-4B1A-8ED5-05CD2D6BDA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F-4B1A-8ED5-05CD2D6BDA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F-4B1A-8ED5-05CD2D6BDA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F-4B1A-8ED5-05CD2D6BDA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F-4B1A-8ED5-05CD2D6BDA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F-4B1A-8ED5-05CD2D6BDA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F-4B1A-8ED5-05CD2D6BDA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F-4B1A-8ED5-05CD2D6BDA57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2F-4B1A-8ED5-05CD2D6B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5-4A4A-804E-C4905BEEA97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5-4A4A-804E-C4905BEEA97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5-4A4A-804E-C4905BEEA9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5-4A4A-804E-C4905BEEA97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5-4A4A-804E-C4905BEEA9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65-4A4A-804E-C4905BEEA9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65-4A4A-804E-C4905BEEA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65-4A4A-804E-C4905BEEA9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5.98615548455804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65-4A4A-804E-C4905BEEA9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65-4A4A-804E-C4905BEEA9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65-4A4A-804E-C4905BEEA9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65-4A4A-804E-C4905BEEA9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65-4A4A-804E-C4905BEEA9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65-4A4A-804E-C4905BEEA9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65-4A4A-804E-C4905BEEA9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65-4A4A-804E-C4905BEEA9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65-4A4A-804E-C4905BEEA9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65-4A4A-804E-C4905BEEA9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65-4A4A-804E-C4905BEEA9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5-4A4A-804E-C4905BEEA9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5-4A4A-804E-C4905BEEA9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5-4A4A-804E-C4905BEEA97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65-4A4A-804E-C4905BEEA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9-44C0-BE7A-9338B605FED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9-44C0-BE7A-9338B605FED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B9-44C0-BE7A-9338B605FE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B9-44C0-BE7A-9338B605FED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9-44C0-BE7A-9338B605FE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B9-44C0-BE7A-9338B605FE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B9-44C0-BE7A-9338B60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B9-44C0-BE7A-9338B605FE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B9-44C0-BE7A-9338B605FE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B9-44C0-BE7A-9338B605FE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B9-44C0-BE7A-9338B605FE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B9-44C0-BE7A-9338B605FE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9-44C0-BE7A-9338B605FE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9-44C0-BE7A-9338B605FE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9-44C0-BE7A-9338B605FE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9-44C0-BE7A-9338B605FE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9-44C0-BE7A-9338B605FE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9-44C0-BE7A-9338B605FE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9-44C0-BE7A-9338B605FE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9-44C0-BE7A-9338B605FE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9-44C0-BE7A-9338B605FE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9-44C0-BE7A-9338B605FED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B9-44C0-BE7A-9338B60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F-4159-9599-AD44EFBA0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F-4159-9599-AD44EFBA041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F-4159-9599-AD44EFBA0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F-4159-9599-AD44EFBA041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F-4159-9599-AD44EFBA041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F-4159-9599-AD44EFBA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F-4159-9599-AD44EFBA04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F-4159-9599-AD44EFBA04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F-4159-9599-AD44EFBA04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F-4159-9599-AD44EFBA04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F-4159-9599-AD44EFBA04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F-4159-9599-AD44EFBA04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F-4159-9599-AD44EFBA04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F-4159-9599-AD44EFBA04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F-4159-9599-AD44EFBA04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F-4159-9599-AD44EFBA04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6F-4159-9599-AD44EFBA04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6F-4159-9599-AD44EFBA04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6F-4159-9599-AD44EFBA041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6F-4159-9599-AD44EFBA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7-4AFD-977C-406BD2D343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57-4AFD-977C-406BD2D3434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57-4AFD-977C-406BD2D343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57-4AFD-977C-406BD2D3434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57-4AFD-977C-406BD2D3434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57-4AFD-977C-406BD2D34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57-4AFD-977C-406BD2D343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57-4AFD-977C-406BD2D343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57-4AFD-977C-406BD2D343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57-4AFD-977C-406BD2D343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57-4AFD-977C-406BD2D343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57-4AFD-977C-406BD2D343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57-4AFD-977C-406BD2D343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57-4AFD-977C-406BD2D343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57-4AFD-977C-406BD2D343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57-4AFD-977C-406BD2D343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57-4AFD-977C-406BD2D343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57-4AFD-977C-406BD2D343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57-4AFD-977C-406BD2D3434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57-4AFD-977C-406BD2D34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E1-45F1-AE67-FBFCB0777048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1-45F1-AE67-FBFCB0777048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E1-45F1-AE67-FBFCB07770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E1-45F1-AE67-FBFCB0777048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E1-45F1-AE67-FBFCB07770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E1-45F1-AE67-FBFCB07770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12">
                  <c:v>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E1-45F1-AE67-FBFCB077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E1-45F1-AE67-FBFCB07770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E1-45F1-AE67-FBFCB07770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E1-45F1-AE67-FBFCB07770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E1-45F1-AE67-FBFCB07770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E1-45F1-AE67-FBFCB07770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E1-45F1-AE67-FBFCB07770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E1-45F1-AE67-FBFCB07770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E1-45F1-AE67-FBFCB07770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E1-45F1-AE67-FBFCB07770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E1-45F1-AE67-FBFCB07770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E1-45F1-AE67-FBFCB07770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E1-45F1-AE67-FBFCB07770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E1-45F1-AE67-FBFCB07770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E1-45F1-AE67-FBFCB07770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E1-45F1-AE67-FBFCB077704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12">
                  <c:v>0.16641143440530892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E1-45F1-AE67-FBFCB077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3-4A5F-8593-708D098FD3A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3-4A5F-8593-708D098FD3A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3-4A5F-8593-708D098FD3A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3-4A5F-8593-708D098FD3A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3-4A5F-8593-708D098FD3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B3-4A5F-8593-708D098FD3A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3-4A5F-8593-708D098F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B3-4A5F-8593-708D098FD3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0.38269999999999998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B3-4A5F-8593-708D098FD3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B3-4A5F-8593-708D098FD3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3-4A5F-8593-708D098FD3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3-4A5F-8593-708D098FD3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3-4A5F-8593-708D098FD3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3-4A5F-8593-708D098FD3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3-4A5F-8593-708D098FD3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3-4A5F-8593-708D098FD3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3-4A5F-8593-708D098FD3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3-4A5F-8593-708D098FD3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3-4A5F-8593-708D098FD3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3-4A5F-8593-708D098FD3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3-4A5F-8593-708D098FD3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3-4A5F-8593-708D098FD3A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B3-4A5F-8593-708D098F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B-4323-AC2A-B89FC8C69BDD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B-4323-AC2A-B89FC8C69BD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B-4323-AC2A-B89FC8C69BD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B-4323-AC2A-B89FC8C69BD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B-4323-AC2A-B89FC8C69B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7B-4323-AC2A-B89FC8C69BD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7B-4323-AC2A-B89FC8C69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7B-4323-AC2A-B89FC8C69B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7B-4323-AC2A-B89FC8C69B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7B-4323-AC2A-B89FC8C69B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7B-4323-AC2A-B89FC8C69B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7B-4323-AC2A-B89FC8C69B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B-4323-AC2A-B89FC8C69B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B-4323-AC2A-B89FC8C69B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B-4323-AC2A-B89FC8C69B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B-4323-AC2A-B89FC8C69B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B-4323-AC2A-B89FC8C69B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B-4323-AC2A-B89FC8C69B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B-4323-AC2A-B89FC8C69B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7B-4323-AC2A-B89FC8C69B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7B-4323-AC2A-B89FC8C69B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7B-4323-AC2A-B89FC8C69BD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7B-4323-AC2A-B89FC8C69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871</c:v>
                </c:pt>
                <c:pt idx="1">
                  <c:v>392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41A-9BE3-B635FDE5763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715</c:v>
                </c:pt>
                <c:pt idx="1">
                  <c:v>638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41A-9BE3-B635FDE5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B16-441A-9BE3-B635FDE5763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B16-441A-9BE3-B635FDE5763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B16-441A-9BE3-B635FDE5763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6-441A-9BE3-B635FDE5763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6-441A-9BE3-B635FDE5763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6-441A-9BE3-B635FDE5763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6-441A-9BE3-B635FDE5763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16-441A-9BE3-B635FDE5763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16-441A-9BE3-B635FDE5763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0.48540393754243044</c:v>
                </c:pt>
                <c:pt idx="1">
                  <c:v>0.4331296673455533</c:v>
                </c:pt>
                <c:pt idx="2">
                  <c:v>8.1466395112016296E-2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16-441A-9BE3-B635FDE57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16-441A-9BE3-B635FDE5763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16-441A-9BE3-B635FDE5763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6-441A-9BE3-B635FDE5763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6-441A-9BE3-B635FDE5763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6-441A-9BE3-B635FDE5763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6-441A-9BE3-B635FDE5763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16-441A-9BE3-B635FDE5763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16-441A-9BE3-B635FDE5763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16-441A-9BE3-B635FDE5763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16-441A-9BE3-B635FDE5763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16-441A-9BE3-B635FDE5763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16-441A-9BE3-B635FDE5763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-0.17910447761194026</c:v>
                </c:pt>
                <c:pt idx="1">
                  <c:v>0.62755102040816335</c:v>
                </c:pt>
                <c:pt idx="2">
                  <c:v>-0.53307392996108949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16-441A-9BE3-B635FDE576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29-40A3-80C8-F5C7B7C628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29-40A3-80C8-F5C7B7C628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29-40A3-80C8-F5C7B7C628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29-40A3-80C8-F5C7B7C628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29-40A3-80C8-F5C7B7C6287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9-40A3-80C8-F5C7B7C6287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9-40A3-80C8-F5C7B7C6287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9-40A3-80C8-F5C7B7C628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9-40A3-80C8-F5C7B7C628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9-40A3-80C8-F5C7B7C6287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9-40A3-80C8-F5C7B7C62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715</c:v>
                </c:pt>
                <c:pt idx="1">
                  <c:v>638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29-40A3-80C8-F5C7B7C6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E-417A-8AFB-4D4046D8139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E-417A-8AFB-4D4046D8139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E-417A-8AFB-4D4046D8139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E-417A-8AFB-4D4046D8139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E-417A-8AFB-4D4046D8139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E-417A-8AFB-4D4046D8139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E-417A-8AFB-4D4046D8139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E-417A-8AFB-4D4046D8139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E-417A-8AFB-4D4046D8139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E-417A-8AFB-4D4046D81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CE-417A-8AFB-4D4046D8139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E-417A-8AFB-4D4046D8139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E-417A-8AFB-4D4046D8139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CE-417A-8AFB-4D4046D8139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E-417A-8AFB-4D4046D81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CE-417A-8AFB-4D4046D8139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CE-417A-8AFB-4D4046D8139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E-417A-8AFB-4D4046D8139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E-417A-8AFB-4D4046D8139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E-417A-8AFB-4D4046D8139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E-417A-8AFB-4D4046D8139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E-417A-8AFB-4D4046D8139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CE-417A-8AFB-4D4046D8139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CE-417A-8AFB-4D4046D8139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CE-417A-8AFB-4D4046D8139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CE-417A-8AFB-4D4046D8139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CE-417A-8AFB-4D4046D8139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CE-417A-8AFB-4D4046D8139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CE-417A-8AFB-4D4046D8139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CE-417A-8AFB-4D4046D8139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CE-417A-8AFB-4D4046D8139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CE-417A-8AFB-4D4046D8139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CE-417A-8AFB-4D4046D813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CE-417A-8AFB-4D4046D8139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CE-417A-8AFB-4D4046D81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CE-417A-8AFB-4D4046D81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CE-417A-8AFB-4D4046D81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CE-417A-8AFB-4D4046D81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CE-417A-8AFB-4D4046D81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CE-417A-8AFB-4D4046D813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CE-417A-8AFB-4D4046D813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CE-417A-8AFB-4D4046D813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CE-417A-8AFB-4D4046D813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CE-417A-8AFB-4D4046D813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CE-417A-8AFB-4D4046D813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CE-417A-8AFB-4D4046D813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CE-417A-8AFB-4D4046D813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CE-417A-8AFB-4D4046D813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CE-417A-8AFB-4D4046D8139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CE-417A-8AFB-4D4046D813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CE-417A-8AFB-4D4046D8139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CE-417A-8AFB-4D4046D8139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CE-417A-8AFB-4D4046D8139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CE-417A-8AFB-4D4046D8139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CE-417A-8AFB-4D4046D8139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CE-417A-8AFB-4D4046D8139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CE-417A-8AFB-4D4046D8139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CE-417A-8AFB-4D4046D8139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CE-417A-8AFB-4D4046D8139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CE-417A-8AFB-4D4046D8139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CE-417A-8AFB-4D4046D8139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CE-417A-8AFB-4D4046D8139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CE-417A-8AFB-4D4046D8139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CE-417A-8AFB-4D4046D8139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CE-417A-8AFB-4D4046D8139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CE-417A-8AFB-4D4046D813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CE-417A-8AFB-4D4046D8139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CE-417A-8AFB-4D4046D8139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CE-417A-8AFB-4D4046D8139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CE-417A-8AFB-4D4046D8139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CE-417A-8AFB-4D4046D8139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CE-417A-8AFB-4D4046D8139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CE-417A-8AFB-4D4046D8139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CE-417A-8AFB-4D4046D8139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CE-417A-8AFB-4D4046D8139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CE-417A-8AFB-4D4046D8139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CE-417A-8AFB-4D4046D8139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CE-417A-8AFB-4D4046D8139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CE-417A-8AFB-4D4046D8139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CE-417A-8AFB-4D4046D8139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CE-417A-8AFB-4D4046D8139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CE-417A-8AFB-4D4046D8139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CE-417A-8AFB-4D4046D813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CE-417A-8AFB-4D4046D81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EC-414E-BBB2-2C4E39BE895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EC-414E-BBB2-2C4E39BE895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C-414E-BBB2-2C4E39BE895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C-414E-BBB2-2C4E39BE89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EC-414E-BBB2-2C4E39BE8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5076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E-4A71-BF9D-B7CC2F455FF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1514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E-4A71-BF9D-B7CC2F455FF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E-4A71-BF9D-B7CC2F45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-4.1611624834874461E-2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0E-4A71-BF9D-B7CC2F455FF0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0.98506449422946363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0E-4A71-BF9D-B7CC2F45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63-46B4-8816-A293EB42C89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63-46B4-8816-A293EB42C89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3-46B4-8816-A293EB42C89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3-46B4-8816-A293EB42C8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3-46B4-8816-A293EB42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1192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0-4671-9C1D-90D2DAB9BD6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0-4671-9C1D-90D2DAB9BD6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C0-4671-9C1D-90D2DAB9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-0.18411967779056382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C0-4671-9C1D-90D2DAB9BD6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0.99160839160839165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C0-4671-9C1D-90D2DAB9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CBA-4EBF-A21F-0CCEB1E9BF8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BA-4EBF-A21F-0CCEB1E9BF8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A-4EBF-A21F-0CCEB1E9BF8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A-4EBF-A21F-0CCEB1E9BF8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BA-4EBF-A21F-0CCEB1E9B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9-4340-BB03-281C8BD223B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9-4340-BB03-281C8BD223B3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9-4340-BB03-281C8BD223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9-4340-BB03-281C8BD223B3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9-4340-BB03-281C8BD223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59-4340-BB03-281C8BD223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12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59-4340-BB03-281C8BD2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59-4340-BB03-281C8BD223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59-4340-BB03-281C8BD223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59-4340-BB03-281C8BD223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59-4340-BB03-281C8BD223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59-4340-BB03-281C8BD223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59-4340-BB03-281C8BD223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59-4340-BB03-281C8BD223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59-4340-BB03-281C8BD223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59-4340-BB03-281C8BD223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59-4340-BB03-281C8BD223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59-4340-BB03-281C8BD223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59-4340-BB03-281C8BD223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59-4340-BB03-281C8BD223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59-4340-BB03-281C8BD223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59-4340-BB03-281C8BD223B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12">
                  <c:v>-0.12225877192982459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59-4340-BB03-281C8BD2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3884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4-4B37-BB6C-D78AE6E1BD7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4-4B37-BB6C-D78AE6E1BD7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D4-4B37-BB6C-D78AE6E1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0.15038759689922476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D4-4B37-BB6C-D78AE6E1BD7D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0.97889182058047497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D4-4B37-BB6C-D78AE6E1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7-4F6C-A54D-BEE29D350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87-4F6C-A54D-BEE29D350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87-4F6C-A54D-BEE29D350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87-4F6C-A54D-BEE29D35094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87-4F6C-A54D-BEE29D3509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87-4F6C-A54D-BEE29D35094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87-4F6C-A54D-BEE29D35094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87-4F6C-A54D-BEE29D35094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87-4F6C-A54D-BEE29D35094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87-4F6C-A54D-BEE29D35094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7-4F6C-A54D-BEE29D35094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7-4F6C-A54D-BEE29D35094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7-4F6C-A54D-BEE29D35094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7-4F6C-A54D-BEE29D35094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87-4F6C-A54D-BEE29D35094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87-4F6C-A54D-BEE29D35094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87-4F6C-A54D-BEE29D35094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87-4F6C-A54D-BEE29D35094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87-4F6C-A54D-BEE29D35094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687-4F6C-A54D-BEE29D3509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87-4F6C-A54D-BEE29D350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7-4194-B8A4-724185BF77D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7-4194-B8A4-724185BF77D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7-4194-B8A4-724185BF77D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7-4194-B8A4-724185BF77D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7-4194-B8A4-724185BF77D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7-4194-B8A4-724185BF77D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B7-4194-B8A4-724185BF77D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7-4194-B8A4-724185BF77D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7-4194-B8A4-724185BF77D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7-4194-B8A4-724185B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8B7-4194-B8A4-724185BF77D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B7-4194-B8A4-724185BF77D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B7-4194-B8A4-724185BF77D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B7-4194-B8A4-724185BF77D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B7-4194-B8A4-724185BF7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8B7-4194-B8A4-724185BF77D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8B7-4194-B8A4-724185BF77D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B7-4194-B8A4-724185BF77D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B7-4194-B8A4-724185BF77D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B7-4194-B8A4-724185BF77D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B7-4194-B8A4-724185BF77D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B7-4194-B8A4-724185BF77D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B7-4194-B8A4-724185BF77D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B7-4194-B8A4-724185BF77D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B7-4194-B8A4-724185BF77D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B7-4194-B8A4-724185BF77D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B7-4194-B8A4-724185BF77D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B7-4194-B8A4-724185BF77D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B7-4194-B8A4-724185BF77D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B7-4194-B8A4-724185BF77D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B7-4194-B8A4-724185BF77D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B7-4194-B8A4-724185BF77D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B7-4194-B8A4-724185BF77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8B7-4194-B8A4-724185BF77D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B7-4194-B8A4-724185BF77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B7-4194-B8A4-724185BF77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8B7-4194-B8A4-724185BF77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8B7-4194-B8A4-724185BF77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8B7-4194-B8A4-724185BF77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8B7-4194-B8A4-724185BF77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8B7-4194-B8A4-724185BF77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8B7-4194-B8A4-724185BF77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8B7-4194-B8A4-724185BF77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8B7-4194-B8A4-724185BF77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8B7-4194-B8A4-724185BF77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8B7-4194-B8A4-724185BF77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8B7-4194-B8A4-724185BF77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8B7-4194-B8A4-724185BF77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8B7-4194-B8A4-724185BF77D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8B7-4194-B8A4-724185BF77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B7-4194-B8A4-724185BF77D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B7-4194-B8A4-724185BF77D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B7-4194-B8A4-724185BF77D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B7-4194-B8A4-724185BF77D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B7-4194-B8A4-724185BF77D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B7-4194-B8A4-724185BF77D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B7-4194-B8A4-724185BF77D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B7-4194-B8A4-724185BF77D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B7-4194-B8A4-724185BF77D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B7-4194-B8A4-724185BF77D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B7-4194-B8A4-724185BF77D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B7-4194-B8A4-724185BF77D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B7-4194-B8A4-724185BF77D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B7-4194-B8A4-724185BF77D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B7-4194-B8A4-724185BF77D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B7-4194-B8A4-724185BF77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8B7-4194-B8A4-724185BF77D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B7-4194-B8A4-724185BF77D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B7-4194-B8A4-724185BF77D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B7-4194-B8A4-724185BF77D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B7-4194-B8A4-724185BF77D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B7-4194-B8A4-724185BF77D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B7-4194-B8A4-724185BF77D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8B7-4194-B8A4-724185BF77D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8B7-4194-B8A4-724185BF77D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8B7-4194-B8A4-724185BF77D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8B7-4194-B8A4-724185BF77D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8B7-4194-B8A4-724185BF77D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8B7-4194-B8A4-724185BF77D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8B7-4194-B8A4-724185BF77D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8B7-4194-B8A4-724185BF77D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8B7-4194-B8A4-724185BF77D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8B7-4194-B8A4-724185BF77D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8B7-4194-B8A4-724185BF7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C-43D2-8E6D-F2C6A87878C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C-43D2-8E6D-F2C6A87878C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EC-43D2-8E6D-F2C6A878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C-43D2-8E6D-F2C6A87878C0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EC-43D2-8E6D-F2C6A878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D-41F5-8DAD-EBE056A56F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D-41F5-8DAD-EBE056A56F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BD-41F5-8DAD-EBE056A56F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BD-41F5-8DAD-EBE056A56F2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BD-41F5-8DAD-EBE056A56F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BD-41F5-8DAD-EBE056A56F2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BD-41F5-8DAD-EBE056A56F2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BD-41F5-8DAD-EBE056A56F2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BD-41F5-8DAD-EBE056A56F2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BD-41F5-8DAD-EBE056A56F2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BD-41F5-8DAD-EBE056A56F2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D-41F5-8DAD-EBE056A56F2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BD-41F5-8DAD-EBE056A56F2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BD-41F5-8DAD-EBE056A56F2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BD-41F5-8DAD-EBE056A56F2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BD-41F5-8DAD-EBE056A56F2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BD-41F5-8DAD-EBE056A56F2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BD-41F5-8DAD-EBE056A56F2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BD-41F5-8DAD-EBE056A56F2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4BD-41F5-8DAD-EBE056A56F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BD-41F5-8DAD-EBE056A56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2-4AC0-8B7C-D1B4DA67F64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2-4AC0-8B7C-D1B4DA67F64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2-4AC0-8B7C-D1B4DA67F64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2-4AC0-8B7C-D1B4DA67F64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2-4AC0-8B7C-D1B4DA67F64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2-4AC0-8B7C-D1B4DA67F64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2-4AC0-8B7C-D1B4DA67F64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2-4AC0-8B7C-D1B4DA67F64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2-4AC0-8B7C-D1B4DA67F64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2-4AC0-8B7C-D1B4DA67F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B02-4AC0-8B7C-D1B4DA67F64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2-4AC0-8B7C-D1B4DA67F64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2-4AC0-8B7C-D1B4DA67F64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2-4AC0-8B7C-D1B4DA67F64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2-4AC0-8B7C-D1B4DA67F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B02-4AC0-8B7C-D1B4DA67F64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B02-4AC0-8B7C-D1B4DA67F64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2-4AC0-8B7C-D1B4DA67F64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02-4AC0-8B7C-D1B4DA67F64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02-4AC0-8B7C-D1B4DA67F64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02-4AC0-8B7C-D1B4DA67F64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02-4AC0-8B7C-D1B4DA67F64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02-4AC0-8B7C-D1B4DA67F64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02-4AC0-8B7C-D1B4DA67F64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02-4AC0-8B7C-D1B4DA67F64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02-4AC0-8B7C-D1B4DA67F64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02-4AC0-8B7C-D1B4DA67F64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02-4AC0-8B7C-D1B4DA67F64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02-4AC0-8B7C-D1B4DA67F64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02-4AC0-8B7C-D1B4DA67F64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02-4AC0-8B7C-D1B4DA67F64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02-4AC0-8B7C-D1B4DA67F64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02-4AC0-8B7C-D1B4DA67F6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B02-4AC0-8B7C-D1B4DA67F64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02-4AC0-8B7C-D1B4DA67F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B02-4AC0-8B7C-D1B4DA67F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B02-4AC0-8B7C-D1B4DA67F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B02-4AC0-8B7C-D1B4DA67F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B02-4AC0-8B7C-D1B4DA67F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B02-4AC0-8B7C-D1B4DA67F6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B02-4AC0-8B7C-D1B4DA67F6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B02-4AC0-8B7C-D1B4DA67F6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B02-4AC0-8B7C-D1B4DA67F6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B02-4AC0-8B7C-D1B4DA67F6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B02-4AC0-8B7C-D1B4DA67F6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B02-4AC0-8B7C-D1B4DA67F6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B02-4AC0-8B7C-D1B4DA67F6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B02-4AC0-8B7C-D1B4DA67F6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B02-4AC0-8B7C-D1B4DA67F64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B02-4AC0-8B7C-D1B4DA67F6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02-4AC0-8B7C-D1B4DA67F64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B02-4AC0-8B7C-D1B4DA67F64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B02-4AC0-8B7C-D1B4DA67F64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B02-4AC0-8B7C-D1B4DA67F64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B02-4AC0-8B7C-D1B4DA67F64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B02-4AC0-8B7C-D1B4DA67F64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B02-4AC0-8B7C-D1B4DA67F64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B02-4AC0-8B7C-D1B4DA67F64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B02-4AC0-8B7C-D1B4DA67F64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B02-4AC0-8B7C-D1B4DA67F64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B02-4AC0-8B7C-D1B4DA67F64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B02-4AC0-8B7C-D1B4DA67F64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B02-4AC0-8B7C-D1B4DA67F64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B02-4AC0-8B7C-D1B4DA67F64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B02-4AC0-8B7C-D1B4DA67F64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B02-4AC0-8B7C-D1B4DA67F6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B02-4AC0-8B7C-D1B4DA67F64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B02-4AC0-8B7C-D1B4DA67F64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B02-4AC0-8B7C-D1B4DA67F64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B02-4AC0-8B7C-D1B4DA67F64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B02-4AC0-8B7C-D1B4DA67F64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B02-4AC0-8B7C-D1B4DA67F64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B02-4AC0-8B7C-D1B4DA67F64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B02-4AC0-8B7C-D1B4DA67F64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B02-4AC0-8B7C-D1B4DA67F64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B02-4AC0-8B7C-D1B4DA67F64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B02-4AC0-8B7C-D1B4DA67F64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B02-4AC0-8B7C-D1B4DA67F64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B02-4AC0-8B7C-D1B4DA67F64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B02-4AC0-8B7C-D1B4DA67F64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B02-4AC0-8B7C-D1B4DA67F64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B02-4AC0-8B7C-D1B4DA67F64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B02-4AC0-8B7C-D1B4DA67F6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B02-4AC0-8B7C-D1B4DA67F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6-44E4-8B9F-66964A93828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6-44E4-8B9F-66964A93828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6-44E4-8B9F-66964A93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6-44E4-8B9F-66964A938283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6-44E4-8B9F-66964A93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2-40A1-A7A2-5D93A8886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92-40A1-A7A2-5D93A8886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92-40A1-A7A2-5D93A8886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92-40A1-A7A2-5D93A888650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92-40A1-A7A2-5D93A88865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92-40A1-A7A2-5D93A888650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92-40A1-A7A2-5D93A888650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92-40A1-A7A2-5D93A888650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92-40A1-A7A2-5D93A888650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92-40A1-A7A2-5D93A888650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2-40A1-A7A2-5D93A888650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2-40A1-A7A2-5D93A888650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2-40A1-A7A2-5D93A888650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2-40A1-A7A2-5D93A888650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2-40A1-A7A2-5D93A888650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2-40A1-A7A2-5D93A888650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2-40A1-A7A2-5D93A888650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2-40A1-A7A2-5D93A888650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92-40A1-A7A2-5D93A888650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E92-40A1-A7A2-5D93A88865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92-40A1-A7A2-5D93A8886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3F-409D-8AC0-98A6C683046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3F-409D-8AC0-98A6C683046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F-409D-8AC0-98A6C683046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F-409D-8AC0-98A6C683046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F-409D-8AC0-98A6C683046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F-409D-8AC0-98A6C683046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F-409D-8AC0-98A6C683046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F-409D-8AC0-98A6C683046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F-409D-8AC0-98A6C683046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F-409D-8AC0-98A6C6830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83F-409D-8AC0-98A6C683046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3F-409D-8AC0-98A6C683046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3F-409D-8AC0-98A6C683046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3F-409D-8AC0-98A6C683046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3F-409D-8AC0-98A6C6830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83F-409D-8AC0-98A6C683046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83F-409D-8AC0-98A6C683046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3F-409D-8AC0-98A6C683046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3F-409D-8AC0-98A6C683046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3F-409D-8AC0-98A6C683046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3F-409D-8AC0-98A6C683046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3F-409D-8AC0-98A6C683046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3F-409D-8AC0-98A6C683046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3F-409D-8AC0-98A6C683046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3F-409D-8AC0-98A6C683046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3F-409D-8AC0-98A6C683046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3F-409D-8AC0-98A6C683046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3F-409D-8AC0-98A6C683046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3F-409D-8AC0-98A6C683046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3F-409D-8AC0-98A6C683046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3F-409D-8AC0-98A6C683046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3F-409D-8AC0-98A6C683046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3F-409D-8AC0-98A6C68304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83F-409D-8AC0-98A6C683046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3F-409D-8AC0-98A6C683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83F-409D-8AC0-98A6C683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3F-409D-8AC0-98A6C683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3F-409D-8AC0-98A6C683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3F-409D-8AC0-98A6C683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83F-409D-8AC0-98A6C683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83F-409D-8AC0-98A6C683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83F-409D-8AC0-98A6C68304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83F-409D-8AC0-98A6C68304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83F-409D-8AC0-98A6C68304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83F-409D-8AC0-98A6C68304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83F-409D-8AC0-98A6C68304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83F-409D-8AC0-98A6C68304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83F-409D-8AC0-98A6C68304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83F-409D-8AC0-98A6C683046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83F-409D-8AC0-98A6C68304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3F-409D-8AC0-98A6C683046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3F-409D-8AC0-98A6C683046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3F-409D-8AC0-98A6C683046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3F-409D-8AC0-98A6C683046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3F-409D-8AC0-98A6C683046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3F-409D-8AC0-98A6C683046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3F-409D-8AC0-98A6C683046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3F-409D-8AC0-98A6C683046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3F-409D-8AC0-98A6C683046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3F-409D-8AC0-98A6C683046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3F-409D-8AC0-98A6C683046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3F-409D-8AC0-98A6C683046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3F-409D-8AC0-98A6C683046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3F-409D-8AC0-98A6C683046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3F-409D-8AC0-98A6C683046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3F-409D-8AC0-98A6C68304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83F-409D-8AC0-98A6C683046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3F-409D-8AC0-98A6C683046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3F-409D-8AC0-98A6C683046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3F-409D-8AC0-98A6C683046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3F-409D-8AC0-98A6C683046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3F-409D-8AC0-98A6C683046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3F-409D-8AC0-98A6C683046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3F-409D-8AC0-98A6C683046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3F-409D-8AC0-98A6C683046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3F-409D-8AC0-98A6C683046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3F-409D-8AC0-98A6C683046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3F-409D-8AC0-98A6C683046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3F-409D-8AC0-98A6C683046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83F-409D-8AC0-98A6C683046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3F-409D-8AC0-98A6C683046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83F-409D-8AC0-98A6C683046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3F-409D-8AC0-98A6C68304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83F-409D-8AC0-98A6C683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7-4D05-A5DD-32DA405CB13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7-4D05-A5DD-32DA405CB13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7-4D05-A5DD-32DA405C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7-4D05-A5DD-32DA405CB13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7-4D05-A5DD-32DA405C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23-4D00-BBC0-C198C6C9B02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3-4D00-BBC0-C198C6C9B02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23-4D00-BBC0-C198C6C9B0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3-4D00-BBC0-C198C6C9B02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23-4D00-BBC0-C198C6C9B0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23-4D00-BBC0-C198C6C9B0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12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23-4D00-BBC0-C198C6C9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23-4D00-BBC0-C198C6C9B0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23-4D00-BBC0-C198C6C9B0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23-4D00-BBC0-C198C6C9B0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23-4D00-BBC0-C198C6C9B0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23-4D00-BBC0-C198C6C9B0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23-4D00-BBC0-C198C6C9B0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23-4D00-BBC0-C198C6C9B0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23-4D00-BBC0-C198C6C9B0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23-4D00-BBC0-C198C6C9B0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23-4D00-BBC0-C198C6C9B0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23-4D00-BBC0-C198C6C9B0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23-4D00-BBC0-C198C6C9B0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23-4D00-BBC0-C198C6C9B0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23-4D00-BBC0-C198C6C9B0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23-4D00-BBC0-C198C6C9B02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12">
                  <c:v>-0.30944055944055948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23-4D00-BBC0-C198C6C9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4-4D4B-9E8F-050423842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4-4D4B-9E8F-050423842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4-4399-9F21-07EABA82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4-4399-9F21-07EABA82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3-4F9B-A2A9-E202279A6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3-4F9B-A2A9-E202279A6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3-4BF0-B99B-066414DD11E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3-4BF0-B99B-066414DD11E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3-4BF0-B99B-066414DD11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3-4BF0-B99B-066414DD11E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3-4BF0-B99B-066414DD11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B3-4BF0-B99B-066414DD11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B3-4BF0-B99B-066414DD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B3-4BF0-B99B-066414DD11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B3-4BF0-B99B-066414DD11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B3-4BF0-B99B-066414DD11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B3-4BF0-B99B-066414DD11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B3-4BF0-B99B-066414DD11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3-4BF0-B99B-066414DD11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3-4BF0-B99B-066414DD11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3-4BF0-B99B-066414DD11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3-4BF0-B99B-066414DD11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3-4BF0-B99B-066414DD11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3-4BF0-B99B-066414DD11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3-4BF0-B99B-066414DD11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3-4BF0-B99B-066414DD11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3-4BF0-B99B-066414DD11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3-4BF0-B99B-066414DD11E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12">
                  <c:v>-7.9051383399209474E-2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B3-4BF0-B99B-066414DD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chart" Target="../charts/chart66.xml"/><Relationship Id="rId4" Type="http://schemas.openxmlformats.org/officeDocument/2006/relationships/image" Target="../media/image6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9.xml"/><Relationship Id="rId7" Type="http://schemas.openxmlformats.org/officeDocument/2006/relationships/chart" Target="../charts/chart60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6.png"/><Relationship Id="rId5" Type="http://schemas.openxmlformats.org/officeDocument/2006/relationships/chart" Target="../charts/chart64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E04154-A583-430C-A638-B6EFAF14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758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51,5%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26DD5D3-9E84-46F6-A436-E2A575F05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CB8EE6-FC64-4F03-B563-7378BCB50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08B698-4EB7-4181-A9FE-86904BAAE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3439BF5-CF64-4F7E-9F42-8D7639CC4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1.451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423531-3E98-4032-B800-C3B0326B3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901732-4658-4AA4-BD81-8B0A04973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04B317C-7B5E-4243-9905-30BEFE05F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07408D-9BE1-46AD-98D4-E342D08DB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709 viajeros 
cuota: 99,2%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9ECA19-C0A5-4099-8481-99454A39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6C7C53-83F8-4324-9E12-342C0CCC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1F8203-EC5E-4964-ADD8-E7AE5C90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E98A18-4EF4-4DD7-8049-185FF874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742 viajeros 
cuota: 97,9%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C6372E-28DA-44A5-8B78-D25683939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2CFB5B-5DF5-4B92-9AFE-1F89A2AA3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D44FD8-0664-45A4-AFE1-EFFB9235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B50F79-3B3E-4A91-AAD5-74B1219A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FAC160-7FB7-4C65-BE2D-64653E70C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72AB5F1-1243-4A8D-BA1B-4954E8FD2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5A728D-E609-4A81-B644-ED0212A0C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0012C40-C48D-4BD4-A047-D213B7775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9B6CAF-31F2-40E2-9D12-F1D74A24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2CAB9E-C63A-4C90-B7C6-D02C72448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2DEE0C8-E28A-41D2-B26C-EF3523800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7BAAFF-5921-47A4-AD57-1482DC82F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2DB759E-2DAC-4C54-B275-C7A1362B1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0A4EE48-8A1B-4818-88A6-6F518D73F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932DE8-5C10-47B5-8708-FF451B1B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11867-AAD6-4C3E-8788-2EC9BBF74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6FB4F8-BE75-4B3E-828E-FC92C3D3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AA331A-E621-4BCF-8200-453A66860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22F611-9129-4FEC-807C-67499B43D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88E3F-6BAE-4484-B284-065196E4C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BADE42-135E-4C91-A9C7-1ADF937C0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D23CA4-5F72-4A04-B99C-CD1C09494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3C6DF2-D379-439B-BD7D-7FF809C89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CB662D-745B-4634-B640-DBA2CDEF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49269F-C757-4D1B-912C-7BDDB375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3E62FD-9E09-45D6-B8C1-BD8A1E35D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10FCDC-A94B-477E-BC3E-61971CF56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2805D5-FC74-4415-8959-ABFD41D0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628437-B84B-4E2F-B5A4-180643396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FB4371-801E-4F0A-A4D2-03942183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A9FB51-EC30-4BC1-AF1C-2CBFF28B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CFE64C-7E21-4644-89D3-629B7D99B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B94E9F-5D0A-449A-8AC0-BAA47C43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FAEFD9-CB72-4F91-8B53-0BD124F4C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546BA4-22B1-496A-8BFD-3C92F529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DC4F7D-4F6C-448A-964B-A8C36AC6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97F0EFE-3C86-4142-926A-E1389CB3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F51990-1E6C-44DA-9D56-8B7A3505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EAA632-21BD-46AB-B20A-020D1ED4A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E1CC8-4787-403C-91F4-122154799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1EF3E3-65A9-4D04-B86D-BEAD7E234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73B6E-434C-4CD8-B439-2ECF5B87A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F47CED-2D32-46FC-BA2B-0C1C4AE8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1ABD552-137D-4612-AB75-812F0A280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F783F-ECCC-419B-8C75-D6299EAA2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2ED165F-4428-4551-8CD7-02CDAF79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A6EE4-3A19-42D1-BDD3-793E7590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2DFAE5-F680-4868-86E7-8CBEB620E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7F7AB4-9811-464D-8FC7-46422E56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0D777C9-8BF3-4D79-98E3-439FFE13F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72C5D-4252-456F-88D4-8FACA402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D972FB-6D4E-4039-8DA0-772921083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71053FE-5462-40C8-9594-472B710DC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BAF8C5-D273-42B4-BD90-AB2C1BE86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932A8-6AAA-4FF7-857C-06A93B523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FD9A144-567D-451D-B354-F4505881EC0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A72E8D7-1F85-5C1C-DD03-9123A37B25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7F121B-064E-6081-50CD-468AB28C2E1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02E8BF-4782-454D-8ABD-52C6797A6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ED727C-0E00-4FA4-93C8-D3E8EDF07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0C8F3-5CDD-4104-AC9E-91EBEA2DA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163087-6F77-4DDA-B7C7-DE728185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99D840-9E16-4E49-984A-E51C3330C90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162C42-4577-4EC9-11FD-E64B76AED2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583470-611E-9388-A5D0-3DEA043939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A7AC9B-447D-45C7-A53F-D654DBBA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66A8C0-A571-4EDA-8ED8-635EBC044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3FDD600-17F2-422D-9607-F1527786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AA244F-F400-4881-989C-D5FECAA9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D944AD-D396-49F9-8CA3-840BF563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1A52C56-D613-410B-B2BA-9A75EF1BB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572CECE-33D4-4CC2-BDC2-AA00B6A572B0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72B96D-397B-3B1E-8040-6D59650618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A5DE6B-A536-9FA0-CB03-24C0EC3FF5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955E5C-6C6C-4F3D-A364-3F6C5D119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C67FAD-F741-48D6-AACD-0EC99124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B91179-87E5-40B5-8106-B2E5FBA8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1FE45D-2CC4-4F7E-95B4-F3B33088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5F83B5-8BD6-4FED-BE93-C9A4A3BA9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9A071F-7CC4-4B25-8021-F50E5D1A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A50AE2A-929E-4FE3-999F-434B71268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A59D4DA-6D8D-440F-8D99-47959898E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84F6A76-A621-4E3F-BD68-1C08D4071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13D1AEB-F07F-49F6-AC0E-424478821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8E946AE-F3CA-4F37-9308-6FFF43192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7F5B646-EE17-45E0-AEB1-B34D3135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3C5DAE-6957-4181-A0E0-CB686BFCB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C45039-387E-4A79-B53F-7A9AFD712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B5D0FF-F478-48E6-9FB5-103660C10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3E276F-E14B-407F-A7E8-CEAB7B10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28192D-CAD1-44A8-8E71-21DA17E0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5CD2E-2157-4506-9B2B-58E20B93A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EADF0F-8CB3-4505-BF88-56C3C0A1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E39346-8C8B-4C7E-85DE-70A2C3D3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8EF12D-B300-48AC-A192-ADDEE4A44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2F7BE8-62F6-4B84-945E-AAF577D61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1FB3687E-B5A4-4B69-8951-B694562E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785561-51E9-4E7D-81EA-759639F72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2E2F88-D6CF-4AEF-BF36-C6C563CFE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495F4A-9CDC-4AA1-AE94-59929DB8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60C0E6-0B16-4BF0-B6E5-92777F65C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F03396-7AD6-46E2-8857-6BE9D9EA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614FCA-20C4-48F1-AC52-26B52452C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79AF26-9525-4CFD-8DEE-069DA3B4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0C89B3-F67D-498F-9329-13228FDEA5B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52BB2F-CBAB-1D9D-FF67-628A35D3FD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D1BDED6-EB44-117E-6F0E-E824BAE534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F79B84-7950-4DF3-9F48-10ED6CCCC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1F69DC-44C5-43B7-B5F3-F3E62E1BE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5B2AFA-E5CA-4686-8ADC-4D01308E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461C44-94A2-4D4E-AD05-129EF0829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C2F8D3-9ED4-4F4C-9018-EA467B51A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2FD025-9363-4B88-9A9B-29135C378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997EA94-8C90-40C8-B6F0-E1C32C5FB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398A740-0C25-4F2F-9582-4E1764980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2702006-58F2-4CD2-B4E4-3033B8677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7C5E4BB-0FD2-48C5-A5BC-57158E170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BC312C4-EEBD-44F0-B2C1-9C694D86B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5BA024A-D633-44DD-A605-FD4BA1133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20B8AE7-E687-4FB8-B85A-385FBE32E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CA247DF-8EF7-4C80-BF78-BD6A0EB33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77EDD35-B266-4DC1-872A-D077F793B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C2132C-DBDA-468E-8815-582FCFA2083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106890-4F75-56C4-291C-EE69723010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216577-6E4C-8FE4-A45B-59014ADC50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974DEE-B843-4839-B3D8-8EA12C24D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3C0EF7-1228-4BC9-9FF0-97E004F54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2FB819-4A9C-4835-B18C-744AE1E9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4E374E-A1BF-45F2-BFED-D736071B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EF3EF3-D8C5-4568-84C4-5FECF202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121D57-185C-4E35-AFF2-3C155AE5D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B657E4-25F8-4076-BA99-6FEA1C6D2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74D2639-5279-455B-B72D-B9A5E1B11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DD2B851-F9A7-41E8-8E59-F1757EAA0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4C374D6-5BE2-42B8-915E-8BC588C88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155722A-4D5C-4233-BFAC-507917700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4CA47FA-8DAE-46FA-BF94-155512C19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F2FB0B9-77A4-43B9-AB0B-ABD449A48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201E692-9A43-4E07-A44B-F2A033682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A5ED49-D60C-44CC-B4BB-71E528598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1A808E-F72D-432F-8F3B-F392F881F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557619-7C1C-4A79-BA8C-16A65DBE2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9CCEE8-A499-4E12-B6E9-9C4CB79C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7C0F9E-3682-44AC-AA46-ED71F7D3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B42F98-1FF8-4F50-87A7-EC0CBF6E7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47B39D-F6DD-4CAA-962A-B11A489A3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78CCC1C-0F56-4C5F-995B-D8E05748C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529A11-739E-458E-885B-732E1383BD5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37F5335-E650-EFD9-3D5C-AD8533227E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AF9AEE0-5606-1F79-3BF5-545DA1EE32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F2E92F-EC73-4A41-8B7B-C3B02FD7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9DCFF52-A3D6-48B3-A316-435FFDEC6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0708C91-A1F4-4EE7-873B-31BEAE84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00B7CF-A1AC-47A6-92E4-A4D3D4279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7BDFD4-F952-41C7-938F-8FE31749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3F0A38-9B46-4DAA-9544-90095A7D0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E4FD3AC-E304-49DD-ACAD-D837C0865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F3B8CF-42EC-4086-A3EE-755AA6B9101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EBFC77-77D9-A865-7CC2-A6AA622372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2C216E-10D9-C5F7-67EA-5FB30EF13A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A7CE41-27D3-4595-B34C-4666A28D9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B154DB-B19C-4133-AC4A-D7CB097B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5411C6-F264-4756-82BF-A63940AB383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16C9383-BC13-B1C7-82EA-1B163CD598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DC21FE8-CE95-D484-D546-7C52F4C064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B7BEA1-9C02-4C35-8149-125B2FB93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EBB6F7-87BE-4ACF-B8B5-A77A1484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A643C8-5D03-4DB3-BC55-33D4692FB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C71DA5E-9487-49AC-A041-7C02671F4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C31AD70-D8AF-430F-8A19-D8FDC0A1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16,8%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758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51,5%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4B651-50B9-4347-989E-D9093DF022D8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208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209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210</v>
      </c>
    </row>
    <row r="20" spans="2:2" ht="15.75" x14ac:dyDescent="0.25">
      <c r="B20" s="6" t="s">
        <v>211</v>
      </c>
    </row>
    <row r="21" spans="2:2" ht="15.75" x14ac:dyDescent="0.25">
      <c r="B21" s="6" t="s">
        <v>212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213</v>
      </c>
    </row>
    <row r="36" spans="2:2" ht="15.75" x14ac:dyDescent="0.25">
      <c r="B36" s="6" t="s">
        <v>214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215</v>
      </c>
    </row>
    <row r="42" spans="2:2" ht="15.75" x14ac:dyDescent="0.25">
      <c r="B42" s="6" t="s">
        <v>216</v>
      </c>
    </row>
    <row r="43" spans="2:2" ht="15.75" x14ac:dyDescent="0.25">
      <c r="B43" s="10" t="s">
        <v>23</v>
      </c>
    </row>
    <row r="44" spans="2:2" ht="15.75" x14ac:dyDescent="0.25">
      <c r="B44" s="6" t="s">
        <v>217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218</v>
      </c>
    </row>
    <row r="49" spans="2:2" ht="15.75" x14ac:dyDescent="0.25">
      <c r="B49" s="6" t="s">
        <v>219</v>
      </c>
    </row>
    <row r="50" spans="2:2" ht="15.75" x14ac:dyDescent="0.25">
      <c r="B50" s="6" t="s">
        <v>220</v>
      </c>
    </row>
    <row r="51" spans="2:2" ht="15.75" x14ac:dyDescent="0.25">
      <c r="B51" s="6" t="s">
        <v>221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CDE25FBC-0F1C-4871-8325-08CFE8479A40}"/>
    <hyperlink ref="B19" location="'Viajeros entr evol mensu TF'!A1" tooltip="Evolución mensual de viajeros entrentrados en Tenerife según lugar de residencia" display="Evolución mensual de viajeros entrados en Tenerife según lugar de residencia" xr:uid="{910E8DD4-DFB2-4444-A850-0605FCA5AF27}"/>
    <hyperlink ref="B14" location="'Establecim aloj islas cat y tip'!A1" tooltip="Establecimientos alojativos Canarias e islas" display="Establecimientos alojativos Canarias e islas" xr:uid="{ACC3588A-3B31-4E07-9A08-8624706604E2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C94C56C8-09AB-4721-8FCC-2F3E6E13605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D54B991-D035-4FA1-9628-164CD0FCF8D8}"/>
    <hyperlink ref="B37" location="'Pernoctaciones lugar reside'!A1" tooltip="Pernoctaciones registradas en establecimientos alojativos de Canarias e islas según tipología y categoría" display="'Pernoctaciones lugar reside'!A1" xr:uid="{43C2855E-1910-4874-A110-C87AFFB8C06B}"/>
    <hyperlink ref="B8" location="'Resumen indicadores (aloj)'!A1" tooltip="Resumen indicadores Tenerife" display="'Resumen indicadores (aloj)'!A1" xr:uid="{7ED5DE87-F53B-4C3A-B8ED-93B716FE604C}"/>
    <hyperlink ref="B9" location="'Resumen indicadores municipios '!A1" tooltip="Resumen indicadores municipios Tenerife" display="Resumen indicadores municipios Tenerife" xr:uid="{3629205F-935E-4068-8D20-A00C0BDEE956}"/>
    <hyperlink ref="B20" location="'Viajeros entr evol mensu TF cat'!A1" tooltip="Evolución mensual de viajeros entrentrados en Tenerife según lugar de residencia" display="'Viajeros entr evol mensu TF cat'!A1" xr:uid="{317D103E-AE27-4004-8DD1-7AA9EAF282C4}"/>
    <hyperlink ref="B21" location="'Viajeros entr evol anual TF cat'!A1" tooltip="Evolución mensual de viajeros entrentrados en Tenerife según lugar de residencia" display="'Viajeros entr evol anual TF cat'!A1" xr:uid="{E4381619-99E2-49D3-92D0-A754A017311E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3026AE4-30B6-4781-BF05-0003C5623EF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7C37FEC-B268-42C4-915C-1CC637B2727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4F55C6F0-9682-4E57-A6A5-B0806244AD1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638298B-6184-4E9F-B427-8EF5C12FF6D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A705E6F-C153-4D32-9640-AAABFD6AADC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89CFD507-E40B-41FB-8EFA-118E14439A2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C1292C2-82A4-4CD8-83AC-18FF4A117143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7FCE38D-001F-4DF5-875D-3965AB69F39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21F46EB-110B-4CDD-8E12-695EAEEC2FD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6F1C96C-3881-4687-AF9C-CA4DF8B9D9C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1644328-B6E9-4C33-80EF-87A5B316B1F8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32C4FD6-C585-47CF-AB79-7A49441D20A6}"/>
    <hyperlink ref="B35" location="'Pernoctaciones evol mensu TF'!A1" tooltip="Evolución mensual de pernoctaciones en Tenerife según lugar de residencia" display="'Pernoctaciones evol mensu TF'!A1" xr:uid="{E9E8B995-CA81-4EB9-A995-9350AE348AE3}"/>
    <hyperlink ref="B36" location="'Pernocta evol mensu TF cat'!A1" tooltip="Evolución mensual de pernoctaciones en Tenerife según lugar de residencia" display="'Pernocta evol mensu TF cat'!A1" xr:uid="{678E0A85-03E3-4846-B681-652BBF2C2A76}"/>
    <hyperlink ref="B38" location="'Pernoctaciones lugar residen ac'!A1" tooltip="Pernoctaciones registradas en establecimientos alojativos de Canarias e islas según tipología y categoría" display="'Pernoctaciones lugar residen ac'!A1" xr:uid="{D36CE394-13F7-43A3-ACF1-873E2893147D}"/>
    <hyperlink ref="B39" location="'Pernoctaciones lugar reside año'!A1" tooltip="Pernoctaciones registradas en establecimientos alojativos de Canarias e islas según tipología y categoría" display="'Pernoctaciones lugar reside año'!A1" xr:uid="{F24E0E12-9849-4B35-890F-C7A6DCC3075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E9AAC0C-EE4E-4B4E-9DE6-1B5089515D7E}"/>
    <hyperlink ref="B41" location="'EM evol menusual lugar resd'!A1" tooltip="Evolución mensual de estancia media en Tenerife según lugar de residencia" display="'EM evol menusual lugar resd'!A1" xr:uid="{5951268A-8D15-4ACC-BE8C-0C48E3E0F060}"/>
    <hyperlink ref="B42" location="'EM evol mensu TF cat '!A1" tooltip="Evolución mensual de estancia media en Tenerife según lugar de residencia" display="'EM evol mensu TF cat '!A1" xr:uid="{6A14F2F6-3F65-49C7-9B05-7910E8626A3A}"/>
    <hyperlink ref="B44" location="'tasa de ocupación evol mens'!A1" tooltip="Evolución mensual de estancia media en Tenerife según lugar de residencia" display="'tasa de ocupación evol mens'!A1" xr:uid="{3135CAFD-B0EE-419B-AB54-720CD74CB3A4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F47FD8E-7E8B-41D1-8455-8AB0C076C52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0257A21-1B4D-4987-973C-60049464C80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F670528D-2906-4C37-8FE9-11D97A2AD9BB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717555E-8B69-4BA6-ABA1-959FDB21B02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9F99E122-EFBA-4C6A-9D4E-22E9D114885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D68B7-979E-428C-BFFA-DD8DBE69BACA}">
  <sheetPr>
    <tabColor theme="7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248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 t="shared" ref="E7" si="0">G7-1</f>
        <v>2021</v>
      </c>
      <c r="F7" s="296"/>
      <c r="G7" s="297">
        <f t="shared" ref="G7" si="1">I7-1</f>
        <v>2022</v>
      </c>
      <c r="H7" s="296"/>
      <c r="I7" s="297">
        <f t="shared" ref="I7" si="2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3774</v>
      </c>
      <c r="D9" s="118">
        <v>-0.24820717131474102</v>
      </c>
      <c r="E9" s="117">
        <v>596</v>
      </c>
      <c r="F9" s="118">
        <f t="shared" ref="F9:L21" si="3">IFERROR(E9/C9-1,"-")</f>
        <v>-0.84207737148913619</v>
      </c>
      <c r="G9" s="117">
        <v>2563</v>
      </c>
      <c r="H9" s="118">
        <f t="shared" si="3"/>
        <v>3.300335570469799</v>
      </c>
      <c r="I9" s="117">
        <v>6916</v>
      </c>
      <c r="J9" s="118">
        <f t="shared" si="3"/>
        <v>1.6984003121342175</v>
      </c>
      <c r="K9" s="117">
        <v>4476</v>
      </c>
      <c r="L9" s="118">
        <f t="shared" si="3"/>
        <v>-0.35280508964719492</v>
      </c>
      <c r="M9" s="117">
        <v>4609</v>
      </c>
      <c r="N9" s="118">
        <f t="shared" ref="N9" si="4">IFERROR(M9/K9-1,"-")</f>
        <v>2.9714030384271561E-2</v>
      </c>
    </row>
    <row r="10" spans="1:15" x14ac:dyDescent="0.25">
      <c r="A10" s="1" t="s">
        <v>72</v>
      </c>
      <c r="B10" s="116" t="s">
        <v>73</v>
      </c>
      <c r="C10" s="117">
        <v>4632</v>
      </c>
      <c r="D10" s="118">
        <v>0.22507273208145984</v>
      </c>
      <c r="E10" s="117">
        <v>335</v>
      </c>
      <c r="F10" s="118">
        <f t="shared" si="3"/>
        <v>-0.92767702936096719</v>
      </c>
      <c r="G10" s="117">
        <v>2789</v>
      </c>
      <c r="H10" s="118">
        <f t="shared" si="3"/>
        <v>7.325373134328359</v>
      </c>
      <c r="I10" s="117">
        <v>4514</v>
      </c>
      <c r="J10" s="118">
        <f t="shared" si="3"/>
        <v>0.61850125493008257</v>
      </c>
      <c r="K10" s="117">
        <v>4771</v>
      </c>
      <c r="L10" s="118">
        <f t="shared" si="3"/>
        <v>5.6933983163491408E-2</v>
      </c>
      <c r="M10" s="117">
        <v>3980</v>
      </c>
      <c r="N10" s="118">
        <f>IFERROR(M10/K10-1,"-")</f>
        <v>-0.16579333473066438</v>
      </c>
    </row>
    <row r="11" spans="1:15" x14ac:dyDescent="0.25">
      <c r="A11" s="1" t="s">
        <v>74</v>
      </c>
      <c r="B11" s="116" t="s">
        <v>75</v>
      </c>
      <c r="C11" s="117">
        <v>1664</v>
      </c>
      <c r="D11" s="118">
        <v>-0.63185840707964602</v>
      </c>
      <c r="E11" s="117">
        <v>838</v>
      </c>
      <c r="F11" s="118">
        <f t="shared" si="3"/>
        <v>-0.49639423076923073</v>
      </c>
      <c r="G11" s="117">
        <v>3577</v>
      </c>
      <c r="H11" s="118">
        <f t="shared" si="3"/>
        <v>3.2684964200477324</v>
      </c>
      <c r="I11" s="117">
        <v>4873</v>
      </c>
      <c r="J11" s="118">
        <f t="shared" si="3"/>
        <v>0.36231478892927038</v>
      </c>
      <c r="K11" s="117">
        <v>5862</v>
      </c>
      <c r="L11" s="118">
        <f t="shared" si="3"/>
        <v>0.20295505848553264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596</v>
      </c>
      <c r="F12" s="118" t="str">
        <f t="shared" si="3"/>
        <v>-</v>
      </c>
      <c r="G12" s="117">
        <v>2979</v>
      </c>
      <c r="H12" s="118">
        <f t="shared" si="3"/>
        <v>3.9983221476510069</v>
      </c>
      <c r="I12" s="117">
        <v>4452</v>
      </c>
      <c r="J12" s="118">
        <f t="shared" si="3"/>
        <v>0.49446122860020147</v>
      </c>
      <c r="K12" s="117">
        <v>3875</v>
      </c>
      <c r="L12" s="118">
        <f t="shared" si="3"/>
        <v>-0.12960467205750226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1098</v>
      </c>
      <c r="F13" s="118" t="str">
        <f t="shared" si="3"/>
        <v>-</v>
      </c>
      <c r="G13" s="117">
        <v>2392</v>
      </c>
      <c r="H13" s="118">
        <f t="shared" si="3"/>
        <v>1.1785063752276868</v>
      </c>
      <c r="I13" s="117">
        <v>3611</v>
      </c>
      <c r="J13" s="118">
        <f t="shared" si="3"/>
        <v>0.50961538461538458</v>
      </c>
      <c r="K13" s="117">
        <v>1870</v>
      </c>
      <c r="L13" s="118">
        <f t="shared" si="3"/>
        <v>-0.48213791193575184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1595</v>
      </c>
      <c r="F14" s="118" t="str">
        <f t="shared" si="3"/>
        <v>-</v>
      </c>
      <c r="G14" s="117">
        <v>2523</v>
      </c>
      <c r="H14" s="118">
        <f t="shared" si="3"/>
        <v>0.58181818181818179</v>
      </c>
      <c r="I14" s="117">
        <v>3080</v>
      </c>
      <c r="J14" s="118">
        <f t="shared" si="3"/>
        <v>0.22076892588188657</v>
      </c>
      <c r="K14" s="117">
        <v>2377</v>
      </c>
      <c r="L14" s="118">
        <f t="shared" si="3"/>
        <v>-0.22824675324675325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1838</v>
      </c>
      <c r="F15" s="118" t="str">
        <f t="shared" si="3"/>
        <v>-</v>
      </c>
      <c r="G15" s="117">
        <v>2342</v>
      </c>
      <c r="H15" s="118">
        <f t="shared" si="3"/>
        <v>0.27421109902067475</v>
      </c>
      <c r="I15" s="117">
        <v>2800</v>
      </c>
      <c r="J15" s="118">
        <f t="shared" si="3"/>
        <v>0.19555935098206656</v>
      </c>
      <c r="K15" s="117">
        <v>2508</v>
      </c>
      <c r="L15" s="118">
        <f t="shared" si="3"/>
        <v>-0.10428571428571431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1055</v>
      </c>
      <c r="D16" s="118">
        <v>-0.69925883694412772</v>
      </c>
      <c r="E16" s="117">
        <v>2316</v>
      </c>
      <c r="F16" s="118">
        <f t="shared" si="3"/>
        <v>1.195260663507109</v>
      </c>
      <c r="G16" s="117">
        <v>3343</v>
      </c>
      <c r="H16" s="118">
        <f t="shared" si="3"/>
        <v>0.44343696027633861</v>
      </c>
      <c r="I16" s="117">
        <v>3080</v>
      </c>
      <c r="J16" s="118">
        <f t="shared" si="3"/>
        <v>-7.8671851630272238E-2</v>
      </c>
      <c r="K16" s="117">
        <v>3161</v>
      </c>
      <c r="L16" s="118">
        <f t="shared" si="3"/>
        <v>2.6298701298701266E-2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220</v>
      </c>
      <c r="D17" s="118">
        <v>-0.9370349170005724</v>
      </c>
      <c r="E17" s="117">
        <v>2289</v>
      </c>
      <c r="F17" s="118">
        <f t="shared" si="3"/>
        <v>9.4045454545454543</v>
      </c>
      <c r="G17" s="117">
        <v>3143</v>
      </c>
      <c r="H17" s="118">
        <f t="shared" si="3"/>
        <v>0.37308868501529058</v>
      </c>
      <c r="I17" s="117">
        <v>3734</v>
      </c>
      <c r="J17" s="118">
        <f t="shared" si="3"/>
        <v>0.18803690741329948</v>
      </c>
      <c r="K17" s="117">
        <v>3135</v>
      </c>
      <c r="L17" s="118">
        <f t="shared" si="3"/>
        <v>-0.16041778253883232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283</v>
      </c>
      <c r="D18" s="118">
        <v>-0.9188879335053024</v>
      </c>
      <c r="E18" s="117">
        <v>3184</v>
      </c>
      <c r="F18" s="118">
        <f t="shared" si="3"/>
        <v>10.250883392226148</v>
      </c>
      <c r="G18" s="117">
        <v>3407</v>
      </c>
      <c r="H18" s="118">
        <f t="shared" si="3"/>
        <v>7.0037688442211143E-2</v>
      </c>
      <c r="I18" s="117">
        <v>4248</v>
      </c>
      <c r="J18" s="118">
        <f t="shared" si="3"/>
        <v>0.24684473143528041</v>
      </c>
      <c r="K18" s="117">
        <v>3960</v>
      </c>
      <c r="L18" s="118">
        <f t="shared" si="3"/>
        <v>-6.7796610169491567E-2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452</v>
      </c>
      <c r="D19" s="118">
        <v>-0.90131004366812228</v>
      </c>
      <c r="E19" s="117">
        <v>2997</v>
      </c>
      <c r="F19" s="118">
        <f t="shared" si="3"/>
        <v>5.6305309734513278</v>
      </c>
      <c r="G19" s="117">
        <v>4018</v>
      </c>
      <c r="H19" s="118">
        <f t="shared" si="3"/>
        <v>0.34067400734067399</v>
      </c>
      <c r="I19" s="117">
        <v>4366</v>
      </c>
      <c r="J19" s="118">
        <f t="shared" si="3"/>
        <v>8.661025385764054E-2</v>
      </c>
      <c r="K19" s="117">
        <v>3262</v>
      </c>
      <c r="L19" s="118">
        <f t="shared" si="3"/>
        <v>-0.25286303252404951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469</v>
      </c>
      <c r="D20" s="118">
        <v>-0.87069203198235456</v>
      </c>
      <c r="E20" s="117">
        <v>2479</v>
      </c>
      <c r="F20" s="118">
        <f t="shared" si="3"/>
        <v>4.2857142857142856</v>
      </c>
      <c r="G20" s="117">
        <v>4675</v>
      </c>
      <c r="H20" s="118">
        <f t="shared" si="3"/>
        <v>0.8858410649455426</v>
      </c>
      <c r="I20" s="117">
        <v>5492</v>
      </c>
      <c r="J20" s="118">
        <f t="shared" si="3"/>
        <v>0.17475935828877009</v>
      </c>
      <c r="K20" s="117">
        <v>4480</v>
      </c>
      <c r="L20" s="118">
        <f t="shared" si="3"/>
        <v>-0.1842680262199563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12633</v>
      </c>
      <c r="D21" s="121">
        <v>-0.71973999467565886</v>
      </c>
      <c r="E21" s="120">
        <v>20161</v>
      </c>
      <c r="F21" s="121">
        <f t="shared" si="3"/>
        <v>0.59589962795852136</v>
      </c>
      <c r="G21" s="120">
        <v>37751</v>
      </c>
      <c r="H21" s="121">
        <f t="shared" si="3"/>
        <v>0.87247656366251669</v>
      </c>
      <c r="I21" s="120">
        <v>51166</v>
      </c>
      <c r="J21" s="121">
        <f t="shared" si="3"/>
        <v>0.3553548250377474</v>
      </c>
      <c r="K21" s="120">
        <v>43737</v>
      </c>
      <c r="L21" s="121">
        <f t="shared" si="3"/>
        <v>-0.14519407418989172</v>
      </c>
      <c r="M21" s="120">
        <v>8589</v>
      </c>
      <c r="N21" s="121">
        <v>-7.1158213474640464E-2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249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$C$7</f>
        <v>2020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3026</v>
      </c>
      <c r="D31" s="118">
        <v>-0.31800766283524906</v>
      </c>
      <c r="E31" s="117">
        <v>3026</v>
      </c>
      <c r="F31" s="118">
        <f t="shared" ref="F31:L43" si="5">IFERROR(E31/C31-1,"-")</f>
        <v>0</v>
      </c>
      <c r="G31" s="117">
        <v>2563</v>
      </c>
      <c r="H31" s="118">
        <f t="shared" si="5"/>
        <v>-0.15300727032385986</v>
      </c>
      <c r="I31" s="117">
        <v>6858</v>
      </c>
      <c r="J31" s="118">
        <f t="shared" si="5"/>
        <v>1.6757705813499806</v>
      </c>
      <c r="K31" s="117">
        <v>4426</v>
      </c>
      <c r="L31" s="118">
        <f t="shared" si="5"/>
        <v>-0.35462233887430739</v>
      </c>
      <c r="M31" s="117">
        <v>4533</v>
      </c>
      <c r="N31" s="118">
        <f t="shared" ref="N31:N32" si="6">IFERROR(M31/K31-1,"-")</f>
        <v>2.4175327609579744E-2</v>
      </c>
    </row>
    <row r="32" spans="1:15" x14ac:dyDescent="0.25">
      <c r="B32" s="116" t="s">
        <v>73</v>
      </c>
      <c r="C32" s="117">
        <v>3832</v>
      </c>
      <c r="D32" s="118">
        <v>0.10241657077100119</v>
      </c>
      <c r="E32" s="117">
        <v>3832</v>
      </c>
      <c r="F32" s="118">
        <f t="shared" si="5"/>
        <v>0</v>
      </c>
      <c r="G32" s="117">
        <v>2789</v>
      </c>
      <c r="H32" s="118">
        <f t="shared" si="5"/>
        <v>-0.27218162839248439</v>
      </c>
      <c r="I32" s="117">
        <v>4457</v>
      </c>
      <c r="J32" s="118">
        <f t="shared" si="5"/>
        <v>0.59806382215847975</v>
      </c>
      <c r="K32" s="117">
        <v>4712</v>
      </c>
      <c r="L32" s="118">
        <f t="shared" si="5"/>
        <v>5.7213372223468673E-2</v>
      </c>
      <c r="M32" s="117">
        <v>3908</v>
      </c>
      <c r="N32" s="118">
        <f t="shared" si="6"/>
        <v>-0.17062818336162988</v>
      </c>
    </row>
    <row r="33" spans="2:14" x14ac:dyDescent="0.25">
      <c r="B33" s="116" t="s">
        <v>75</v>
      </c>
      <c r="C33" s="117">
        <v>1334</v>
      </c>
      <c r="D33" s="118">
        <v>-0.67777777777777781</v>
      </c>
      <c r="E33" s="117">
        <v>1334</v>
      </c>
      <c r="F33" s="118">
        <f t="shared" si="5"/>
        <v>0</v>
      </c>
      <c r="G33" s="117">
        <v>3577</v>
      </c>
      <c r="H33" s="118">
        <f t="shared" si="5"/>
        <v>1.6814092953523239</v>
      </c>
      <c r="I33" s="117">
        <v>4813</v>
      </c>
      <c r="J33" s="118">
        <f t="shared" si="5"/>
        <v>0.3455409561084708</v>
      </c>
      <c r="K33" s="117">
        <v>5785</v>
      </c>
      <c r="L33" s="118">
        <f t="shared" si="5"/>
        <v>0.20195304383960111</v>
      </c>
      <c r="M33" s="117"/>
      <c r="N33" s="118"/>
    </row>
    <row r="34" spans="2:14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2979</v>
      </c>
      <c r="H34" s="118" t="str">
        <f t="shared" si="5"/>
        <v>-</v>
      </c>
      <c r="I34" s="117">
        <v>4396</v>
      </c>
      <c r="J34" s="118">
        <f t="shared" si="5"/>
        <v>0.47566297415240011</v>
      </c>
      <c r="K34" s="117">
        <v>3828</v>
      </c>
      <c r="L34" s="118">
        <f t="shared" si="5"/>
        <v>-0.12920837124658779</v>
      </c>
      <c r="M34" s="117"/>
      <c r="N34" s="118"/>
    </row>
    <row r="35" spans="2:14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2392</v>
      </c>
      <c r="H35" s="118" t="str">
        <f t="shared" si="5"/>
        <v>-</v>
      </c>
      <c r="I35" s="117">
        <v>3579</v>
      </c>
      <c r="J35" s="118">
        <f t="shared" si="5"/>
        <v>0.49623745819397991</v>
      </c>
      <c r="K35" s="117">
        <v>1833</v>
      </c>
      <c r="L35" s="118">
        <f t="shared" si="5"/>
        <v>-0.48784576697401505</v>
      </c>
      <c r="M35" s="117"/>
      <c r="N35" s="118"/>
    </row>
    <row r="36" spans="2:14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2523</v>
      </c>
      <c r="H36" s="118" t="str">
        <f t="shared" si="5"/>
        <v>-</v>
      </c>
      <c r="I36" s="117">
        <v>3022</v>
      </c>
      <c r="J36" s="118">
        <f t="shared" si="5"/>
        <v>0.19778042013476016</v>
      </c>
      <c r="K36" s="117">
        <v>2354</v>
      </c>
      <c r="L36" s="118">
        <f t="shared" si="5"/>
        <v>-0.22104566512243551</v>
      </c>
      <c r="M36" s="117"/>
      <c r="N36" s="118"/>
    </row>
    <row r="37" spans="2:14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2342</v>
      </c>
      <c r="H37" s="118" t="str">
        <f t="shared" si="5"/>
        <v>-</v>
      </c>
      <c r="I37" s="117">
        <v>2765</v>
      </c>
      <c r="J37" s="118">
        <f t="shared" si="5"/>
        <v>0.18061485909479069</v>
      </c>
      <c r="K37" s="117">
        <v>2458</v>
      </c>
      <c r="L37" s="118">
        <f t="shared" si="5"/>
        <v>-0.1110307414104883</v>
      </c>
      <c r="M37" s="117"/>
      <c r="N37" s="118"/>
    </row>
    <row r="38" spans="2:14" x14ac:dyDescent="0.25">
      <c r="B38" s="116" t="s">
        <v>85</v>
      </c>
      <c r="C38" s="117">
        <v>1055</v>
      </c>
      <c r="D38" s="118">
        <v>-0.66989987484355451</v>
      </c>
      <c r="E38" s="117">
        <v>1055</v>
      </c>
      <c r="F38" s="118">
        <f t="shared" si="5"/>
        <v>0</v>
      </c>
      <c r="G38" s="117">
        <v>3343</v>
      </c>
      <c r="H38" s="118">
        <f t="shared" si="5"/>
        <v>2.1687203791469196</v>
      </c>
      <c r="I38" s="117">
        <v>3033</v>
      </c>
      <c r="J38" s="118">
        <f t="shared" si="5"/>
        <v>-9.2731079868381694E-2</v>
      </c>
      <c r="K38" s="117">
        <v>3098</v>
      </c>
      <c r="L38" s="118">
        <f t="shared" si="5"/>
        <v>2.1430926475436873E-2</v>
      </c>
      <c r="M38" s="117"/>
      <c r="N38" s="118"/>
    </row>
    <row r="39" spans="2:14" x14ac:dyDescent="0.25">
      <c r="B39" s="116" t="s">
        <v>87</v>
      </c>
      <c r="C39" s="117">
        <v>220</v>
      </c>
      <c r="D39" s="118">
        <v>-0.92532247114731836</v>
      </c>
      <c r="E39" s="117">
        <v>220</v>
      </c>
      <c r="F39" s="118">
        <f t="shared" si="5"/>
        <v>0</v>
      </c>
      <c r="G39" s="117">
        <v>3143</v>
      </c>
      <c r="H39" s="118">
        <f t="shared" si="5"/>
        <v>13.286363636363637</v>
      </c>
      <c r="I39" s="117">
        <v>3673</v>
      </c>
      <c r="J39" s="118">
        <f t="shared" si="5"/>
        <v>0.16862869869551389</v>
      </c>
      <c r="K39" s="117">
        <v>3065</v>
      </c>
      <c r="L39" s="118">
        <f t="shared" si="5"/>
        <v>-0.16553226245575825</v>
      </c>
      <c r="M39" s="117"/>
      <c r="N39" s="118"/>
    </row>
    <row r="40" spans="2:14" x14ac:dyDescent="0.25">
      <c r="B40" s="116" t="s">
        <v>89</v>
      </c>
      <c r="C40" s="117">
        <v>283</v>
      </c>
      <c r="D40" s="118">
        <v>-0.89757509952949688</v>
      </c>
      <c r="E40" s="117">
        <v>283</v>
      </c>
      <c r="F40" s="118">
        <f t="shared" si="5"/>
        <v>0</v>
      </c>
      <c r="G40" s="117">
        <v>3407</v>
      </c>
      <c r="H40" s="118">
        <f t="shared" si="5"/>
        <v>11.03886925795053</v>
      </c>
      <c r="I40" s="117">
        <v>4198</v>
      </c>
      <c r="J40" s="118">
        <f t="shared" si="5"/>
        <v>0.23216906369239809</v>
      </c>
      <c r="K40" s="117">
        <v>3898</v>
      </c>
      <c r="L40" s="118">
        <f t="shared" si="5"/>
        <v>-7.1462601238685086E-2</v>
      </c>
      <c r="M40" s="117"/>
      <c r="N40" s="118"/>
    </row>
    <row r="41" spans="2:14" x14ac:dyDescent="0.25">
      <c r="B41" s="116" t="s">
        <v>91</v>
      </c>
      <c r="C41" s="117">
        <v>452</v>
      </c>
      <c r="D41" s="118">
        <v>-0.88433981576253839</v>
      </c>
      <c r="E41" s="117">
        <v>452</v>
      </c>
      <c r="F41" s="118">
        <f t="shared" si="5"/>
        <v>0</v>
      </c>
      <c r="G41" s="117">
        <v>3973</v>
      </c>
      <c r="H41" s="118">
        <f t="shared" si="5"/>
        <v>7.7898230088495577</v>
      </c>
      <c r="I41" s="117">
        <v>4299</v>
      </c>
      <c r="J41" s="118">
        <f t="shared" si="5"/>
        <v>8.2053863579159225E-2</v>
      </c>
      <c r="K41" s="117">
        <v>3199</v>
      </c>
      <c r="L41" s="118">
        <f t="shared" si="5"/>
        <v>-0.25587345894394042</v>
      </c>
      <c r="M41" s="117"/>
      <c r="N41" s="118"/>
    </row>
    <row r="42" spans="2:14" x14ac:dyDescent="0.25">
      <c r="B42" s="116" t="s">
        <v>93</v>
      </c>
      <c r="C42" s="117">
        <v>469</v>
      </c>
      <c r="D42" s="118">
        <v>-0.84943820224719102</v>
      </c>
      <c r="E42" s="117">
        <v>469</v>
      </c>
      <c r="F42" s="118">
        <f t="shared" si="5"/>
        <v>0</v>
      </c>
      <c r="G42" s="117">
        <v>4607</v>
      </c>
      <c r="H42" s="118">
        <f t="shared" si="5"/>
        <v>8.8230277185501063</v>
      </c>
      <c r="I42" s="117">
        <v>5428</v>
      </c>
      <c r="J42" s="118">
        <f t="shared" si="5"/>
        <v>0.17820707618840892</v>
      </c>
      <c r="K42" s="117">
        <v>4419</v>
      </c>
      <c r="L42" s="118">
        <f t="shared" si="5"/>
        <v>-0.1858879882092852</v>
      </c>
      <c r="M42" s="117"/>
      <c r="N42" s="118"/>
    </row>
    <row r="43" spans="2:14" ht="15.75" x14ac:dyDescent="0.25">
      <c r="B43" s="119" t="s">
        <v>30</v>
      </c>
      <c r="C43" s="120">
        <v>10755</v>
      </c>
      <c r="D43" s="121">
        <v>-0.722959223100899</v>
      </c>
      <c r="E43" s="120">
        <v>10755</v>
      </c>
      <c r="F43" s="121">
        <f t="shared" si="5"/>
        <v>0</v>
      </c>
      <c r="G43" s="120">
        <v>37638</v>
      </c>
      <c r="H43" s="121">
        <f t="shared" si="5"/>
        <v>2.4995815899581588</v>
      </c>
      <c r="I43" s="120">
        <v>50521</v>
      </c>
      <c r="J43" s="121">
        <f t="shared" si="5"/>
        <v>0.34228705032148365</v>
      </c>
      <c r="K43" s="120">
        <v>43075</v>
      </c>
      <c r="L43" s="121">
        <f t="shared" si="5"/>
        <v>-0.14738425605193883</v>
      </c>
      <c r="M43" s="120">
        <v>8441</v>
      </c>
      <c r="N43" s="121">
        <v>-7.6274896038520446E-2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K46" s="79"/>
    </row>
    <row r="48" spans="2:14" x14ac:dyDescent="0.25">
      <c r="K48" s="122"/>
    </row>
    <row r="49" spans="13:14" x14ac:dyDescent="0.25">
      <c r="M49" s="4"/>
      <c r="N49" s="4"/>
    </row>
    <row r="50" spans="13:14" ht="15.75" thickBot="1" x14ac:dyDescent="0.3"/>
    <row r="51" spans="13:14" ht="16.5" thickTop="1" thickBot="1" x14ac:dyDescent="0.3">
      <c r="M51" s="297">
        <v>2025</v>
      </c>
      <c r="N51" s="298"/>
    </row>
    <row r="52" spans="13:14" ht="16.5" thickTop="1" thickBot="1" x14ac:dyDescent="0.3">
      <c r="M52" s="115" t="s">
        <v>69</v>
      </c>
      <c r="N52" s="114" t="str">
        <f>CONCATENATE("var ",RIGHT(M51,2),"/",RIGHT(M51-1,2))</f>
        <v>var 25/24</v>
      </c>
    </row>
    <row r="53" spans="13:14" x14ac:dyDescent="0.25">
      <c r="M53" s="117">
        <v>0</v>
      </c>
      <c r="N53" s="118" t="str">
        <f t="shared" ref="N53:N54" si="7">IFERROR(M53/K53-1,"-")</f>
        <v>-</v>
      </c>
    </row>
    <row r="54" spans="13:14" x14ac:dyDescent="0.25">
      <c r="M54" s="117">
        <v>0</v>
      </c>
      <c r="N54" s="118" t="str">
        <f t="shared" si="7"/>
        <v>-</v>
      </c>
    </row>
    <row r="55" spans="13:14" x14ac:dyDescent="0.25">
      <c r="M55" s="117"/>
      <c r="N55" s="118"/>
    </row>
    <row r="56" spans="13:14" x14ac:dyDescent="0.25">
      <c r="M56" s="117"/>
      <c r="N56" s="118"/>
    </row>
    <row r="57" spans="13:14" x14ac:dyDescent="0.25">
      <c r="M57" s="117"/>
      <c r="N57" s="118"/>
    </row>
    <row r="58" spans="13:14" x14ac:dyDescent="0.25">
      <c r="M58" s="117"/>
      <c r="N58" s="118"/>
    </row>
    <row r="59" spans="13:14" x14ac:dyDescent="0.25">
      <c r="M59" s="117"/>
      <c r="N59" s="118"/>
    </row>
    <row r="60" spans="13:14" x14ac:dyDescent="0.25">
      <c r="M60" s="117"/>
      <c r="N60" s="118"/>
    </row>
    <row r="61" spans="13:14" x14ac:dyDescent="0.25">
      <c r="M61" s="117"/>
      <c r="N61" s="118"/>
    </row>
    <row r="62" spans="13:14" x14ac:dyDescent="0.25">
      <c r="M62" s="117"/>
      <c r="N62" s="118"/>
    </row>
    <row r="63" spans="13:14" x14ac:dyDescent="0.25">
      <c r="M63" s="117"/>
      <c r="N63" s="118"/>
    </row>
    <row r="64" spans="13:14" x14ac:dyDescent="0.25">
      <c r="M64" s="117"/>
      <c r="N64" s="118"/>
    </row>
    <row r="65" spans="13:14" ht="15.75" x14ac:dyDescent="0.25">
      <c r="M65" s="120">
        <v>0</v>
      </c>
      <c r="N65" s="121" t="s">
        <v>233</v>
      </c>
    </row>
    <row r="67" spans="13:14" x14ac:dyDescent="0.25">
      <c r="M67" s="105"/>
      <c r="N67" s="105"/>
    </row>
    <row r="71" spans="13:14" x14ac:dyDescent="0.25">
      <c r="M71" s="4"/>
      <c r="N71" s="4"/>
    </row>
    <row r="72" spans="13:14" ht="15.75" thickBot="1" x14ac:dyDescent="0.3"/>
    <row r="73" spans="13:14" ht="16.5" thickTop="1" thickBot="1" x14ac:dyDescent="0.3">
      <c r="M73" s="297">
        <v>2025</v>
      </c>
      <c r="N73" s="298"/>
    </row>
    <row r="74" spans="13:14" ht="16.5" thickTop="1" thickBot="1" x14ac:dyDescent="0.3">
      <c r="M74" s="115" t="s">
        <v>69</v>
      </c>
      <c r="N74" s="114" t="str">
        <f>CONCATENATE("var ",RIGHT(M73,2),"/",RIGHT(M73-1,2))</f>
        <v>var 25/24</v>
      </c>
    </row>
    <row r="75" spans="13:14" x14ac:dyDescent="0.25">
      <c r="M75" s="117">
        <v>0</v>
      </c>
      <c r="N75" s="118" t="str">
        <f t="shared" ref="N75:N76" si="8">IFERROR(M75/K75-1,"-")</f>
        <v>-</v>
      </c>
    </row>
    <row r="76" spans="13:14" x14ac:dyDescent="0.25">
      <c r="M76" s="117">
        <v>0</v>
      </c>
      <c r="N76" s="118" t="str">
        <f t="shared" si="8"/>
        <v>-</v>
      </c>
    </row>
    <row r="77" spans="13:14" x14ac:dyDescent="0.25">
      <c r="M77" s="117"/>
      <c r="N77" s="118"/>
    </row>
    <row r="78" spans="13:14" x14ac:dyDescent="0.25">
      <c r="M78" s="117"/>
      <c r="N78" s="118"/>
    </row>
    <row r="79" spans="13:14" x14ac:dyDescent="0.25">
      <c r="M79" s="117"/>
      <c r="N79" s="118"/>
    </row>
    <row r="80" spans="13:14" x14ac:dyDescent="0.25">
      <c r="M80" s="117"/>
      <c r="N80" s="118"/>
    </row>
    <row r="81" spans="13:14" x14ac:dyDescent="0.25">
      <c r="M81" s="117"/>
      <c r="N81" s="118"/>
    </row>
    <row r="82" spans="13:14" x14ac:dyDescent="0.25">
      <c r="M82" s="117"/>
      <c r="N82" s="118"/>
    </row>
    <row r="83" spans="13:14" x14ac:dyDescent="0.25">
      <c r="M83" s="117"/>
      <c r="N83" s="118"/>
    </row>
    <row r="84" spans="13:14" x14ac:dyDescent="0.25">
      <c r="M84" s="117"/>
      <c r="N84" s="118"/>
    </row>
    <row r="85" spans="13:14" x14ac:dyDescent="0.25">
      <c r="M85" s="117"/>
      <c r="N85" s="118"/>
    </row>
    <row r="86" spans="13:14" x14ac:dyDescent="0.25">
      <c r="M86" s="117"/>
      <c r="N86" s="118"/>
    </row>
    <row r="87" spans="13:14" ht="15.75" x14ac:dyDescent="0.25">
      <c r="M87" s="120">
        <v>0</v>
      </c>
      <c r="N87" s="121" t="s">
        <v>233</v>
      </c>
    </row>
    <row r="89" spans="13:14" x14ac:dyDescent="0.25">
      <c r="M89" s="105"/>
      <c r="N89" s="105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297">
        <v>2025</v>
      </c>
      <c r="N95" s="298"/>
    </row>
    <row r="96" spans="13:14" ht="16.5" thickTop="1" thickBot="1" x14ac:dyDescent="0.3">
      <c r="M96" s="115" t="s">
        <v>69</v>
      </c>
      <c r="N96" s="114" t="str">
        <f>CONCATENATE("var ",RIGHT(M95,2),"/",RIGHT(M95-1,2))</f>
        <v>var 25/24</v>
      </c>
    </row>
    <row r="97" spans="13:14" x14ac:dyDescent="0.25">
      <c r="M97" s="117">
        <v>0</v>
      </c>
      <c r="N97" s="118" t="str">
        <f t="shared" ref="N97:N98" si="9">IFERROR(M97/K97-1,"-")</f>
        <v>-</v>
      </c>
    </row>
    <row r="98" spans="13:14" x14ac:dyDescent="0.25">
      <c r="M98" s="117">
        <v>0</v>
      </c>
      <c r="N98" s="118" t="str">
        <f t="shared" si="9"/>
        <v>-</v>
      </c>
    </row>
    <row r="99" spans="13:14" x14ac:dyDescent="0.25">
      <c r="M99" s="117"/>
      <c r="N99" s="118"/>
    </row>
    <row r="100" spans="13:14" x14ac:dyDescent="0.25">
      <c r="M100" s="117"/>
      <c r="N100" s="118"/>
    </row>
    <row r="101" spans="13:14" x14ac:dyDescent="0.25">
      <c r="M101" s="117"/>
      <c r="N101" s="118"/>
    </row>
    <row r="102" spans="13:14" x14ac:dyDescent="0.25">
      <c r="M102" s="117"/>
      <c r="N102" s="118"/>
    </row>
    <row r="103" spans="13:14" x14ac:dyDescent="0.25">
      <c r="M103" s="117"/>
      <c r="N103" s="118"/>
    </row>
    <row r="104" spans="13:14" x14ac:dyDescent="0.25">
      <c r="M104" s="117"/>
      <c r="N104" s="118"/>
    </row>
    <row r="105" spans="13:14" x14ac:dyDescent="0.25">
      <c r="M105" s="117"/>
      <c r="N105" s="118"/>
    </row>
    <row r="106" spans="13:14" x14ac:dyDescent="0.25">
      <c r="M106" s="117"/>
      <c r="N106" s="118"/>
    </row>
    <row r="107" spans="13:14" x14ac:dyDescent="0.25">
      <c r="M107" s="117"/>
      <c r="N107" s="118"/>
    </row>
    <row r="108" spans="13:14" x14ac:dyDescent="0.25">
      <c r="M108" s="117"/>
      <c r="N108" s="118"/>
    </row>
    <row r="109" spans="13:14" ht="15.75" x14ac:dyDescent="0.25">
      <c r="M109" s="120">
        <v>0</v>
      </c>
      <c r="N109" s="121" t="s">
        <v>233</v>
      </c>
    </row>
    <row r="111" spans="13:14" x14ac:dyDescent="0.25">
      <c r="M111" s="105"/>
      <c r="N111" s="105"/>
    </row>
  </sheetData>
  <mergeCells count="19">
    <mergeCell ref="B4:N4"/>
    <mergeCell ref="C6:N6"/>
    <mergeCell ref="C7:D7"/>
    <mergeCell ref="E7:F7"/>
    <mergeCell ref="G7:H7"/>
    <mergeCell ref="I7:J7"/>
    <mergeCell ref="K7:L7"/>
    <mergeCell ref="M7:N7"/>
    <mergeCell ref="M51:N51"/>
    <mergeCell ref="M73:N73"/>
    <mergeCell ref="M95:N95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3C760-A6DB-4A39-B5EF-53D08DBC8C0E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250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132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43737</v>
      </c>
      <c r="D8" s="118">
        <f t="shared" ref="D8:D10" si="0">C8/C9-1</f>
        <v>-0.14519407418989172</v>
      </c>
    </row>
    <row r="9" spans="1:5" x14ac:dyDescent="0.25">
      <c r="A9" s="1"/>
      <c r="B9" s="116">
        <v>2023</v>
      </c>
      <c r="C9" s="117">
        <v>51166</v>
      </c>
      <c r="D9" s="118">
        <f t="shared" si="0"/>
        <v>0.3553548250377474</v>
      </c>
    </row>
    <row r="10" spans="1:5" x14ac:dyDescent="0.25">
      <c r="A10" s="1"/>
      <c r="B10" s="116">
        <v>2022</v>
      </c>
      <c r="C10" s="117">
        <v>37751</v>
      </c>
      <c r="D10" s="118">
        <f t="shared" si="0"/>
        <v>0.87247656366251669</v>
      </c>
    </row>
    <row r="11" spans="1:5" x14ac:dyDescent="0.25">
      <c r="A11" s="1"/>
      <c r="B11" s="116">
        <v>2021</v>
      </c>
      <c r="C11" s="117">
        <v>20161</v>
      </c>
      <c r="D11" s="118">
        <f>C11/C12-1</f>
        <v>0.59589962795852136</v>
      </c>
    </row>
    <row r="12" spans="1:5" x14ac:dyDescent="0.25">
      <c r="A12" s="1" t="s">
        <v>72</v>
      </c>
      <c r="B12" s="116">
        <v>2020</v>
      </c>
      <c r="C12" s="117">
        <v>12633</v>
      </c>
      <c r="D12" s="118">
        <f t="shared" ref="D12:D21" si="1">C12/C13-1</f>
        <v>-0.71973999467565886</v>
      </c>
    </row>
    <row r="13" spans="1:5" x14ac:dyDescent="0.25">
      <c r="A13" s="1" t="s">
        <v>74</v>
      </c>
      <c r="B13" s="116">
        <v>2019</v>
      </c>
      <c r="C13" s="117">
        <v>45076</v>
      </c>
      <c r="D13" s="118">
        <f t="shared" si="1"/>
        <v>-4.1629459539907265E-2</v>
      </c>
    </row>
    <row r="14" spans="1:5" x14ac:dyDescent="0.25">
      <c r="A14" s="1" t="s">
        <v>76</v>
      </c>
      <c r="B14" s="116">
        <v>2018</v>
      </c>
      <c r="C14" s="117">
        <v>47034</v>
      </c>
      <c r="D14" s="118">
        <f t="shared" si="1"/>
        <v>-0.13403542364767829</v>
      </c>
    </row>
    <row r="15" spans="1:5" x14ac:dyDescent="0.25">
      <c r="A15" s="1" t="s">
        <v>78</v>
      </c>
      <c r="B15" s="116">
        <v>2017</v>
      </c>
      <c r="C15" s="117">
        <v>54314</v>
      </c>
      <c r="D15" s="118">
        <f>C15/C16-1</f>
        <v>-1.1953143676787237E-3</v>
      </c>
    </row>
    <row r="16" spans="1:5" x14ac:dyDescent="0.25">
      <c r="A16" s="1" t="s">
        <v>80</v>
      </c>
      <c r="B16" s="116">
        <v>2016</v>
      </c>
      <c r="C16" s="117">
        <v>54379</v>
      </c>
      <c r="D16" s="118">
        <f>C16/C17-1</f>
        <v>0.14431514488331465</v>
      </c>
    </row>
    <row r="17" spans="1:5" x14ac:dyDescent="0.25">
      <c r="A17" s="1" t="s">
        <v>82</v>
      </c>
      <c r="B17" s="116">
        <v>2015</v>
      </c>
      <c r="C17" s="117">
        <v>47521</v>
      </c>
      <c r="D17" s="118">
        <f t="shared" si="1"/>
        <v>-0.22950580452688241</v>
      </c>
    </row>
    <row r="18" spans="1:5" x14ac:dyDescent="0.25">
      <c r="A18" s="1" t="s">
        <v>84</v>
      </c>
      <c r="B18" s="116">
        <v>2014</v>
      </c>
      <c r="C18" s="117">
        <v>61676</v>
      </c>
      <c r="D18" s="118">
        <f t="shared" si="1"/>
        <v>0.16216318070472968</v>
      </c>
    </row>
    <row r="19" spans="1:5" x14ac:dyDescent="0.25">
      <c r="A19" s="1" t="s">
        <v>86</v>
      </c>
      <c r="B19" s="116">
        <v>2013</v>
      </c>
      <c r="C19" s="117">
        <v>53070</v>
      </c>
      <c r="D19" s="118">
        <f t="shared" si="1"/>
        <v>5.9519296383350184E-3</v>
      </c>
    </row>
    <row r="20" spans="1:5" x14ac:dyDescent="0.25">
      <c r="A20" s="1" t="s">
        <v>88</v>
      </c>
      <c r="B20" s="116">
        <v>2012</v>
      </c>
      <c r="C20" s="117">
        <v>52756</v>
      </c>
      <c r="D20" s="118">
        <f>C20/C21-1</f>
        <v>1.0056353528262729E-3</v>
      </c>
    </row>
    <row r="21" spans="1:5" x14ac:dyDescent="0.25">
      <c r="A21" s="1" t="s">
        <v>90</v>
      </c>
      <c r="B21" s="116">
        <v>2011</v>
      </c>
      <c r="C21" s="117">
        <v>52703</v>
      </c>
      <c r="D21" s="118">
        <f t="shared" si="1"/>
        <v>4.8106753639328703E-2</v>
      </c>
    </row>
    <row r="22" spans="1:5" x14ac:dyDescent="0.25">
      <c r="A22" s="1" t="s">
        <v>92</v>
      </c>
      <c r="B22" s="116">
        <v>2010</v>
      </c>
      <c r="C22" s="117">
        <v>50284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68" t="s">
        <v>251</v>
      </c>
      <c r="C27" s="268"/>
      <c r="D27" s="268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3" t="s">
        <v>137</v>
      </c>
      <c r="D29" s="294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43075</v>
      </c>
      <c r="D31" s="118">
        <f t="shared" ref="D31:D44" si="2">C31/C32-1</f>
        <v>-0.14738425605193883</v>
      </c>
    </row>
    <row r="32" spans="1:5" x14ac:dyDescent="0.25">
      <c r="B32" s="116">
        <v>2023</v>
      </c>
      <c r="C32" s="117">
        <v>50521</v>
      </c>
      <c r="D32" s="118">
        <f t="shared" si="2"/>
        <v>0.34228705032148365</v>
      </c>
    </row>
    <row r="33" spans="2:4" x14ac:dyDescent="0.25">
      <c r="B33" s="116">
        <v>2022</v>
      </c>
      <c r="C33" s="117">
        <v>37638</v>
      </c>
      <c r="D33" s="118">
        <f t="shared" si="2"/>
        <v>0.86687168295223449</v>
      </c>
    </row>
    <row r="34" spans="2:4" x14ac:dyDescent="0.25">
      <c r="B34" s="116">
        <v>2021</v>
      </c>
      <c r="C34" s="117">
        <v>20161</v>
      </c>
      <c r="D34" s="118">
        <f t="shared" si="2"/>
        <v>0.87456996745699667</v>
      </c>
    </row>
    <row r="35" spans="2:4" x14ac:dyDescent="0.25">
      <c r="B35" s="116">
        <v>2020</v>
      </c>
      <c r="C35" s="117">
        <v>10755</v>
      </c>
      <c r="D35" s="118">
        <f t="shared" si="2"/>
        <v>-0.722959223100899</v>
      </c>
    </row>
    <row r="36" spans="2:4" x14ac:dyDescent="0.25">
      <c r="B36" s="116">
        <v>2019</v>
      </c>
      <c r="C36" s="117">
        <v>38821</v>
      </c>
      <c r="D36" s="118">
        <f t="shared" si="2"/>
        <v>-5.2383625845192516E-2</v>
      </c>
    </row>
    <row r="37" spans="2:4" x14ac:dyDescent="0.25">
      <c r="B37" s="116">
        <v>2018</v>
      </c>
      <c r="C37" s="117">
        <v>40967</v>
      </c>
      <c r="D37" s="118">
        <f t="shared" si="2"/>
        <v>-0.13190795050008475</v>
      </c>
    </row>
    <row r="38" spans="2:4" x14ac:dyDescent="0.25">
      <c r="B38" s="116">
        <v>2017</v>
      </c>
      <c r="C38" s="117">
        <v>47192</v>
      </c>
      <c r="D38" s="118">
        <f>C38/C39-1</f>
        <v>-2.6868749355603683E-2</v>
      </c>
    </row>
    <row r="39" spans="2:4" x14ac:dyDescent="0.25">
      <c r="B39" s="116">
        <v>2016</v>
      </c>
      <c r="C39" s="117">
        <v>48495</v>
      </c>
      <c r="D39" s="118">
        <f>C39/C40-1</f>
        <v>0.14604750088621055</v>
      </c>
    </row>
    <row r="40" spans="2:4" x14ac:dyDescent="0.25">
      <c r="B40" s="116">
        <v>2015</v>
      </c>
      <c r="C40" s="117">
        <v>42315</v>
      </c>
      <c r="D40" s="118">
        <f t="shared" si="2"/>
        <v>-0.24697026320004267</v>
      </c>
    </row>
    <row r="41" spans="2:4" x14ac:dyDescent="0.25">
      <c r="B41" s="116">
        <v>2014</v>
      </c>
      <c r="C41" s="117">
        <v>56193</v>
      </c>
      <c r="D41" s="118">
        <f t="shared" si="2"/>
        <v>0.15981424148606815</v>
      </c>
    </row>
    <row r="42" spans="2:4" x14ac:dyDescent="0.25">
      <c r="B42" s="116">
        <v>2013</v>
      </c>
      <c r="C42" s="117">
        <v>48450</v>
      </c>
      <c r="D42" s="118">
        <f t="shared" si="2"/>
        <v>-1.3579819614390143E-2</v>
      </c>
    </row>
    <row r="43" spans="2:4" x14ac:dyDescent="0.25">
      <c r="B43" s="116">
        <v>2012</v>
      </c>
      <c r="C43" s="117">
        <v>49117</v>
      </c>
      <c r="D43" s="118">
        <f>C43/C44-1</f>
        <v>7.8589896171050722E-3</v>
      </c>
    </row>
    <row r="44" spans="2:4" x14ac:dyDescent="0.25">
      <c r="B44" s="116">
        <v>2011</v>
      </c>
      <c r="C44" s="117">
        <v>48734</v>
      </c>
      <c r="D44" s="118">
        <f t="shared" si="2"/>
        <v>2.8078391662974989E-2</v>
      </c>
    </row>
    <row r="45" spans="2:4" x14ac:dyDescent="0.25">
      <c r="B45" s="116">
        <v>2010</v>
      </c>
      <c r="C45" s="117">
        <v>47403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68" t="s">
        <v>252</v>
      </c>
      <c r="C50" s="268"/>
      <c r="D50" s="268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3" t="s">
        <v>140</v>
      </c>
      <c r="D52" s="294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0</v>
      </c>
      <c r="D54" s="118" t="e">
        <f t="shared" ref="D54:D56" si="3">C54/C55-1</f>
        <v>#DIV/0!</v>
      </c>
    </row>
    <row r="55" spans="1:5" x14ac:dyDescent="0.25">
      <c r="A55" s="1"/>
      <c r="B55" s="116">
        <v>2023</v>
      </c>
      <c r="C55" s="117">
        <v>0</v>
      </c>
      <c r="D55" s="118" t="e">
        <f t="shared" si="3"/>
        <v>#DIV/0!</v>
      </c>
    </row>
    <row r="56" spans="1:5" x14ac:dyDescent="0.25">
      <c r="A56" s="1"/>
      <c r="B56" s="116">
        <v>2022</v>
      </c>
      <c r="C56" s="117">
        <v>0</v>
      </c>
      <c r="D56" s="118" t="e">
        <f t="shared" si="3"/>
        <v>#DIV/0!</v>
      </c>
    </row>
    <row r="57" spans="1:5" x14ac:dyDescent="0.25">
      <c r="A57" s="1"/>
      <c r="B57" s="116">
        <v>2021</v>
      </c>
      <c r="C57" s="117">
        <v>0</v>
      </c>
      <c r="D57" s="118" t="e">
        <f>C57/C58-1</f>
        <v>#DIV/0!</v>
      </c>
    </row>
    <row r="58" spans="1:5" x14ac:dyDescent="0.25">
      <c r="A58" s="1">
        <v>2</v>
      </c>
      <c r="B58" s="116">
        <v>2020</v>
      </c>
      <c r="C58" s="117">
        <v>0</v>
      </c>
      <c r="D58" s="118" t="e">
        <f t="shared" ref="D58:D67" si="4">C58/C59-1</f>
        <v>#DIV/0!</v>
      </c>
    </row>
    <row r="59" spans="1:5" x14ac:dyDescent="0.25">
      <c r="A59" s="1">
        <v>3</v>
      </c>
      <c r="B59" s="116">
        <v>2019</v>
      </c>
      <c r="C59" s="117">
        <v>0</v>
      </c>
      <c r="D59" s="118" t="e">
        <f t="shared" si="4"/>
        <v>#DIV/0!</v>
      </c>
    </row>
    <row r="60" spans="1:5" x14ac:dyDescent="0.25">
      <c r="A60" s="1">
        <v>4</v>
      </c>
      <c r="B60" s="116">
        <v>2018</v>
      </c>
      <c r="C60" s="117">
        <v>0</v>
      </c>
      <c r="D60" s="118" t="e">
        <f t="shared" si="4"/>
        <v>#DIV/0!</v>
      </c>
    </row>
    <row r="61" spans="1:5" x14ac:dyDescent="0.25">
      <c r="A61" s="1">
        <v>5</v>
      </c>
      <c r="B61" s="116">
        <v>2017</v>
      </c>
      <c r="C61" s="117">
        <v>0</v>
      </c>
      <c r="D61" s="118" t="e">
        <f>C61/C62-1</f>
        <v>#DIV/0!</v>
      </c>
    </row>
    <row r="62" spans="1:5" x14ac:dyDescent="0.25">
      <c r="A62" s="1">
        <v>6</v>
      </c>
      <c r="B62" s="116">
        <v>2016</v>
      </c>
      <c r="C62" s="117">
        <v>0</v>
      </c>
      <c r="D62" s="118" t="e">
        <f>C62/C63-1</f>
        <v>#DIV/0!</v>
      </c>
    </row>
    <row r="63" spans="1:5" x14ac:dyDescent="0.25">
      <c r="A63" s="1">
        <v>7</v>
      </c>
      <c r="B63" s="116">
        <v>2015</v>
      </c>
      <c r="C63" s="117">
        <v>0</v>
      </c>
      <c r="D63" s="118">
        <f t="shared" si="4"/>
        <v>-1</v>
      </c>
    </row>
    <row r="64" spans="1:5" x14ac:dyDescent="0.25">
      <c r="A64" s="1">
        <v>8</v>
      </c>
      <c r="B64" s="116">
        <v>2014</v>
      </c>
      <c r="C64" s="117">
        <v>25282</v>
      </c>
      <c r="D64" s="118">
        <f t="shared" si="4"/>
        <v>-3.5774218154080883E-2</v>
      </c>
    </row>
    <row r="65" spans="1:5" x14ac:dyDescent="0.25">
      <c r="A65" s="1">
        <v>9</v>
      </c>
      <c r="B65" s="116">
        <v>2013</v>
      </c>
      <c r="C65" s="117">
        <v>26220</v>
      </c>
      <c r="D65" s="118">
        <f t="shared" si="4"/>
        <v>-3.5107087657319513E-2</v>
      </c>
    </row>
    <row r="66" spans="1:5" x14ac:dyDescent="0.25">
      <c r="A66" s="1">
        <v>10</v>
      </c>
      <c r="B66" s="116">
        <v>2012</v>
      </c>
      <c r="C66" s="117">
        <v>27174</v>
      </c>
      <c r="D66" s="118">
        <f>C66/C67-1</f>
        <v>5.5230310394338566E-4</v>
      </c>
    </row>
    <row r="67" spans="1:5" x14ac:dyDescent="0.25">
      <c r="A67" s="1">
        <v>11</v>
      </c>
      <c r="B67" s="116">
        <v>2011</v>
      </c>
      <c r="C67" s="117">
        <v>27159</v>
      </c>
      <c r="D67" s="118">
        <f t="shared" si="4"/>
        <v>2.3631840796019876E-2</v>
      </c>
    </row>
    <row r="68" spans="1:5" x14ac:dyDescent="0.25">
      <c r="A68" s="1">
        <v>12</v>
      </c>
      <c r="B68" s="116">
        <v>2010</v>
      </c>
      <c r="C68" s="117">
        <v>26532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68" t="s">
        <v>141</v>
      </c>
      <c r="C73" s="268"/>
      <c r="D73" s="268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3" t="s">
        <v>142</v>
      </c>
      <c r="D75" s="294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0</v>
      </c>
      <c r="D77" s="118" t="e">
        <f t="shared" ref="D77:D83" si="5">C77/C78-1</f>
        <v>#DIV/0!</v>
      </c>
    </row>
    <row r="78" spans="1:5" x14ac:dyDescent="0.25">
      <c r="A78" s="1"/>
      <c r="B78" s="116">
        <v>2023</v>
      </c>
      <c r="C78" s="117">
        <v>0</v>
      </c>
      <c r="D78" s="118" t="e">
        <f t="shared" si="5"/>
        <v>#DIV/0!</v>
      </c>
    </row>
    <row r="79" spans="1:5" x14ac:dyDescent="0.25">
      <c r="A79" s="1"/>
      <c r="B79" s="116">
        <v>2022</v>
      </c>
      <c r="C79" s="117">
        <v>0</v>
      </c>
      <c r="D79" s="118" t="e">
        <f t="shared" si="5"/>
        <v>#DIV/0!</v>
      </c>
    </row>
    <row r="80" spans="1:5" x14ac:dyDescent="0.25">
      <c r="A80" s="1"/>
      <c r="B80" s="116">
        <v>2021</v>
      </c>
      <c r="C80" s="117">
        <v>0</v>
      </c>
      <c r="D80" s="118" t="e">
        <f t="shared" si="5"/>
        <v>#DIV/0!</v>
      </c>
    </row>
    <row r="81" spans="1:5" x14ac:dyDescent="0.25">
      <c r="A81" s="1">
        <v>2</v>
      </c>
      <c r="B81" s="116">
        <v>2020</v>
      </c>
      <c r="C81" s="117">
        <v>0</v>
      </c>
      <c r="D81" s="118" t="e">
        <f t="shared" si="5"/>
        <v>#DIV/0!</v>
      </c>
    </row>
    <row r="82" spans="1:5" x14ac:dyDescent="0.25">
      <c r="A82" s="1">
        <v>3</v>
      </c>
      <c r="B82" s="116">
        <v>2019</v>
      </c>
      <c r="C82" s="117">
        <v>0</v>
      </c>
      <c r="D82" s="118" t="e">
        <f t="shared" si="5"/>
        <v>#DIV/0!</v>
      </c>
    </row>
    <row r="83" spans="1:5" x14ac:dyDescent="0.25">
      <c r="A83" s="1">
        <v>4</v>
      </c>
      <c r="B83" s="116">
        <v>2018</v>
      </c>
      <c r="C83" s="117">
        <v>0</v>
      </c>
      <c r="D83" s="118" t="e">
        <f t="shared" si="5"/>
        <v>#DIV/0!</v>
      </c>
    </row>
    <row r="84" spans="1:5" x14ac:dyDescent="0.25">
      <c r="A84" s="1">
        <v>5</v>
      </c>
      <c r="B84" s="116">
        <v>2017</v>
      </c>
      <c r="C84" s="117">
        <v>0</v>
      </c>
      <c r="D84" s="118" t="e">
        <f>C84/C85-1</f>
        <v>#DIV/0!</v>
      </c>
    </row>
    <row r="85" spans="1:5" x14ac:dyDescent="0.25">
      <c r="A85" s="1">
        <v>6</v>
      </c>
      <c r="B85" s="116">
        <v>2016</v>
      </c>
      <c r="C85" s="117">
        <v>0</v>
      </c>
      <c r="D85" s="118" t="e">
        <f>C85/C86-1</f>
        <v>#DIV/0!</v>
      </c>
    </row>
    <row r="86" spans="1:5" x14ac:dyDescent="0.25">
      <c r="A86" s="1">
        <v>7</v>
      </c>
      <c r="B86" s="116">
        <v>2015</v>
      </c>
      <c r="C86" s="117">
        <v>0</v>
      </c>
      <c r="D86" s="118">
        <f t="shared" ref="D86:D88" si="6">C86/C87-1</f>
        <v>-1</v>
      </c>
    </row>
    <row r="87" spans="1:5" x14ac:dyDescent="0.25">
      <c r="A87" s="1">
        <v>8</v>
      </c>
      <c r="B87" s="116">
        <v>2014</v>
      </c>
      <c r="C87" s="117">
        <v>30911</v>
      </c>
      <c r="D87" s="118">
        <f t="shared" si="6"/>
        <v>0.39050832208726938</v>
      </c>
    </row>
    <row r="88" spans="1:5" x14ac:dyDescent="0.25">
      <c r="A88" s="1">
        <v>9</v>
      </c>
      <c r="B88" s="116">
        <v>2013</v>
      </c>
      <c r="C88" s="117">
        <v>22230</v>
      </c>
      <c r="D88" s="118">
        <f t="shared" si="6"/>
        <v>1.3079341931367727E-2</v>
      </c>
    </row>
    <row r="89" spans="1:5" x14ac:dyDescent="0.25">
      <c r="A89" s="1">
        <v>10</v>
      </c>
      <c r="B89" s="116">
        <v>2012</v>
      </c>
      <c r="C89" s="117">
        <v>21943</v>
      </c>
      <c r="D89" s="118">
        <f>C89/C90-1</f>
        <v>1.7056778679026552E-2</v>
      </c>
    </row>
    <row r="90" spans="1:5" x14ac:dyDescent="0.25">
      <c r="A90" s="1">
        <v>11</v>
      </c>
      <c r="B90" s="116">
        <v>2011</v>
      </c>
      <c r="C90" s="117">
        <v>21575</v>
      </c>
      <c r="D90" s="118">
        <f t="shared" ref="D90" si="7">C90/C91-1</f>
        <v>3.3731014326098485E-2</v>
      </c>
    </row>
    <row r="91" spans="1:5" x14ac:dyDescent="0.25">
      <c r="A91" s="1">
        <v>12</v>
      </c>
      <c r="B91" s="116">
        <v>2010</v>
      </c>
      <c r="C91" s="117">
        <v>20871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68" t="s">
        <v>253</v>
      </c>
      <c r="C96" s="268"/>
      <c r="D96" s="268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3" t="s">
        <v>32</v>
      </c>
      <c r="D98" s="294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0</v>
      </c>
      <c r="D100" s="118" t="e">
        <f t="shared" ref="D100:D113" si="8">C100/C101-1</f>
        <v>#DIV/0!</v>
      </c>
    </row>
    <row r="101" spans="2:5" x14ac:dyDescent="0.25">
      <c r="B101" s="116">
        <v>2023</v>
      </c>
      <c r="C101" s="117">
        <v>0</v>
      </c>
      <c r="D101" s="118" t="e">
        <f t="shared" si="8"/>
        <v>#DIV/0!</v>
      </c>
    </row>
    <row r="102" spans="2:5" x14ac:dyDescent="0.25">
      <c r="B102" s="116">
        <v>2022</v>
      </c>
      <c r="C102" s="117">
        <v>0</v>
      </c>
      <c r="D102" s="118" t="e">
        <f t="shared" si="8"/>
        <v>#DIV/0!</v>
      </c>
    </row>
    <row r="103" spans="2:5" x14ac:dyDescent="0.25">
      <c r="B103" s="116">
        <v>2021</v>
      </c>
      <c r="C103" s="117">
        <v>0</v>
      </c>
      <c r="D103" s="118">
        <f t="shared" si="8"/>
        <v>-1</v>
      </c>
    </row>
    <row r="104" spans="2:5" x14ac:dyDescent="0.25">
      <c r="B104" s="116">
        <v>2020</v>
      </c>
      <c r="C104" s="117">
        <v>1878</v>
      </c>
      <c r="D104" s="118">
        <f t="shared" si="8"/>
        <v>-0.69976019184652283</v>
      </c>
    </row>
    <row r="105" spans="2:5" x14ac:dyDescent="0.25">
      <c r="B105" s="116">
        <v>2019</v>
      </c>
      <c r="C105" s="117">
        <v>6255</v>
      </c>
      <c r="D105" s="118">
        <f t="shared" si="8"/>
        <v>3.0987308389649026E-2</v>
      </c>
    </row>
    <row r="106" spans="2:5" x14ac:dyDescent="0.25">
      <c r="B106" s="116">
        <v>2018</v>
      </c>
      <c r="C106" s="117">
        <v>6067</v>
      </c>
      <c r="D106" s="118">
        <f t="shared" si="8"/>
        <v>-0.14813254703734902</v>
      </c>
    </row>
    <row r="107" spans="2:5" x14ac:dyDescent="0.25">
      <c r="B107" s="116">
        <v>2017</v>
      </c>
      <c r="C107" s="117">
        <v>7122</v>
      </c>
      <c r="D107" s="118">
        <f t="shared" si="8"/>
        <v>0.21040108769544519</v>
      </c>
    </row>
    <row r="108" spans="2:5" x14ac:dyDescent="0.25">
      <c r="B108" s="116">
        <v>2016</v>
      </c>
      <c r="C108" s="117">
        <v>5884</v>
      </c>
      <c r="D108" s="118">
        <f t="shared" si="8"/>
        <v>0.13023434498655395</v>
      </c>
    </row>
    <row r="109" spans="2:5" x14ac:dyDescent="0.25">
      <c r="B109" s="116">
        <v>2015</v>
      </c>
      <c r="C109" s="117">
        <v>5206</v>
      </c>
      <c r="D109" s="118">
        <f t="shared" si="8"/>
        <v>-5.0519788436987012E-2</v>
      </c>
    </row>
    <row r="110" spans="2:5" x14ac:dyDescent="0.25">
      <c r="B110" s="116">
        <v>2014</v>
      </c>
      <c r="C110" s="117">
        <v>5483</v>
      </c>
      <c r="D110" s="118">
        <f t="shared" si="8"/>
        <v>0.18679653679653674</v>
      </c>
    </row>
    <row r="111" spans="2:5" x14ac:dyDescent="0.25">
      <c r="B111" s="116">
        <v>2013</v>
      </c>
      <c r="C111" s="117">
        <v>4620</v>
      </c>
      <c r="D111" s="118">
        <f t="shared" si="8"/>
        <v>0.26957955482275353</v>
      </c>
    </row>
    <row r="112" spans="2:5" x14ac:dyDescent="0.25">
      <c r="B112" s="116">
        <v>2012</v>
      </c>
      <c r="C112" s="117">
        <v>3639</v>
      </c>
      <c r="D112" s="118">
        <f t="shared" si="8"/>
        <v>-8.3144368858654616E-2</v>
      </c>
    </row>
    <row r="113" spans="2:4" x14ac:dyDescent="0.25">
      <c r="B113" s="116">
        <v>2011</v>
      </c>
      <c r="C113" s="117">
        <v>3969</v>
      </c>
      <c r="D113" s="118">
        <f t="shared" si="8"/>
        <v>0.37764665046858736</v>
      </c>
    </row>
    <row r="114" spans="2:4" x14ac:dyDescent="0.25">
      <c r="B114" s="116">
        <v>2010</v>
      </c>
      <c r="C114" s="117">
        <v>2881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1F99C-6E62-4F65-ABEA-839E534E080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254</v>
      </c>
      <c r="D5" s="128" t="s">
        <v>228</v>
      </c>
      <c r="E5" s="128" t="s">
        <v>229</v>
      </c>
      <c r="F5" s="128" t="s">
        <v>230</v>
      </c>
      <c r="G5" s="128" t="s">
        <v>231</v>
      </c>
      <c r="H5" s="128" t="s">
        <v>232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febrero 2025</v>
      </c>
      <c r="L5" s="14" t="str">
        <f>CONCATENATE("cuota/ total municipio ",RIGHT(H5,2))</f>
        <v>cuota/ total municipio 25</v>
      </c>
      <c r="M5" s="13" t="s">
        <v>255</v>
      </c>
      <c r="N5" s="13" t="s">
        <v>223</v>
      </c>
      <c r="O5" s="13" t="s">
        <v>224</v>
      </c>
      <c r="P5" s="13" t="s">
        <v>225</v>
      </c>
      <c r="Q5" s="13" t="s">
        <v>226</v>
      </c>
      <c r="R5" s="13" t="s">
        <v>227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febrero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790860</v>
      </c>
      <c r="D6" s="132">
        <v>103153</v>
      </c>
      <c r="E6" s="132">
        <v>622796</v>
      </c>
      <c r="F6" s="132">
        <v>814759</v>
      </c>
      <c r="G6" s="132">
        <v>861072</v>
      </c>
      <c r="H6" s="132">
        <v>856219</v>
      </c>
      <c r="I6" s="133">
        <f>IFERROR(H6/G6-1,"-")</f>
        <v>-5.635997918873259E-3</v>
      </c>
      <c r="J6" s="132">
        <f>IFERROR(H6-G6,"-")</f>
        <v>-4853</v>
      </c>
      <c r="K6" s="133">
        <f t="shared" ref="K6:K57" si="0">IFERROR(H6/$H$6,"-")</f>
        <v>1</v>
      </c>
      <c r="L6" s="134">
        <f>H6/H6</f>
        <v>1</v>
      </c>
      <c r="M6" s="132">
        <v>404607</v>
      </c>
      <c r="N6" s="132">
        <v>56791</v>
      </c>
      <c r="O6" s="132">
        <v>349079</v>
      </c>
      <c r="P6" s="132">
        <v>411122</v>
      </c>
      <c r="Q6" s="132">
        <v>443450</v>
      </c>
      <c r="R6" s="132">
        <v>433757</v>
      </c>
      <c r="S6" s="133">
        <f>IFERROR(R6/Q6-1,"-")</f>
        <v>-2.1858157627691943E-2</v>
      </c>
      <c r="T6" s="132">
        <f t="shared" ref="T6:T57" si="1">R6-Q6</f>
        <v>-9693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605036</v>
      </c>
      <c r="D7" s="136">
        <v>79095</v>
      </c>
      <c r="E7" s="136">
        <v>491667</v>
      </c>
      <c r="F7" s="136">
        <v>650456</v>
      </c>
      <c r="G7" s="136">
        <v>676110</v>
      </c>
      <c r="H7" s="136">
        <v>674643</v>
      </c>
      <c r="I7" s="137">
        <f t="shared" ref="I7:I57" si="2">IFERROR(H7/G7-1,"-")</f>
        <v>-2.1697652748813301E-3</v>
      </c>
      <c r="J7" s="136">
        <f t="shared" ref="J7:J57" si="3">IFERROR(H7-G7,"-")</f>
        <v>-1467</v>
      </c>
      <c r="K7" s="137">
        <f t="shared" si="0"/>
        <v>0.78793276019336178</v>
      </c>
      <c r="L7" s="137">
        <f>H7/H6</f>
        <v>0.78793276019336178</v>
      </c>
      <c r="M7" s="136">
        <v>311807</v>
      </c>
      <c r="N7" s="136">
        <v>43424</v>
      </c>
      <c r="O7" s="136">
        <v>279945</v>
      </c>
      <c r="P7" s="136">
        <v>327297</v>
      </c>
      <c r="Q7" s="136">
        <v>347670</v>
      </c>
      <c r="R7" s="136">
        <v>338178</v>
      </c>
      <c r="S7" s="137">
        <f t="shared" ref="S7:S57" si="4">IFERROR(R7/Q7-1,"-")</f>
        <v>-2.730175166105786E-2</v>
      </c>
      <c r="T7" s="136">
        <f t="shared" si="1"/>
        <v>-9492</v>
      </c>
      <c r="U7" s="137">
        <f t="shared" ref="U7:U57" si="5">IFERROR(P7/$P$6,"-")</f>
        <v>0.79610675176711532</v>
      </c>
      <c r="V7" s="137">
        <f>IFERROR(R7/R6,"-")</f>
        <v>0.77964851287702563</v>
      </c>
    </row>
    <row r="8" spans="1:22" x14ac:dyDescent="0.25">
      <c r="B8" s="97" t="s">
        <v>140</v>
      </c>
      <c r="C8" s="52">
        <v>481940</v>
      </c>
      <c r="D8" s="52">
        <v>59043</v>
      </c>
      <c r="E8" s="52">
        <v>403574</v>
      </c>
      <c r="F8" s="52">
        <v>528370</v>
      </c>
      <c r="G8" s="52">
        <v>556467</v>
      </c>
      <c r="H8" s="52">
        <v>548283</v>
      </c>
      <c r="I8" s="98">
        <f t="shared" si="2"/>
        <v>-1.470707157836848E-2</v>
      </c>
      <c r="J8" s="52">
        <f t="shared" si="3"/>
        <v>-8184</v>
      </c>
      <c r="K8" s="98">
        <f t="shared" si="0"/>
        <v>0.64035369455711677</v>
      </c>
      <c r="L8" s="98">
        <f>H8/H6</f>
        <v>0.64035369455711677</v>
      </c>
      <c r="M8" s="52">
        <v>248428</v>
      </c>
      <c r="N8" s="52">
        <v>32824</v>
      </c>
      <c r="O8" s="52">
        <v>229152</v>
      </c>
      <c r="P8" s="52">
        <v>265181</v>
      </c>
      <c r="Q8" s="52">
        <v>284972</v>
      </c>
      <c r="R8" s="52">
        <v>275893</v>
      </c>
      <c r="S8" s="98">
        <f t="shared" si="4"/>
        <v>-3.1859270384458793E-2</v>
      </c>
      <c r="T8" s="52">
        <f t="shared" si="1"/>
        <v>-9079</v>
      </c>
      <c r="U8" s="98">
        <f t="shared" si="5"/>
        <v>0.64501778061013515</v>
      </c>
      <c r="V8" s="98">
        <f>IFERROR(R8/R6,"-")</f>
        <v>0.63605428846105072</v>
      </c>
    </row>
    <row r="9" spans="1:22" x14ac:dyDescent="0.25">
      <c r="B9" s="97" t="s">
        <v>142</v>
      </c>
      <c r="C9" s="52">
        <v>123096</v>
      </c>
      <c r="D9" s="52">
        <v>20052</v>
      </c>
      <c r="E9" s="52">
        <v>88093</v>
      </c>
      <c r="F9" s="52">
        <v>122086</v>
      </c>
      <c r="G9" s="52">
        <v>119643</v>
      </c>
      <c r="H9" s="52">
        <v>126360</v>
      </c>
      <c r="I9" s="98">
        <f t="shared" si="2"/>
        <v>5.6142022516987966E-2</v>
      </c>
      <c r="J9" s="52">
        <f t="shared" si="3"/>
        <v>6717</v>
      </c>
      <c r="K9" s="98">
        <f t="shared" si="0"/>
        <v>0.14757906563624493</v>
      </c>
      <c r="L9" s="98">
        <f>H9/H6</f>
        <v>0.14757906563624493</v>
      </c>
      <c r="M9" s="52">
        <v>63379</v>
      </c>
      <c r="N9" s="52">
        <v>10600</v>
      </c>
      <c r="O9" s="52">
        <v>50793</v>
      </c>
      <c r="P9" s="52">
        <v>62116</v>
      </c>
      <c r="Q9" s="52">
        <v>62698</v>
      </c>
      <c r="R9" s="52">
        <v>62285</v>
      </c>
      <c r="S9" s="98">
        <f t="shared" si="4"/>
        <v>-6.5871319659319694E-3</v>
      </c>
      <c r="T9" s="52">
        <f t="shared" si="1"/>
        <v>-413</v>
      </c>
      <c r="U9" s="98">
        <f t="shared" si="5"/>
        <v>0.15108897115698017</v>
      </c>
      <c r="V9" s="98">
        <f>IFERROR(R9/R6,"-")</f>
        <v>0.14359422441597483</v>
      </c>
    </row>
    <row r="10" spans="1:22" ht="16.5" thickBot="1" x14ac:dyDescent="0.3">
      <c r="B10" s="138" t="s">
        <v>63</v>
      </c>
      <c r="C10" s="139">
        <v>185824</v>
      </c>
      <c r="D10" s="139">
        <v>24058</v>
      </c>
      <c r="E10" s="139">
        <v>131129</v>
      </c>
      <c r="F10" s="139">
        <v>164303</v>
      </c>
      <c r="G10" s="139">
        <v>184962</v>
      </c>
      <c r="H10" s="139">
        <v>181576</v>
      </c>
      <c r="I10" s="140">
        <f t="shared" si="2"/>
        <v>-1.8306462949146285E-2</v>
      </c>
      <c r="J10" s="139">
        <f t="shared" si="3"/>
        <v>-3386</v>
      </c>
      <c r="K10" s="140">
        <f t="shared" si="0"/>
        <v>0.21206723980663825</v>
      </c>
      <c r="L10" s="140">
        <f>H10/H6</f>
        <v>0.21206723980663825</v>
      </c>
      <c r="M10" s="139">
        <v>92800</v>
      </c>
      <c r="N10" s="139">
        <v>13367</v>
      </c>
      <c r="O10" s="139">
        <v>69134</v>
      </c>
      <c r="P10" s="139">
        <v>83825</v>
      </c>
      <c r="Q10" s="139">
        <v>95780</v>
      </c>
      <c r="R10" s="139">
        <v>95579</v>
      </c>
      <c r="S10" s="140">
        <f t="shared" si="4"/>
        <v>-2.0985591981624863E-3</v>
      </c>
      <c r="T10" s="139">
        <f t="shared" si="1"/>
        <v>-201</v>
      </c>
      <c r="U10" s="140">
        <f t="shared" si="5"/>
        <v>0.20389324823288466</v>
      </c>
      <c r="V10" s="140">
        <f>IFERROR(R10/R6,"-")</f>
        <v>0.22035148712297439</v>
      </c>
    </row>
    <row r="11" spans="1:22" ht="15.75" x14ac:dyDescent="0.25">
      <c r="A11" s="141">
        <f>G11/$G$11</f>
        <v>1</v>
      </c>
      <c r="B11" s="131" t="s">
        <v>44</v>
      </c>
      <c r="C11" s="132">
        <v>286450</v>
      </c>
      <c r="D11" s="132">
        <v>34529</v>
      </c>
      <c r="E11" s="132">
        <v>230846</v>
      </c>
      <c r="F11" s="132">
        <v>286632</v>
      </c>
      <c r="G11" s="132">
        <v>305512</v>
      </c>
      <c r="H11" s="132">
        <v>293941</v>
      </c>
      <c r="I11" s="133">
        <f t="shared" si="2"/>
        <v>-3.7874126057241608E-2</v>
      </c>
      <c r="J11" s="132">
        <f t="shared" si="3"/>
        <v>-11571</v>
      </c>
      <c r="K11" s="133">
        <f t="shared" si="0"/>
        <v>0.34330118813060678</v>
      </c>
      <c r="L11" s="134">
        <f>H11/H11</f>
        <v>1</v>
      </c>
      <c r="M11" s="132">
        <v>148350</v>
      </c>
      <c r="N11" s="132">
        <v>19347</v>
      </c>
      <c r="O11" s="132">
        <v>130897</v>
      </c>
      <c r="P11" s="132">
        <v>147030</v>
      </c>
      <c r="Q11" s="132">
        <v>154587</v>
      </c>
      <c r="R11" s="132">
        <v>147890</v>
      </c>
      <c r="S11" s="133">
        <f t="shared" si="4"/>
        <v>-4.3321883470149536E-2</v>
      </c>
      <c r="T11" s="132">
        <f t="shared" si="1"/>
        <v>-6697</v>
      </c>
      <c r="U11" s="133">
        <f t="shared" si="5"/>
        <v>0.35763106815008683</v>
      </c>
      <c r="V11" s="134">
        <f>IFERROR(R11/R11,"-")</f>
        <v>1</v>
      </c>
    </row>
    <row r="12" spans="1:22" ht="15.75" x14ac:dyDescent="0.25">
      <c r="A12" s="141">
        <f>G12/$G$11</f>
        <v>0.80878656157532269</v>
      </c>
      <c r="B12" s="135" t="s">
        <v>60</v>
      </c>
      <c r="C12" s="136">
        <v>232026</v>
      </c>
      <c r="D12" s="136">
        <v>27642</v>
      </c>
      <c r="E12" s="136">
        <v>199864</v>
      </c>
      <c r="F12" s="136">
        <v>236640</v>
      </c>
      <c r="G12" s="136">
        <v>247094</v>
      </c>
      <c r="H12" s="136">
        <v>236852</v>
      </c>
      <c r="I12" s="137">
        <f t="shared" si="2"/>
        <v>-4.1449812621917159E-2</v>
      </c>
      <c r="J12" s="136">
        <f t="shared" si="3"/>
        <v>-10242</v>
      </c>
      <c r="K12" s="137">
        <f t="shared" si="0"/>
        <v>0.2766254895067734</v>
      </c>
      <c r="L12" s="137">
        <f>H12/H11</f>
        <v>0.80578075191960297</v>
      </c>
      <c r="M12" s="136">
        <v>120647</v>
      </c>
      <c r="N12" s="136">
        <v>15540</v>
      </c>
      <c r="O12" s="136">
        <v>113659</v>
      </c>
      <c r="P12" s="136">
        <v>120680</v>
      </c>
      <c r="Q12" s="136">
        <v>124180</v>
      </c>
      <c r="R12" s="136">
        <v>116006</v>
      </c>
      <c r="S12" s="137">
        <f t="shared" si="4"/>
        <v>-6.5823804155258459E-2</v>
      </c>
      <c r="T12" s="136">
        <f t="shared" si="1"/>
        <v>-8174</v>
      </c>
      <c r="U12" s="137">
        <f t="shared" si="5"/>
        <v>0.2935381711511425</v>
      </c>
      <c r="V12" s="137">
        <f>IFERROR(R12/R11,"-")</f>
        <v>0.7844073297721279</v>
      </c>
    </row>
    <row r="13" spans="1:22" x14ac:dyDescent="0.25">
      <c r="A13" s="141">
        <f>G13/$G$11</f>
        <v>0.72991240933253032</v>
      </c>
      <c r="B13" s="97" t="s">
        <v>140</v>
      </c>
      <c r="C13" s="52">
        <v>202911</v>
      </c>
      <c r="D13" s="52">
        <v>26507</v>
      </c>
      <c r="E13" s="52">
        <v>178652</v>
      </c>
      <c r="F13" s="52">
        <v>209225</v>
      </c>
      <c r="G13" s="52">
        <v>222997</v>
      </c>
      <c r="H13" s="52">
        <v>212170</v>
      </c>
      <c r="I13" s="98">
        <f t="shared" si="2"/>
        <v>-4.855222267564141E-2</v>
      </c>
      <c r="J13" s="52">
        <f t="shared" si="3"/>
        <v>-10827</v>
      </c>
      <c r="K13" s="98">
        <f t="shared" si="0"/>
        <v>0.24779875242198549</v>
      </c>
      <c r="L13" s="98">
        <f>H13/H11</f>
        <v>0.72181151999891136</v>
      </c>
      <c r="M13" s="52">
        <v>105589</v>
      </c>
      <c r="N13" s="52">
        <v>14910</v>
      </c>
      <c r="O13" s="52">
        <v>101190</v>
      </c>
      <c r="P13" s="52">
        <v>107203</v>
      </c>
      <c r="Q13" s="52">
        <v>111828</v>
      </c>
      <c r="R13" s="52">
        <v>103617</v>
      </c>
      <c r="S13" s="98">
        <f t="shared" si="4"/>
        <v>-7.3425260221053779E-2</v>
      </c>
      <c r="T13" s="52">
        <f t="shared" si="1"/>
        <v>-8211</v>
      </c>
      <c r="U13" s="98">
        <f t="shared" si="5"/>
        <v>0.26075714751339019</v>
      </c>
      <c r="V13" s="98">
        <f>IFERROR(R13/R11,"-")</f>
        <v>0.70063560754614918</v>
      </c>
    </row>
    <row r="14" spans="1:22" x14ac:dyDescent="0.25">
      <c r="A14" s="141">
        <f>G14/$G$11</f>
        <v>7.8874152242792428E-2</v>
      </c>
      <c r="B14" s="97" t="s">
        <v>142</v>
      </c>
      <c r="C14" s="52">
        <v>29115</v>
      </c>
      <c r="D14" s="52">
        <v>1135</v>
      </c>
      <c r="E14" s="52">
        <v>21212</v>
      </c>
      <c r="F14" s="52">
        <v>27415</v>
      </c>
      <c r="G14" s="52">
        <v>24097</v>
      </c>
      <c r="H14" s="52">
        <v>24682</v>
      </c>
      <c r="I14" s="98">
        <f t="shared" si="2"/>
        <v>2.427688093953595E-2</v>
      </c>
      <c r="J14" s="52">
        <f t="shared" si="3"/>
        <v>585</v>
      </c>
      <c r="K14" s="98">
        <f t="shared" si="0"/>
        <v>2.8826737084787887E-2</v>
      </c>
      <c r="L14" s="98">
        <f>H14/H11</f>
        <v>8.396923192069157E-2</v>
      </c>
      <c r="M14" s="52">
        <v>15058</v>
      </c>
      <c r="N14" s="52">
        <v>630</v>
      </c>
      <c r="O14" s="52">
        <v>12469</v>
      </c>
      <c r="P14" s="52">
        <v>13477</v>
      </c>
      <c r="Q14" s="52">
        <v>12352</v>
      </c>
      <c r="R14" s="52">
        <v>12389</v>
      </c>
      <c r="S14" s="98">
        <f t="shared" si="4"/>
        <v>2.9954663212434784E-3</v>
      </c>
      <c r="T14" s="52">
        <f t="shared" si="1"/>
        <v>37</v>
      </c>
      <c r="U14" s="98">
        <f t="shared" si="5"/>
        <v>3.2781023637752295E-2</v>
      </c>
      <c r="V14" s="98">
        <f>IFERROR(R14/R11,"-")</f>
        <v>8.377172222597877E-2</v>
      </c>
    </row>
    <row r="15" spans="1:22" ht="16.5" thickBot="1" x14ac:dyDescent="0.3">
      <c r="A15" s="141">
        <f>G15/$G$11</f>
        <v>0.19121343842467725</v>
      </c>
      <c r="B15" s="138" t="s">
        <v>63</v>
      </c>
      <c r="C15" s="139">
        <v>54424</v>
      </c>
      <c r="D15" s="139">
        <v>6887</v>
      </c>
      <c r="E15" s="139">
        <v>30982</v>
      </c>
      <c r="F15" s="139">
        <v>49992</v>
      </c>
      <c r="G15" s="139">
        <v>58418</v>
      </c>
      <c r="H15" s="139">
        <v>57089</v>
      </c>
      <c r="I15" s="140">
        <f t="shared" si="2"/>
        <v>-2.2749837378890025E-2</v>
      </c>
      <c r="J15" s="139">
        <f t="shared" si="3"/>
        <v>-1329</v>
      </c>
      <c r="K15" s="140">
        <f t="shared" si="0"/>
        <v>6.6675698623833393E-2</v>
      </c>
      <c r="L15" s="140">
        <f>H15/H11</f>
        <v>0.19421924808039709</v>
      </c>
      <c r="M15" s="139">
        <v>27703</v>
      </c>
      <c r="N15" s="139">
        <v>3807</v>
      </c>
      <c r="O15" s="139">
        <v>17238</v>
      </c>
      <c r="P15" s="139">
        <v>26350</v>
      </c>
      <c r="Q15" s="139">
        <v>30407</v>
      </c>
      <c r="R15" s="139">
        <v>31884</v>
      </c>
      <c r="S15" s="140">
        <f t="shared" si="4"/>
        <v>4.8574341434538093E-2</v>
      </c>
      <c r="T15" s="139">
        <f t="shared" si="1"/>
        <v>1477</v>
      </c>
      <c r="U15" s="140">
        <f t="shared" si="5"/>
        <v>6.4092896998944354E-2</v>
      </c>
      <c r="V15" s="140">
        <f>IFERROR(R15/R11,"-")</f>
        <v>0.21559267022787207</v>
      </c>
    </row>
    <row r="16" spans="1:22" ht="15.75" x14ac:dyDescent="0.25">
      <c r="A16" s="79"/>
      <c r="B16" s="131" t="s">
        <v>45</v>
      </c>
      <c r="C16" s="132">
        <v>208077</v>
      </c>
      <c r="D16" s="132">
        <v>18141</v>
      </c>
      <c r="E16" s="132">
        <v>161096</v>
      </c>
      <c r="F16" s="132">
        <v>204300</v>
      </c>
      <c r="G16" s="132">
        <v>214407</v>
      </c>
      <c r="H16" s="132">
        <v>223777</v>
      </c>
      <c r="I16" s="133">
        <f t="shared" si="2"/>
        <v>4.3701931373509195E-2</v>
      </c>
      <c r="J16" s="132">
        <f t="shared" si="3"/>
        <v>9370</v>
      </c>
      <c r="K16" s="133">
        <f t="shared" si="0"/>
        <v>0.26135486365053801</v>
      </c>
      <c r="L16" s="134">
        <f>H16/H16</f>
        <v>1</v>
      </c>
      <c r="M16" s="132">
        <v>105310</v>
      </c>
      <c r="N16" s="132">
        <v>10131</v>
      </c>
      <c r="O16" s="132">
        <v>88104</v>
      </c>
      <c r="P16" s="132">
        <v>102173</v>
      </c>
      <c r="Q16" s="132">
        <v>112246</v>
      </c>
      <c r="R16" s="132">
        <v>115019</v>
      </c>
      <c r="S16" s="133">
        <f t="shared" si="4"/>
        <v>2.4704666536001341E-2</v>
      </c>
      <c r="T16" s="132">
        <f t="shared" si="1"/>
        <v>2773</v>
      </c>
      <c r="U16" s="133">
        <f t="shared" si="5"/>
        <v>0.24852233643541333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123059</v>
      </c>
      <c r="D17" s="136">
        <v>5118</v>
      </c>
      <c r="E17" s="136">
        <v>91384</v>
      </c>
      <c r="F17" s="136">
        <v>125071</v>
      </c>
      <c r="G17" s="136">
        <v>129774</v>
      </c>
      <c r="H17" s="136">
        <v>142410</v>
      </c>
      <c r="I17" s="137">
        <f t="shared" si="2"/>
        <v>9.7369272735678969E-2</v>
      </c>
      <c r="J17" s="136">
        <f t="shared" si="3"/>
        <v>12636</v>
      </c>
      <c r="K17" s="137">
        <f t="shared" si="0"/>
        <v>0.16632426984217824</v>
      </c>
      <c r="L17" s="137">
        <f>H17/H16</f>
        <v>0.63639248001358495</v>
      </c>
      <c r="M17" s="136">
        <v>62555</v>
      </c>
      <c r="N17" s="136">
        <v>3046</v>
      </c>
      <c r="O17" s="136">
        <v>51286</v>
      </c>
      <c r="P17" s="136">
        <v>61780</v>
      </c>
      <c r="Q17" s="136">
        <v>67703</v>
      </c>
      <c r="R17" s="136">
        <v>72932</v>
      </c>
      <c r="S17" s="137">
        <f t="shared" si="4"/>
        <v>7.7234391385906154E-2</v>
      </c>
      <c r="T17" s="136">
        <f t="shared" si="1"/>
        <v>5229</v>
      </c>
      <c r="U17" s="137">
        <f t="shared" si="5"/>
        <v>0.15027169550644334</v>
      </c>
      <c r="V17" s="137">
        <f>IFERROR(R17/R16,"-")</f>
        <v>0.63408654222345873</v>
      </c>
    </row>
    <row r="18" spans="2:22" x14ac:dyDescent="0.25">
      <c r="B18" s="97" t="s">
        <v>140</v>
      </c>
      <c r="C18" s="52">
        <v>90656</v>
      </c>
      <c r="D18" s="52">
        <v>4172</v>
      </c>
      <c r="E18" s="52">
        <v>71750</v>
      </c>
      <c r="F18" s="52">
        <v>94153</v>
      </c>
      <c r="G18" s="52">
        <v>100509</v>
      </c>
      <c r="H18" s="52">
        <v>107571</v>
      </c>
      <c r="I18" s="98">
        <f t="shared" si="2"/>
        <v>7.0262364564367408E-2</v>
      </c>
      <c r="J18" s="52">
        <f t="shared" si="3"/>
        <v>7062</v>
      </c>
      <c r="K18" s="98">
        <f t="shared" si="0"/>
        <v>0.12563491349759817</v>
      </c>
      <c r="L18" s="98">
        <f>H18/H16</f>
        <v>0.48070623880023416</v>
      </c>
      <c r="M18" s="52">
        <v>45868</v>
      </c>
      <c r="N18" s="52">
        <v>2578</v>
      </c>
      <c r="O18" s="52">
        <v>39485</v>
      </c>
      <c r="P18" s="52">
        <v>45827</v>
      </c>
      <c r="Q18" s="52">
        <v>50552</v>
      </c>
      <c r="R18" s="52">
        <v>55634</v>
      </c>
      <c r="S18" s="98">
        <f t="shared" si="4"/>
        <v>0.10053014717518605</v>
      </c>
      <c r="T18" s="52">
        <f t="shared" si="1"/>
        <v>5082</v>
      </c>
      <c r="U18" s="98">
        <f t="shared" si="5"/>
        <v>0.11146812868199707</v>
      </c>
      <c r="V18" s="98">
        <f>IFERROR(R18/R16,"-")</f>
        <v>0.48369399838287586</v>
      </c>
    </row>
    <row r="19" spans="2:22" x14ac:dyDescent="0.25">
      <c r="B19" s="97" t="s">
        <v>142</v>
      </c>
      <c r="C19" s="52">
        <v>32403</v>
      </c>
      <c r="D19" s="52">
        <v>946</v>
      </c>
      <c r="E19" s="52">
        <v>19634</v>
      </c>
      <c r="F19" s="52">
        <v>30918</v>
      </c>
      <c r="G19" s="52">
        <v>29265</v>
      </c>
      <c r="H19" s="52">
        <v>34839</v>
      </c>
      <c r="I19" s="98">
        <f t="shared" si="2"/>
        <v>0.19046642747309073</v>
      </c>
      <c r="J19" s="52">
        <f t="shared" si="3"/>
        <v>5574</v>
      </c>
      <c r="K19" s="98">
        <f t="shared" si="0"/>
        <v>4.0689356344580069E-2</v>
      </c>
      <c r="L19" s="98">
        <f>H19/H16</f>
        <v>0.15568624121335078</v>
      </c>
      <c r="M19" s="52">
        <v>16687</v>
      </c>
      <c r="N19" s="52">
        <v>468</v>
      </c>
      <c r="O19" s="52">
        <v>11801</v>
      </c>
      <c r="P19" s="52">
        <v>15953</v>
      </c>
      <c r="Q19" s="52">
        <v>17151</v>
      </c>
      <c r="R19" s="52">
        <v>17298</v>
      </c>
      <c r="S19" s="98">
        <f t="shared" si="4"/>
        <v>8.5709288088158253E-3</v>
      </c>
      <c r="T19" s="52">
        <f t="shared" si="1"/>
        <v>147</v>
      </c>
      <c r="U19" s="98">
        <f t="shared" si="5"/>
        <v>3.8803566824446273E-2</v>
      </c>
      <c r="V19" s="98">
        <f>IFERROR(R19/R16,"-")</f>
        <v>0.15039254384058287</v>
      </c>
    </row>
    <row r="20" spans="2:22" ht="16.5" thickBot="1" x14ac:dyDescent="0.3">
      <c r="B20" s="138" t="s">
        <v>63</v>
      </c>
      <c r="C20" s="139">
        <v>85018</v>
      </c>
      <c r="D20" s="139">
        <v>13023</v>
      </c>
      <c r="E20" s="139">
        <v>69712</v>
      </c>
      <c r="F20" s="139">
        <v>79229</v>
      </c>
      <c r="G20" s="139">
        <v>84633</v>
      </c>
      <c r="H20" s="139">
        <v>81367</v>
      </c>
      <c r="I20" s="140">
        <f t="shared" si="2"/>
        <v>-3.8590148050996698E-2</v>
      </c>
      <c r="J20" s="139">
        <f t="shared" si="3"/>
        <v>-3266</v>
      </c>
      <c r="K20" s="140">
        <f t="shared" si="0"/>
        <v>9.5030593808359778E-2</v>
      </c>
      <c r="L20" s="140">
        <f>H20/H16</f>
        <v>0.36360751998641505</v>
      </c>
      <c r="M20" s="139">
        <v>42755</v>
      </c>
      <c r="N20" s="139">
        <v>7085</v>
      </c>
      <c r="O20" s="139">
        <v>36818</v>
      </c>
      <c r="P20" s="139">
        <v>40393</v>
      </c>
      <c r="Q20" s="139">
        <v>44543</v>
      </c>
      <c r="R20" s="139">
        <v>42087</v>
      </c>
      <c r="S20" s="140">
        <f t="shared" si="4"/>
        <v>-5.5137732079114543E-2</v>
      </c>
      <c r="T20" s="139">
        <f t="shared" si="1"/>
        <v>-2456</v>
      </c>
      <c r="U20" s="140">
        <f t="shared" si="5"/>
        <v>9.8250640928969984E-2</v>
      </c>
      <c r="V20" s="140">
        <f>IFERROR(R20/R16,"-")</f>
        <v>0.36591345777654127</v>
      </c>
    </row>
    <row r="21" spans="2:22" ht="15.75" x14ac:dyDescent="0.25">
      <c r="B21" s="131" t="s">
        <v>46</v>
      </c>
      <c r="C21" s="132">
        <v>8406</v>
      </c>
      <c r="D21" s="132">
        <v>931</v>
      </c>
      <c r="E21" s="132">
        <v>5352</v>
      </c>
      <c r="F21" s="132">
        <v>11430</v>
      </c>
      <c r="G21" s="132">
        <v>9247</v>
      </c>
      <c r="H21" s="132">
        <v>8589</v>
      </c>
      <c r="I21" s="133">
        <f t="shared" si="2"/>
        <v>-7.1158213474640464E-2</v>
      </c>
      <c r="J21" s="132">
        <f t="shared" si="3"/>
        <v>-658</v>
      </c>
      <c r="K21" s="133">
        <f t="shared" si="0"/>
        <v>1.003131208253963E-2</v>
      </c>
      <c r="L21" s="134">
        <f>H21/H21</f>
        <v>1</v>
      </c>
      <c r="M21" s="132">
        <v>4632</v>
      </c>
      <c r="N21" s="132">
        <v>335</v>
      </c>
      <c r="O21" s="132">
        <v>2789</v>
      </c>
      <c r="P21" s="132">
        <v>4514</v>
      </c>
      <c r="Q21" s="132">
        <v>4771</v>
      </c>
      <c r="R21" s="132">
        <v>3980</v>
      </c>
      <c r="S21" s="133">
        <f t="shared" si="4"/>
        <v>-0.16579333473066438</v>
      </c>
      <c r="T21" s="132">
        <f t="shared" si="1"/>
        <v>-791</v>
      </c>
      <c r="U21" s="133">
        <f t="shared" si="5"/>
        <v>1.0979709186081018E-2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6858</v>
      </c>
      <c r="D22" s="136">
        <v>931</v>
      </c>
      <c r="E22" s="136">
        <v>5352</v>
      </c>
      <c r="F22" s="136">
        <v>11315</v>
      </c>
      <c r="G22" s="136">
        <v>9138</v>
      </c>
      <c r="H22" s="136">
        <v>8441</v>
      </c>
      <c r="I22" s="137">
        <f t="shared" si="2"/>
        <v>-7.6274896038520446E-2</v>
      </c>
      <c r="J22" s="136">
        <f t="shared" si="3"/>
        <v>-697</v>
      </c>
      <c r="K22" s="137">
        <f t="shared" si="0"/>
        <v>9.8584591091765081E-3</v>
      </c>
      <c r="L22" s="137">
        <f>H22/H21</f>
        <v>0.98276865758528353</v>
      </c>
      <c r="M22" s="136">
        <v>3832</v>
      </c>
      <c r="N22" s="136">
        <v>335</v>
      </c>
      <c r="O22" s="136">
        <v>2789</v>
      </c>
      <c r="P22" s="136">
        <v>4457</v>
      </c>
      <c r="Q22" s="136">
        <v>4712</v>
      </c>
      <c r="R22" s="136">
        <v>3908</v>
      </c>
      <c r="S22" s="137">
        <f t="shared" si="4"/>
        <v>-0.17062818336162988</v>
      </c>
      <c r="T22" s="136">
        <f t="shared" si="1"/>
        <v>-804</v>
      </c>
      <c r="U22" s="137">
        <f t="shared" si="5"/>
        <v>1.0841064209650664E-2</v>
      </c>
      <c r="V22" s="137">
        <f>IFERROR(R22/R21,"-")</f>
        <v>0.98190954773869343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931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335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1548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800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21496</v>
      </c>
      <c r="D26" s="132">
        <v>2751</v>
      </c>
      <c r="E26" s="132">
        <v>20293</v>
      </c>
      <c r="F26" s="132">
        <v>36336</v>
      </c>
      <c r="G26" s="132">
        <v>40248</v>
      </c>
      <c r="H26" s="132">
        <v>30561</v>
      </c>
      <c r="I26" s="133">
        <f t="shared" si="2"/>
        <v>-0.24068276684555756</v>
      </c>
      <c r="J26" s="132">
        <f t="shared" si="3"/>
        <v>-9687</v>
      </c>
      <c r="K26" s="133">
        <f t="shared" si="0"/>
        <v>3.5692971073989249E-2</v>
      </c>
      <c r="L26" s="134">
        <f>H26/H26</f>
        <v>1</v>
      </c>
      <c r="M26" s="132">
        <v>11683</v>
      </c>
      <c r="N26" s="132">
        <v>1554</v>
      </c>
      <c r="O26" s="132">
        <v>10397</v>
      </c>
      <c r="P26" s="132">
        <v>18389</v>
      </c>
      <c r="Q26" s="132">
        <v>24407</v>
      </c>
      <c r="R26" s="132">
        <v>15773</v>
      </c>
      <c r="S26" s="133">
        <f t="shared" si="4"/>
        <v>-0.35375097308149306</v>
      </c>
      <c r="T26" s="132">
        <f t="shared" si="1"/>
        <v>-8634</v>
      </c>
      <c r="U26" s="133">
        <f t="shared" si="5"/>
        <v>4.4728815290838241E-2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20852</v>
      </c>
      <c r="D27" s="136">
        <v>2646</v>
      </c>
      <c r="E27" s="136">
        <v>17483</v>
      </c>
      <c r="F27" s="136">
        <v>35122</v>
      </c>
      <c r="G27" s="136">
        <v>32864</v>
      </c>
      <c r="H27" s="136">
        <v>24060</v>
      </c>
      <c r="I27" s="137">
        <f t="shared" si="2"/>
        <v>-0.26789191820837388</v>
      </c>
      <c r="J27" s="136">
        <f t="shared" si="3"/>
        <v>-8804</v>
      </c>
      <c r="K27" s="137">
        <f t="shared" si="0"/>
        <v>2.810028742646449E-2</v>
      </c>
      <c r="L27" s="137">
        <f>H27/H26</f>
        <v>0.78727790320997348</v>
      </c>
      <c r="M27" s="136">
        <v>11353</v>
      </c>
      <c r="N27" s="136">
        <v>1496</v>
      </c>
      <c r="O27" s="136">
        <v>9937</v>
      </c>
      <c r="P27" s="136">
        <v>17660</v>
      </c>
      <c r="Q27" s="136">
        <v>20778</v>
      </c>
      <c r="R27" s="136">
        <v>12705</v>
      </c>
      <c r="S27" s="137">
        <f t="shared" si="4"/>
        <v>-0.38853595148714992</v>
      </c>
      <c r="T27" s="136">
        <f t="shared" si="1"/>
        <v>-8073</v>
      </c>
      <c r="U27" s="137">
        <f t="shared" si="5"/>
        <v>4.2955619013334244E-2</v>
      </c>
      <c r="V27" s="137">
        <f>IFERROR(R27/R26,"-")</f>
        <v>0.80549039497876118</v>
      </c>
    </row>
    <row r="28" spans="2:22" x14ac:dyDescent="0.25">
      <c r="B28" s="97" t="s">
        <v>140</v>
      </c>
      <c r="C28" s="52">
        <v>19214</v>
      </c>
      <c r="D28" s="52">
        <v>2646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10563</v>
      </c>
      <c r="N28" s="52">
        <v>1496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1638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790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118954</v>
      </c>
      <c r="D30" s="132">
        <v>10786</v>
      </c>
      <c r="E30" s="132">
        <v>86564</v>
      </c>
      <c r="F30" s="132">
        <v>117917</v>
      </c>
      <c r="G30" s="132">
        <v>131350</v>
      </c>
      <c r="H30" s="132">
        <v>134095</v>
      </c>
      <c r="I30" s="133">
        <f t="shared" si="2"/>
        <v>2.0898363151884203E-2</v>
      </c>
      <c r="J30" s="132">
        <f t="shared" si="3"/>
        <v>2745</v>
      </c>
      <c r="K30" s="133">
        <f t="shared" si="0"/>
        <v>0.15661296934545951</v>
      </c>
      <c r="L30" s="134">
        <f>H30/H30</f>
        <v>1</v>
      </c>
      <c r="M30" s="132">
        <v>57643</v>
      </c>
      <c r="N30" s="132">
        <v>6183</v>
      </c>
      <c r="O30" s="132">
        <v>50459</v>
      </c>
      <c r="P30" s="132">
        <v>57829</v>
      </c>
      <c r="Q30" s="132">
        <v>66869</v>
      </c>
      <c r="R30" s="132">
        <v>68685</v>
      </c>
      <c r="S30" s="133">
        <f t="shared" si="4"/>
        <v>2.7157576754549995E-2</v>
      </c>
      <c r="T30" s="132">
        <f t="shared" si="1"/>
        <v>1816</v>
      </c>
      <c r="U30" s="133">
        <f t="shared" si="5"/>
        <v>0.14066140950861303</v>
      </c>
      <c r="V30" s="134">
        <f>IFERROR(R30/R30,"-")</f>
        <v>1</v>
      </c>
    </row>
    <row r="31" spans="2:22" ht="15.75" x14ac:dyDescent="0.25">
      <c r="B31" s="135" t="s">
        <v>60</v>
      </c>
      <c r="C31" s="136">
        <v>97143</v>
      </c>
      <c r="D31" s="136">
        <v>7771</v>
      </c>
      <c r="E31" s="136">
        <v>70116</v>
      </c>
      <c r="F31" s="136">
        <v>97625</v>
      </c>
      <c r="G31" s="136">
        <v>111054</v>
      </c>
      <c r="H31" s="136">
        <v>112331</v>
      </c>
      <c r="I31" s="137">
        <f t="shared" si="2"/>
        <v>1.1498910439966092E-2</v>
      </c>
      <c r="J31" s="136">
        <f t="shared" si="3"/>
        <v>1277</v>
      </c>
      <c r="K31" s="137">
        <f t="shared" si="0"/>
        <v>0.13119423885711481</v>
      </c>
      <c r="L31" s="137">
        <f>H31/H30</f>
        <v>0.83769715500205078</v>
      </c>
      <c r="M31" s="136">
        <v>47980</v>
      </c>
      <c r="N31" s="136">
        <v>4401</v>
      </c>
      <c r="O31" s="136">
        <v>41758</v>
      </c>
      <c r="P31" s="136">
        <v>48085</v>
      </c>
      <c r="Q31" s="136">
        <v>56657</v>
      </c>
      <c r="R31" s="136">
        <v>57448</v>
      </c>
      <c r="S31" s="137">
        <f t="shared" si="4"/>
        <v>1.3961205146760358E-2</v>
      </c>
      <c r="T31" s="136">
        <f t="shared" si="1"/>
        <v>791</v>
      </c>
      <c r="U31" s="137">
        <f t="shared" si="5"/>
        <v>0.11696041564304513</v>
      </c>
      <c r="V31" s="137">
        <f>IFERROR(R31/R30,"-")</f>
        <v>0.83639804906457016</v>
      </c>
    </row>
    <row r="32" spans="2:22" x14ac:dyDescent="0.25">
      <c r="B32" s="97" t="s">
        <v>140</v>
      </c>
      <c r="C32" s="52">
        <v>77988</v>
      </c>
      <c r="D32" s="52">
        <v>4249</v>
      </c>
      <c r="E32" s="52">
        <v>53545</v>
      </c>
      <c r="F32" s="52">
        <v>82480</v>
      </c>
      <c r="G32" s="52">
        <v>94759</v>
      </c>
      <c r="H32" s="52">
        <v>94567</v>
      </c>
      <c r="I32" s="98">
        <f t="shared" si="2"/>
        <v>-2.02619276269278E-3</v>
      </c>
      <c r="J32" s="52">
        <f t="shared" si="3"/>
        <v>-192</v>
      </c>
      <c r="K32" s="98">
        <f t="shared" si="0"/>
        <v>0.11044721035155726</v>
      </c>
      <c r="L32" s="98">
        <f>H32/H30</f>
        <v>0.70522390842313287</v>
      </c>
      <c r="M32" s="52">
        <v>38553</v>
      </c>
      <c r="N32" s="52">
        <v>2499</v>
      </c>
      <c r="O32" s="52">
        <v>31654</v>
      </c>
      <c r="P32" s="52">
        <v>40353</v>
      </c>
      <c r="Q32" s="52">
        <v>48431</v>
      </c>
      <c r="R32" s="52">
        <v>48494</v>
      </c>
      <c r="S32" s="98">
        <f t="shared" si="4"/>
        <v>1.3008197229047447E-3</v>
      </c>
      <c r="T32" s="52">
        <f t="shared" si="1"/>
        <v>63</v>
      </c>
      <c r="U32" s="98">
        <f t="shared" si="5"/>
        <v>9.8153346208667988E-2</v>
      </c>
      <c r="V32" s="98">
        <f>IFERROR(R32/R30,"-")</f>
        <v>0.70603479653490575</v>
      </c>
    </row>
    <row r="33" spans="2:22" x14ac:dyDescent="0.25">
      <c r="B33" s="97" t="s">
        <v>142</v>
      </c>
      <c r="C33" s="52">
        <v>19155</v>
      </c>
      <c r="D33" s="52">
        <v>3522</v>
      </c>
      <c r="E33" s="52">
        <v>16571</v>
      </c>
      <c r="F33" s="52">
        <v>15145</v>
      </c>
      <c r="G33" s="52">
        <v>16295</v>
      </c>
      <c r="H33" s="52">
        <v>17764</v>
      </c>
      <c r="I33" s="98">
        <f t="shared" si="2"/>
        <v>9.0150352868978212E-2</v>
      </c>
      <c r="J33" s="52">
        <f t="shared" si="3"/>
        <v>1469</v>
      </c>
      <c r="K33" s="98">
        <f t="shared" si="0"/>
        <v>2.0747028505557572E-2</v>
      </c>
      <c r="L33" s="98">
        <f>H33/H30</f>
        <v>0.13247324657891793</v>
      </c>
      <c r="M33" s="52">
        <v>9427</v>
      </c>
      <c r="N33" s="52">
        <v>1902</v>
      </c>
      <c r="O33" s="52">
        <v>10104</v>
      </c>
      <c r="P33" s="52">
        <v>7732</v>
      </c>
      <c r="Q33" s="52">
        <v>8226</v>
      </c>
      <c r="R33" s="52">
        <v>8954</v>
      </c>
      <c r="S33" s="98">
        <f t="shared" si="4"/>
        <v>8.8499878434233015E-2</v>
      </c>
      <c r="T33" s="52">
        <f t="shared" si="1"/>
        <v>728</v>
      </c>
      <c r="U33" s="98">
        <f t="shared" si="5"/>
        <v>1.8807069434377145E-2</v>
      </c>
      <c r="V33" s="98">
        <f>IFERROR(R33/R30,"-")</f>
        <v>0.13036325252966441</v>
      </c>
    </row>
    <row r="34" spans="2:22" ht="16.5" thickBot="1" x14ac:dyDescent="0.3">
      <c r="B34" s="138" t="s">
        <v>63</v>
      </c>
      <c r="C34" s="139">
        <v>21811</v>
      </c>
      <c r="D34" s="139">
        <v>3015</v>
      </c>
      <c r="E34" s="139">
        <v>16448</v>
      </c>
      <c r="F34" s="139">
        <v>20292</v>
      </c>
      <c r="G34" s="139">
        <v>20296</v>
      </c>
      <c r="H34" s="139">
        <v>21764</v>
      </c>
      <c r="I34" s="140">
        <f t="shared" si="2"/>
        <v>7.232952305873086E-2</v>
      </c>
      <c r="J34" s="139">
        <f t="shared" si="3"/>
        <v>1468</v>
      </c>
      <c r="K34" s="140">
        <f t="shared" si="0"/>
        <v>2.5418730488344688E-2</v>
      </c>
      <c r="L34" s="140">
        <f>H34/H30</f>
        <v>0.16230284499794922</v>
      </c>
      <c r="M34" s="139">
        <v>9663</v>
      </c>
      <c r="N34" s="139">
        <v>1782</v>
      </c>
      <c r="O34" s="139">
        <v>8701</v>
      </c>
      <c r="P34" s="139">
        <v>9744</v>
      </c>
      <c r="Q34" s="139">
        <v>10212</v>
      </c>
      <c r="R34" s="139">
        <v>11237</v>
      </c>
      <c r="S34" s="140">
        <f t="shared" si="4"/>
        <v>0.10037211124167644</v>
      </c>
      <c r="T34" s="139">
        <f t="shared" si="1"/>
        <v>1025</v>
      </c>
      <c r="U34" s="140">
        <f t="shared" si="5"/>
        <v>2.3700993865567885E-2</v>
      </c>
      <c r="V34" s="140">
        <f>IFERROR(R34/R30,"-")</f>
        <v>0.16360195093542987</v>
      </c>
    </row>
    <row r="35" spans="2:22" ht="15.75" x14ac:dyDescent="0.25">
      <c r="B35" s="131" t="s">
        <v>49</v>
      </c>
      <c r="C35" s="132">
        <v>10556</v>
      </c>
      <c r="D35" s="132">
        <v>2531</v>
      </c>
      <c r="E35" s="132">
        <v>7704</v>
      </c>
      <c r="F35" s="132">
        <v>10660</v>
      </c>
      <c r="G35" s="132">
        <v>10020</v>
      </c>
      <c r="H35" s="132">
        <v>9505</v>
      </c>
      <c r="I35" s="133">
        <f t="shared" si="2"/>
        <v>-5.1397205588822326E-2</v>
      </c>
      <c r="J35" s="132">
        <f t="shared" si="3"/>
        <v>-515</v>
      </c>
      <c r="K35" s="133">
        <f t="shared" si="0"/>
        <v>1.110113183659788E-2</v>
      </c>
      <c r="L35" s="134">
        <f>H35/H35</f>
        <v>1</v>
      </c>
      <c r="M35" s="132">
        <v>5359</v>
      </c>
      <c r="N35" s="132">
        <v>1385</v>
      </c>
      <c r="O35" s="132">
        <v>4177</v>
      </c>
      <c r="P35" s="132">
        <v>5270</v>
      </c>
      <c r="Q35" s="132">
        <v>4803</v>
      </c>
      <c r="R35" s="132">
        <v>4194</v>
      </c>
      <c r="S35" s="133">
        <f t="shared" si="4"/>
        <v>-0.12679575265459087</v>
      </c>
      <c r="T35" s="132">
        <f t="shared" si="1"/>
        <v>-609</v>
      </c>
      <c r="U35" s="133">
        <f t="shared" si="5"/>
        <v>1.281857939978887E-2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10556</v>
      </c>
      <c r="D36" s="136">
        <v>2531</v>
      </c>
      <c r="E36" s="136">
        <v>7704</v>
      </c>
      <c r="F36" s="136">
        <v>10660</v>
      </c>
      <c r="G36" s="136">
        <v>10020</v>
      </c>
      <c r="H36" s="136">
        <v>9505</v>
      </c>
      <c r="I36" s="137">
        <f t="shared" si="2"/>
        <v>-5.1397205588822326E-2</v>
      </c>
      <c r="J36" s="136">
        <f t="shared" si="3"/>
        <v>-515</v>
      </c>
      <c r="K36" s="137">
        <f t="shared" si="0"/>
        <v>1.110113183659788E-2</v>
      </c>
      <c r="L36" s="137">
        <f>H36/H35</f>
        <v>1</v>
      </c>
      <c r="M36" s="136">
        <v>5359</v>
      </c>
      <c r="N36" s="136">
        <v>1385</v>
      </c>
      <c r="O36" s="136">
        <v>4177</v>
      </c>
      <c r="P36" s="136">
        <v>5270</v>
      </c>
      <c r="Q36" s="136">
        <v>4803</v>
      </c>
      <c r="R36" s="136">
        <v>4194</v>
      </c>
      <c r="S36" s="137">
        <f t="shared" si="4"/>
        <v>-0.12679575265459087</v>
      </c>
      <c r="T36" s="136">
        <f t="shared" si="1"/>
        <v>-609</v>
      </c>
      <c r="U36" s="137">
        <f t="shared" si="5"/>
        <v>1.281857939978887E-2</v>
      </c>
      <c r="V36" s="137">
        <f>IFERROR(R36/R35,"-")</f>
        <v>1</v>
      </c>
    </row>
    <row r="37" spans="2:22" x14ac:dyDescent="0.25">
      <c r="B37" s="97" t="s">
        <v>140</v>
      </c>
      <c r="C37" s="52">
        <v>7304</v>
      </c>
      <c r="D37" s="52">
        <v>0</v>
      </c>
      <c r="E37" s="52">
        <v>0</v>
      </c>
      <c r="F37" s="52">
        <v>9134</v>
      </c>
      <c r="G37" s="52">
        <v>8509</v>
      </c>
      <c r="H37" s="52">
        <v>7862</v>
      </c>
      <c r="I37" s="98">
        <f t="shared" si="2"/>
        <v>-7.6037137148901146E-2</v>
      </c>
      <c r="J37" s="52">
        <f t="shared" si="3"/>
        <v>-647</v>
      </c>
      <c r="K37" s="98">
        <f t="shared" si="0"/>
        <v>9.182230247168072E-3</v>
      </c>
      <c r="L37" s="98">
        <f>H37/H35</f>
        <v>0.8271436086270384</v>
      </c>
      <c r="M37" s="52">
        <v>3601</v>
      </c>
      <c r="N37" s="52">
        <v>0</v>
      </c>
      <c r="O37" s="52">
        <v>0</v>
      </c>
      <c r="P37" s="52">
        <v>4493</v>
      </c>
      <c r="Q37" s="52">
        <v>4023</v>
      </c>
      <c r="R37" s="52">
        <v>3377</v>
      </c>
      <c r="S37" s="98">
        <f t="shared" si="4"/>
        <v>-0.16057668406661696</v>
      </c>
      <c r="T37" s="52">
        <f t="shared" si="1"/>
        <v>-646</v>
      </c>
      <c r="U37" s="98">
        <f t="shared" si="5"/>
        <v>1.0928629457922466E-2</v>
      </c>
      <c r="V37" s="98">
        <f>IFERROR(R37/R35,"-")</f>
        <v>0.80519790176442541</v>
      </c>
    </row>
    <row r="38" spans="2:22" ht="15.75" thickBot="1" x14ac:dyDescent="0.3">
      <c r="B38" s="97" t="s">
        <v>142</v>
      </c>
      <c r="C38" s="52">
        <v>3252</v>
      </c>
      <c r="D38" s="52">
        <v>0</v>
      </c>
      <c r="E38" s="52">
        <v>0</v>
      </c>
      <c r="F38" s="52">
        <v>1526</v>
      </c>
      <c r="G38" s="52">
        <v>1511</v>
      </c>
      <c r="H38" s="52">
        <v>1643</v>
      </c>
      <c r="I38" s="98">
        <f t="shared" si="2"/>
        <v>8.7359364659166161E-2</v>
      </c>
      <c r="J38" s="52">
        <f t="shared" si="3"/>
        <v>132</v>
      </c>
      <c r="K38" s="98">
        <f t="shared" si="0"/>
        <v>1.918901589429807E-3</v>
      </c>
      <c r="L38" s="98">
        <f>H38/H35</f>
        <v>0.1728563913729616</v>
      </c>
      <c r="M38" s="52">
        <v>1758</v>
      </c>
      <c r="N38" s="52">
        <v>0</v>
      </c>
      <c r="O38" s="52">
        <v>0</v>
      </c>
      <c r="P38" s="52">
        <v>777</v>
      </c>
      <c r="Q38" s="52">
        <v>780</v>
      </c>
      <c r="R38" s="52">
        <v>817</v>
      </c>
      <c r="S38" s="98">
        <f t="shared" si="4"/>
        <v>4.7435897435897489E-2</v>
      </c>
      <c r="T38" s="52">
        <f t="shared" si="1"/>
        <v>37</v>
      </c>
      <c r="U38" s="98">
        <f t="shared" si="5"/>
        <v>1.8899499418664047E-3</v>
      </c>
      <c r="V38" s="98">
        <f>IFERROR(R38/R35,"-")</f>
        <v>0.19480209823557462</v>
      </c>
    </row>
    <row r="39" spans="2:22" ht="15.75" x14ac:dyDescent="0.25">
      <c r="B39" s="131" t="s">
        <v>50</v>
      </c>
      <c r="C39" s="132">
        <v>30079</v>
      </c>
      <c r="D39" s="132">
        <v>4401</v>
      </c>
      <c r="E39" s="132">
        <v>26255</v>
      </c>
      <c r="F39" s="132">
        <v>36146</v>
      </c>
      <c r="G39" s="132">
        <v>35192</v>
      </c>
      <c r="H39" s="132">
        <v>39857</v>
      </c>
      <c r="I39" s="133">
        <f t="shared" si="2"/>
        <v>0.13255853603091605</v>
      </c>
      <c r="J39" s="132">
        <f t="shared" si="3"/>
        <v>4665</v>
      </c>
      <c r="K39" s="133">
        <f t="shared" si="0"/>
        <v>4.6550006481986504E-2</v>
      </c>
      <c r="L39" s="134">
        <f>H39/H39</f>
        <v>1</v>
      </c>
      <c r="M39" s="132">
        <v>15480</v>
      </c>
      <c r="N39" s="132">
        <v>1925</v>
      </c>
      <c r="O39" s="132">
        <v>14671</v>
      </c>
      <c r="P39" s="132">
        <v>20512</v>
      </c>
      <c r="Q39" s="132">
        <v>17964</v>
      </c>
      <c r="R39" s="132">
        <v>19437</v>
      </c>
      <c r="S39" s="133">
        <f t="shared" si="4"/>
        <v>8.199732798931203E-2</v>
      </c>
      <c r="T39" s="132">
        <f t="shared" si="1"/>
        <v>1473</v>
      </c>
      <c r="U39" s="133">
        <f t="shared" si="5"/>
        <v>4.9892732570867043E-2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18939</v>
      </c>
      <c r="D40" s="136">
        <v>2470</v>
      </c>
      <c r="E40" s="136">
        <v>22750</v>
      </c>
      <c r="F40" s="136">
        <v>32086</v>
      </c>
      <c r="G40" s="136">
        <v>31003</v>
      </c>
      <c r="H40" s="136">
        <v>35470</v>
      </c>
      <c r="I40" s="137">
        <f t="shared" si="2"/>
        <v>0.14408283069380379</v>
      </c>
      <c r="J40" s="136">
        <f t="shared" si="3"/>
        <v>4467</v>
      </c>
      <c r="K40" s="137">
        <f t="shared" si="0"/>
        <v>4.1426317332364737E-2</v>
      </c>
      <c r="L40" s="137">
        <f>H40/H39</f>
        <v>0.88993150513084274</v>
      </c>
      <c r="M40" s="136">
        <v>9655</v>
      </c>
      <c r="N40" s="136">
        <v>0</v>
      </c>
      <c r="O40" s="136">
        <v>12864</v>
      </c>
      <c r="P40" s="136">
        <v>18634</v>
      </c>
      <c r="Q40" s="136">
        <v>15773</v>
      </c>
      <c r="R40" s="136">
        <v>17286</v>
      </c>
      <c r="S40" s="137">
        <f t="shared" si="4"/>
        <v>9.5923413428009807E-2</v>
      </c>
      <c r="T40" s="136">
        <f t="shared" si="1"/>
        <v>1513</v>
      </c>
      <c r="U40" s="137">
        <f t="shared" si="5"/>
        <v>4.5324745452688012E-2</v>
      </c>
      <c r="V40" s="137">
        <f>IFERROR(R40/R39,"-")</f>
        <v>0.88933477388485882</v>
      </c>
    </row>
    <row r="41" spans="2:22" x14ac:dyDescent="0.25">
      <c r="B41" s="97" t="s">
        <v>140</v>
      </c>
      <c r="C41" s="52">
        <v>18939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9655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11140</v>
      </c>
      <c r="D43" s="139">
        <v>6</v>
      </c>
      <c r="E43" s="139">
        <v>3505</v>
      </c>
      <c r="F43" s="139">
        <v>4060</v>
      </c>
      <c r="G43" s="139">
        <v>4189</v>
      </c>
      <c r="H43" s="139">
        <v>4387</v>
      </c>
      <c r="I43" s="140">
        <f t="shared" si="2"/>
        <v>4.7266650751969452E-2</v>
      </c>
      <c r="J43" s="139">
        <f t="shared" si="3"/>
        <v>198</v>
      </c>
      <c r="K43" s="140">
        <f t="shared" si="0"/>
        <v>5.1236891496217671E-3</v>
      </c>
      <c r="L43" s="140">
        <f>H43/H39</f>
        <v>0.11006849486915724</v>
      </c>
      <c r="M43" s="139">
        <v>5825</v>
      </c>
      <c r="N43" s="139">
        <v>0</v>
      </c>
      <c r="O43" s="139">
        <v>1807</v>
      </c>
      <c r="P43" s="139">
        <v>1878</v>
      </c>
      <c r="Q43" s="139">
        <v>2191</v>
      </c>
      <c r="R43" s="139">
        <v>2151</v>
      </c>
      <c r="S43" s="140">
        <f t="shared" si="4"/>
        <v>-1.8256503879507058E-2</v>
      </c>
      <c r="T43" s="139">
        <f t="shared" si="1"/>
        <v>-40</v>
      </c>
      <c r="U43" s="140">
        <f t="shared" si="5"/>
        <v>4.5679871181790324E-3</v>
      </c>
      <c r="V43" s="140">
        <f>IFERROR(R43/R39,"-")</f>
        <v>0.11066522611514122</v>
      </c>
    </row>
    <row r="44" spans="2:22" ht="15.75" x14ac:dyDescent="0.25">
      <c r="B44" s="131" t="s">
        <v>51</v>
      </c>
      <c r="C44" s="132">
        <v>43917</v>
      </c>
      <c r="D44" s="132">
        <v>12808</v>
      </c>
      <c r="E44" s="132">
        <v>31205</v>
      </c>
      <c r="F44" s="132">
        <v>46384</v>
      </c>
      <c r="G44" s="132">
        <v>46492</v>
      </c>
      <c r="H44" s="132">
        <v>49528</v>
      </c>
      <c r="I44" s="133">
        <f t="shared" si="2"/>
        <v>6.5301557257162468E-2</v>
      </c>
      <c r="J44" s="132">
        <f t="shared" si="3"/>
        <v>3036</v>
      </c>
      <c r="K44" s="133">
        <f t="shared" si="0"/>
        <v>5.7845013950870043E-2</v>
      </c>
      <c r="L44" s="134">
        <f>H44/H44</f>
        <v>1</v>
      </c>
      <c r="M44" s="132">
        <v>23364</v>
      </c>
      <c r="N44" s="132">
        <v>8041</v>
      </c>
      <c r="O44" s="132">
        <v>17059</v>
      </c>
      <c r="P44" s="132">
        <v>22775</v>
      </c>
      <c r="Q44" s="132">
        <v>22625</v>
      </c>
      <c r="R44" s="132">
        <v>24926</v>
      </c>
      <c r="S44" s="133">
        <f t="shared" si="4"/>
        <v>0.10170165745856363</v>
      </c>
      <c r="T44" s="132">
        <f t="shared" si="1"/>
        <v>2301</v>
      </c>
      <c r="U44" s="133">
        <f t="shared" si="5"/>
        <v>5.5397181371952854E-2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43917</v>
      </c>
      <c r="D45" s="136">
        <v>12808</v>
      </c>
      <c r="E45" s="136">
        <v>31205</v>
      </c>
      <c r="F45" s="136">
        <v>46384</v>
      </c>
      <c r="G45" s="136">
        <v>46492</v>
      </c>
      <c r="H45" s="136">
        <v>49528</v>
      </c>
      <c r="I45" s="137">
        <f t="shared" si="2"/>
        <v>6.5301557257162468E-2</v>
      </c>
      <c r="J45" s="136">
        <f t="shared" si="3"/>
        <v>3036</v>
      </c>
      <c r="K45" s="137">
        <f t="shared" si="0"/>
        <v>5.7845013950870043E-2</v>
      </c>
      <c r="L45" s="137">
        <f>H45/H44</f>
        <v>1</v>
      </c>
      <c r="M45" s="136">
        <v>23364</v>
      </c>
      <c r="N45" s="136">
        <v>8041</v>
      </c>
      <c r="O45" s="136">
        <v>17059</v>
      </c>
      <c r="P45" s="136">
        <v>22775</v>
      </c>
      <c r="Q45" s="136">
        <v>22625</v>
      </c>
      <c r="R45" s="136">
        <v>24926</v>
      </c>
      <c r="S45" s="137">
        <f t="shared" si="4"/>
        <v>0.10170165745856363</v>
      </c>
      <c r="T45" s="136">
        <f t="shared" si="1"/>
        <v>2301</v>
      </c>
      <c r="U45" s="137">
        <f t="shared" si="5"/>
        <v>5.5397181371952854E-2</v>
      </c>
      <c r="V45" s="137">
        <f>IFERROR(R45/R44,"-")</f>
        <v>1</v>
      </c>
    </row>
    <row r="46" spans="2:22" x14ac:dyDescent="0.25">
      <c r="B46" s="97" t="s">
        <v>140</v>
      </c>
      <c r="C46" s="52">
        <v>21492</v>
      </c>
      <c r="D46" s="52">
        <v>5625</v>
      </c>
      <c r="E46" s="52">
        <v>19118</v>
      </c>
      <c r="F46" s="52">
        <v>27840</v>
      </c>
      <c r="G46" s="52">
        <v>26810</v>
      </c>
      <c r="H46" s="52">
        <v>31202</v>
      </c>
      <c r="I46" s="98">
        <f t="shared" si="2"/>
        <v>0.1638194703468856</v>
      </c>
      <c r="J46" s="52">
        <f t="shared" si="3"/>
        <v>4392</v>
      </c>
      <c r="K46" s="98">
        <f t="shared" si="0"/>
        <v>3.6441611316730883E-2</v>
      </c>
      <c r="L46" s="98">
        <f>H46/H44</f>
        <v>0.62998707801647558</v>
      </c>
      <c r="M46" s="52">
        <v>11543</v>
      </c>
      <c r="N46" s="52">
        <v>3877</v>
      </c>
      <c r="O46" s="52">
        <v>10670</v>
      </c>
      <c r="P46" s="52">
        <v>13831</v>
      </c>
      <c r="Q46" s="52">
        <v>13097</v>
      </c>
      <c r="R46" s="52">
        <v>15698</v>
      </c>
      <c r="S46" s="98">
        <f t="shared" si="4"/>
        <v>0.19859509811407183</v>
      </c>
      <c r="T46" s="52">
        <f t="shared" si="1"/>
        <v>2601</v>
      </c>
      <c r="U46" s="98">
        <f t="shared" si="5"/>
        <v>3.3642081912425022E-2</v>
      </c>
      <c r="V46" s="98">
        <f>IFERROR(R46/R44,"-")</f>
        <v>0.62978416111690605</v>
      </c>
    </row>
    <row r="47" spans="2:22" ht="15.75" thickBot="1" x14ac:dyDescent="0.3">
      <c r="B47" s="97" t="s">
        <v>142</v>
      </c>
      <c r="C47" s="52">
        <v>22425</v>
      </c>
      <c r="D47" s="52">
        <v>7183</v>
      </c>
      <c r="E47" s="52">
        <v>12087</v>
      </c>
      <c r="F47" s="52">
        <v>18544</v>
      </c>
      <c r="G47" s="52">
        <v>19682</v>
      </c>
      <c r="H47" s="52">
        <v>18326</v>
      </c>
      <c r="I47" s="98">
        <f t="shared" si="2"/>
        <v>-6.8895437455543163E-2</v>
      </c>
      <c r="J47" s="52">
        <f t="shared" si="3"/>
        <v>-1356</v>
      </c>
      <c r="K47" s="98">
        <f t="shared" si="0"/>
        <v>2.1403402634139163E-2</v>
      </c>
      <c r="L47" s="98">
        <f>H47/H44</f>
        <v>0.37001292198352448</v>
      </c>
      <c r="M47" s="52">
        <v>11821</v>
      </c>
      <c r="N47" s="52">
        <v>4164</v>
      </c>
      <c r="O47" s="52">
        <v>6389</v>
      </c>
      <c r="P47" s="52">
        <v>8944</v>
      </c>
      <c r="Q47" s="52">
        <v>9528</v>
      </c>
      <c r="R47" s="52">
        <v>9228</v>
      </c>
      <c r="S47" s="98">
        <f t="shared" si="4"/>
        <v>-3.1486146095717871E-2</v>
      </c>
      <c r="T47" s="52">
        <f t="shared" si="1"/>
        <v>-300</v>
      </c>
      <c r="U47" s="98">
        <f t="shared" si="5"/>
        <v>2.1755099459527829E-2</v>
      </c>
      <c r="V47" s="98">
        <f>IFERROR(R47/R44,"-")</f>
        <v>0.37021583888309395</v>
      </c>
    </row>
    <row r="48" spans="2:22" ht="15.75" x14ac:dyDescent="0.25">
      <c r="B48" s="131" t="s">
        <v>52</v>
      </c>
      <c r="C48" s="132">
        <v>43434</v>
      </c>
      <c r="D48" s="132">
        <v>11358</v>
      </c>
      <c r="E48" s="132">
        <v>37264</v>
      </c>
      <c r="F48" s="132">
        <v>45576</v>
      </c>
      <c r="G48" s="132">
        <v>46571</v>
      </c>
      <c r="H48" s="132">
        <v>45813</v>
      </c>
      <c r="I48" s="133">
        <f t="shared" si="2"/>
        <v>-1.6276223400828793E-2</v>
      </c>
      <c r="J48" s="132">
        <f t="shared" si="3"/>
        <v>-758</v>
      </c>
      <c r="K48" s="133">
        <f t="shared" si="0"/>
        <v>5.3506170734356512E-2</v>
      </c>
      <c r="L48" s="134">
        <f>H48/H48</f>
        <v>1</v>
      </c>
      <c r="M48" s="132">
        <v>22403</v>
      </c>
      <c r="N48" s="132">
        <v>5135</v>
      </c>
      <c r="O48" s="132">
        <v>21666</v>
      </c>
      <c r="P48" s="132">
        <v>23086</v>
      </c>
      <c r="Q48" s="132">
        <v>23921</v>
      </c>
      <c r="R48" s="132">
        <v>23285</v>
      </c>
      <c r="S48" s="133">
        <f t="shared" si="4"/>
        <v>-2.6587517244262338E-2</v>
      </c>
      <c r="T48" s="132">
        <f t="shared" si="1"/>
        <v>-636</v>
      </c>
      <c r="U48" s="133">
        <f t="shared" si="5"/>
        <v>5.6153647822300923E-2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33117</v>
      </c>
      <c r="D49" s="136">
        <v>10354</v>
      </c>
      <c r="E49" s="136">
        <v>29909</v>
      </c>
      <c r="F49" s="136">
        <v>37378</v>
      </c>
      <c r="G49" s="136">
        <v>38430</v>
      </c>
      <c r="H49" s="136">
        <v>37192</v>
      </c>
      <c r="I49" s="137">
        <f t="shared" si="2"/>
        <v>-3.2214415820973175E-2</v>
      </c>
      <c r="J49" s="136">
        <f t="shared" si="3"/>
        <v>-1238</v>
      </c>
      <c r="K49" s="137">
        <f t="shared" si="0"/>
        <v>4.3437485035954584E-2</v>
      </c>
      <c r="L49" s="137">
        <f>H49/H48</f>
        <v>0.811821971929365</v>
      </c>
      <c r="M49" s="136">
        <v>17138</v>
      </c>
      <c r="N49" s="136">
        <v>4503</v>
      </c>
      <c r="O49" s="136">
        <v>17700</v>
      </c>
      <c r="P49" s="136">
        <v>18976</v>
      </c>
      <c r="Q49" s="136">
        <v>20148</v>
      </c>
      <c r="R49" s="136">
        <v>19062</v>
      </c>
      <c r="S49" s="137">
        <f t="shared" si="4"/>
        <v>-5.390113162596788E-2</v>
      </c>
      <c r="T49" s="136">
        <f t="shared" si="1"/>
        <v>-1086</v>
      </c>
      <c r="U49" s="137">
        <f t="shared" si="5"/>
        <v>4.6156615311270133E-2</v>
      </c>
      <c r="V49" s="137">
        <f>IFERROR(R49/R48,"-")</f>
        <v>0.81863860854627446</v>
      </c>
    </row>
    <row r="50" spans="2:22" x14ac:dyDescent="0.25">
      <c r="B50" s="97" t="s">
        <v>140</v>
      </c>
      <c r="C50" s="52">
        <v>27322</v>
      </c>
      <c r="D50" s="52">
        <v>0</v>
      </c>
      <c r="E50" s="52">
        <v>22952</v>
      </c>
      <c r="F50" s="52">
        <v>30352</v>
      </c>
      <c r="G50" s="52">
        <v>30090</v>
      </c>
      <c r="H50" s="52">
        <v>29330</v>
      </c>
      <c r="I50" s="98">
        <f t="shared" si="2"/>
        <v>-2.5257560651379185E-2</v>
      </c>
      <c r="J50" s="52">
        <f t="shared" si="3"/>
        <v>-760</v>
      </c>
      <c r="K50" s="98">
        <f t="shared" si="0"/>
        <v>3.4255254788786514E-2</v>
      </c>
      <c r="L50" s="98">
        <f>H50/H48</f>
        <v>0.64021129373758545</v>
      </c>
      <c r="M50" s="52">
        <v>14090</v>
      </c>
      <c r="N50" s="52">
        <v>0</v>
      </c>
      <c r="O50" s="52">
        <v>13725</v>
      </c>
      <c r="P50" s="52">
        <v>15417</v>
      </c>
      <c r="Q50" s="52">
        <v>15736</v>
      </c>
      <c r="R50" s="52">
        <v>15122</v>
      </c>
      <c r="S50" s="98">
        <f t="shared" si="4"/>
        <v>-3.9018810371123536E-2</v>
      </c>
      <c r="T50" s="52">
        <f t="shared" si="1"/>
        <v>-614</v>
      </c>
      <c r="U50" s="98">
        <f t="shared" si="5"/>
        <v>3.7499817572399431E-2</v>
      </c>
      <c r="V50" s="98">
        <f>IFERROR(R50/R48,"-")</f>
        <v>0.64943096414000434</v>
      </c>
    </row>
    <row r="51" spans="2:22" x14ac:dyDescent="0.25">
      <c r="B51" s="97" t="s">
        <v>142</v>
      </c>
      <c r="C51" s="52">
        <v>5795</v>
      </c>
      <c r="D51" s="52">
        <v>0</v>
      </c>
      <c r="E51" s="52">
        <v>6957</v>
      </c>
      <c r="F51" s="52">
        <v>7026</v>
      </c>
      <c r="G51" s="52">
        <v>8340</v>
      </c>
      <c r="H51" s="52">
        <v>7862</v>
      </c>
      <c r="I51" s="98">
        <f t="shared" si="2"/>
        <v>-5.731414868105511E-2</v>
      </c>
      <c r="J51" s="52">
        <f t="shared" si="3"/>
        <v>-478</v>
      </c>
      <c r="K51" s="98">
        <f t="shared" si="0"/>
        <v>9.182230247168072E-3</v>
      </c>
      <c r="L51" s="98">
        <f>H51/H48</f>
        <v>0.17161067819177964</v>
      </c>
      <c r="M51" s="52">
        <v>3048</v>
      </c>
      <c r="N51" s="52">
        <v>0</v>
      </c>
      <c r="O51" s="52">
        <v>3975</v>
      </c>
      <c r="P51" s="52">
        <v>3559</v>
      </c>
      <c r="Q51" s="52">
        <v>4412</v>
      </c>
      <c r="R51" s="52">
        <v>3940</v>
      </c>
      <c r="S51" s="98">
        <f t="shared" si="4"/>
        <v>-0.10698096101541255</v>
      </c>
      <c r="T51" s="52">
        <f t="shared" si="1"/>
        <v>-472</v>
      </c>
      <c r="U51" s="98">
        <f t="shared" si="5"/>
        <v>8.6567977388706998E-3</v>
      </c>
      <c r="V51" s="98">
        <f>IFERROR(R51/R48,"-")</f>
        <v>0.16920764440627012</v>
      </c>
    </row>
    <row r="52" spans="2:22" ht="16.5" thickBot="1" x14ac:dyDescent="0.3">
      <c r="B52" s="138" t="s">
        <v>63</v>
      </c>
      <c r="C52" s="139">
        <v>10317</v>
      </c>
      <c r="D52" s="139">
        <v>1004</v>
      </c>
      <c r="E52" s="139">
        <v>7355</v>
      </c>
      <c r="F52" s="139">
        <v>8198</v>
      </c>
      <c r="G52" s="139">
        <v>8141</v>
      </c>
      <c r="H52" s="139">
        <v>8621</v>
      </c>
      <c r="I52" s="140">
        <f t="shared" si="2"/>
        <v>5.8960815624616192E-2</v>
      </c>
      <c r="J52" s="139">
        <f t="shared" si="3"/>
        <v>480</v>
      </c>
      <c r="K52" s="140">
        <f t="shared" si="0"/>
        <v>1.0068685698401927E-2</v>
      </c>
      <c r="L52" s="140">
        <f>H52/H48</f>
        <v>0.18817802807063497</v>
      </c>
      <c r="M52" s="139">
        <v>5265</v>
      </c>
      <c r="N52" s="139">
        <v>632</v>
      </c>
      <c r="O52" s="139">
        <v>3966</v>
      </c>
      <c r="P52" s="139">
        <v>4110</v>
      </c>
      <c r="Q52" s="139">
        <v>3773</v>
      </c>
      <c r="R52" s="139">
        <v>4223</v>
      </c>
      <c r="S52" s="140">
        <f t="shared" si="4"/>
        <v>0.11926848661542544</v>
      </c>
      <c r="T52" s="139">
        <f t="shared" si="1"/>
        <v>450</v>
      </c>
      <c r="U52" s="140">
        <f t="shared" si="5"/>
        <v>9.9970325110307883E-3</v>
      </c>
      <c r="V52" s="140">
        <f>IFERROR(R52/R48,"-")</f>
        <v>0.18136139145372557</v>
      </c>
    </row>
    <row r="53" spans="2:22" ht="15.75" x14ac:dyDescent="0.25">
      <c r="B53" s="131" t="s">
        <v>53</v>
      </c>
      <c r="C53" s="132">
        <f t="shared" ref="C53:H56" si="6">C6-C11-C16-C21-C26-C30-C35-C39-C44-C48</f>
        <v>19491</v>
      </c>
      <c r="D53" s="132">
        <f t="shared" si="6"/>
        <v>4917</v>
      </c>
      <c r="E53" s="132">
        <f t="shared" si="6"/>
        <v>16217</v>
      </c>
      <c r="F53" s="132">
        <f t="shared" si="6"/>
        <v>19378</v>
      </c>
      <c r="G53" s="132">
        <f t="shared" si="6"/>
        <v>22033</v>
      </c>
      <c r="H53" s="132">
        <f t="shared" si="6"/>
        <v>20553</v>
      </c>
      <c r="I53" s="133">
        <f t="shared" si="2"/>
        <v>-6.7171969318749136E-2</v>
      </c>
      <c r="J53" s="132">
        <f t="shared" si="3"/>
        <v>-1480</v>
      </c>
      <c r="K53" s="133">
        <f t="shared" si="0"/>
        <v>2.4004372713055888E-2</v>
      </c>
      <c r="L53" s="134">
        <f>H53/H53</f>
        <v>1</v>
      </c>
      <c r="M53" s="132">
        <v>10383</v>
      </c>
      <c r="N53" s="132">
        <v>2755</v>
      </c>
      <c r="O53" s="132">
        <v>8860</v>
      </c>
      <c r="P53" s="132">
        <v>9544</v>
      </c>
      <c r="Q53" s="132">
        <v>11257</v>
      </c>
      <c r="R53" s="132">
        <v>10568</v>
      </c>
      <c r="S53" s="133">
        <f t="shared" si="4"/>
        <v>-6.1206360486808165E-2</v>
      </c>
      <c r="T53" s="132">
        <f t="shared" si="1"/>
        <v>-689</v>
      </c>
      <c r="U53" s="133">
        <f t="shared" si="5"/>
        <v>2.3214520264057872E-2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18569</v>
      </c>
      <c r="D54" s="136">
        <f t="shared" si="6"/>
        <v>6824</v>
      </c>
      <c r="E54" s="136">
        <f t="shared" si="6"/>
        <v>15900</v>
      </c>
      <c r="F54" s="136">
        <f t="shared" si="6"/>
        <v>18175</v>
      </c>
      <c r="G54" s="136">
        <f t="shared" si="6"/>
        <v>20241</v>
      </c>
      <c r="H54" s="136">
        <f t="shared" si="6"/>
        <v>18854</v>
      </c>
      <c r="I54" s="137">
        <f t="shared" si="2"/>
        <v>-6.8524282397114722E-2</v>
      </c>
      <c r="J54" s="136">
        <f t="shared" si="3"/>
        <v>-1387</v>
      </c>
      <c r="K54" s="137">
        <f t="shared" si="0"/>
        <v>2.2020067295867061E-2</v>
      </c>
      <c r="L54" s="137">
        <f>H54/H53</f>
        <v>0.91733566875881867</v>
      </c>
      <c r="M54" s="136">
        <v>9924</v>
      </c>
      <c r="N54" s="136">
        <v>2752</v>
      </c>
      <c r="O54" s="136">
        <v>8716</v>
      </c>
      <c r="P54" s="136">
        <v>8980</v>
      </c>
      <c r="Q54" s="136">
        <v>10291</v>
      </c>
      <c r="R54" s="136">
        <v>9711</v>
      </c>
      <c r="S54" s="137">
        <f t="shared" si="4"/>
        <v>-5.6359926149062267E-2</v>
      </c>
      <c r="T54" s="136">
        <f t="shared" si="1"/>
        <v>-580</v>
      </c>
      <c r="U54" s="137">
        <f t="shared" si="5"/>
        <v>2.1842664707799633E-2</v>
      </c>
      <c r="V54" s="137">
        <f>IFERROR(R54/R53,"-")</f>
        <v>0.91890613171839519</v>
      </c>
    </row>
    <row r="55" spans="2:22" x14ac:dyDescent="0.25">
      <c r="B55" s="97" t="s">
        <v>140</v>
      </c>
      <c r="C55" s="52">
        <f t="shared" si="6"/>
        <v>16114</v>
      </c>
      <c r="D55" s="52">
        <f t="shared" si="6"/>
        <v>15844</v>
      </c>
      <c r="E55" s="52">
        <f t="shared" si="6"/>
        <v>57557</v>
      </c>
      <c r="F55" s="52">
        <f t="shared" si="6"/>
        <v>75186</v>
      </c>
      <c r="G55" s="52">
        <f t="shared" si="6"/>
        <v>72793</v>
      </c>
      <c r="H55" s="52">
        <f t="shared" si="6"/>
        <v>65581</v>
      </c>
      <c r="I55" s="98">
        <f t="shared" si="2"/>
        <v>-9.9075460552525696E-2</v>
      </c>
      <c r="J55" s="52">
        <f t="shared" si="3"/>
        <v>-7212</v>
      </c>
      <c r="K55" s="98">
        <f t="shared" si="0"/>
        <v>7.6593721933290435E-2</v>
      </c>
      <c r="L55" s="98">
        <f>H55/H53</f>
        <v>3.190823724030555</v>
      </c>
      <c r="M55" s="52">
        <v>7807</v>
      </c>
      <c r="N55" s="52">
        <v>2234</v>
      </c>
      <c r="O55" s="52">
        <v>6412</v>
      </c>
      <c r="P55" s="52">
        <v>6832</v>
      </c>
      <c r="Q55" s="52">
        <v>7509</v>
      </c>
      <c r="R55" s="52">
        <v>6938</v>
      </c>
      <c r="S55" s="98">
        <f t="shared" si="4"/>
        <v>-7.6042082833932656E-2</v>
      </c>
      <c r="T55" s="52">
        <f t="shared" si="1"/>
        <v>-571</v>
      </c>
      <c r="U55" s="98">
        <f t="shared" si="5"/>
        <v>1.661793822758208E-2</v>
      </c>
      <c r="V55" s="98">
        <f>IFERROR(R55/R53,"-")</f>
        <v>0.65651021953065858</v>
      </c>
    </row>
    <row r="56" spans="2:22" x14ac:dyDescent="0.25">
      <c r="B56" s="97" t="s">
        <v>142</v>
      </c>
      <c r="C56" s="52">
        <f t="shared" si="6"/>
        <v>9313</v>
      </c>
      <c r="D56" s="52">
        <f t="shared" si="6"/>
        <v>6335</v>
      </c>
      <c r="E56" s="52">
        <f t="shared" si="6"/>
        <v>11632</v>
      </c>
      <c r="F56" s="52">
        <f t="shared" si="6"/>
        <v>21512</v>
      </c>
      <c r="G56" s="52">
        <f t="shared" si="6"/>
        <v>20453</v>
      </c>
      <c r="H56" s="52">
        <f t="shared" si="6"/>
        <v>21244</v>
      </c>
      <c r="I56" s="98">
        <f t="shared" si="2"/>
        <v>3.8674033149171283E-2</v>
      </c>
      <c r="J56" s="52">
        <f t="shared" si="3"/>
        <v>791</v>
      </c>
      <c r="K56" s="98">
        <f t="shared" si="0"/>
        <v>2.4811409230582362E-2</v>
      </c>
      <c r="L56" s="98">
        <f>H56/H53</f>
        <v>1.0336203960492385</v>
      </c>
      <c r="M56" s="52">
        <v>2117</v>
      </c>
      <c r="N56" s="52">
        <v>518</v>
      </c>
      <c r="O56" s="52">
        <v>2304</v>
      </c>
      <c r="P56" s="52">
        <v>2148</v>
      </c>
      <c r="Q56" s="52">
        <v>2782</v>
      </c>
      <c r="R56" s="52">
        <v>2773</v>
      </c>
      <c r="S56" s="98">
        <f t="shared" si="4"/>
        <v>-3.2350826743350325E-3</v>
      </c>
      <c r="T56" s="52">
        <f t="shared" si="1"/>
        <v>-9</v>
      </c>
      <c r="U56" s="98">
        <f t="shared" si="5"/>
        <v>5.2247264802175513E-3</v>
      </c>
      <c r="V56" s="98">
        <f>IFERROR(R56/R53,"-")</f>
        <v>0.26239591218773656</v>
      </c>
    </row>
    <row r="57" spans="2:22" ht="15.75" x14ac:dyDescent="0.25">
      <c r="B57" s="138" t="s">
        <v>63</v>
      </c>
      <c r="C57" s="139">
        <f>C53-C54</f>
        <v>922</v>
      </c>
      <c r="D57" s="139">
        <f t="shared" ref="D57:H57" si="7">D53-D54</f>
        <v>-1907</v>
      </c>
      <c r="E57" s="139">
        <f t="shared" si="7"/>
        <v>317</v>
      </c>
      <c r="F57" s="139">
        <f t="shared" si="7"/>
        <v>1203</v>
      </c>
      <c r="G57" s="139">
        <f t="shared" si="7"/>
        <v>1792</v>
      </c>
      <c r="H57" s="139">
        <f t="shared" si="7"/>
        <v>1699</v>
      </c>
      <c r="I57" s="140">
        <f t="shared" si="2"/>
        <v>-5.1897321428571397E-2</v>
      </c>
      <c r="J57" s="139">
        <f t="shared" si="3"/>
        <v>-93</v>
      </c>
      <c r="K57" s="140">
        <f t="shared" si="0"/>
        <v>1.9843054171888269E-3</v>
      </c>
      <c r="L57" s="140">
        <f>H57/H53</f>
        <v>8.2664331241181332E-2</v>
      </c>
      <c r="M57" s="139">
        <v>789</v>
      </c>
      <c r="N57" s="139">
        <v>61</v>
      </c>
      <c r="O57" s="139">
        <v>604</v>
      </c>
      <c r="P57" s="139">
        <v>1293</v>
      </c>
      <c r="Q57" s="139">
        <v>4595</v>
      </c>
      <c r="R57" s="139">
        <v>3925</v>
      </c>
      <c r="S57" s="140">
        <f t="shared" si="4"/>
        <v>-0.14581066376496188</v>
      </c>
      <c r="T57" s="139">
        <f t="shared" si="1"/>
        <v>-670</v>
      </c>
      <c r="U57" s="140">
        <f t="shared" si="5"/>
        <v>3.1450518337622409E-3</v>
      </c>
      <c r="V57" s="140">
        <f>IFERROR(R57/R53,"-")</f>
        <v>0.37140423921271765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E71DF-6E14-4A80-9790-E4199E425E50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N3" s="142" t="s">
        <v>256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N5" s="144"/>
      <c r="O5" s="299" t="s">
        <v>43</v>
      </c>
      <c r="P5" s="300"/>
      <c r="Q5" s="300"/>
      <c r="R5" s="300"/>
      <c r="S5" s="300"/>
      <c r="T5" s="300"/>
      <c r="U5" s="300"/>
      <c r="V5" s="300"/>
      <c r="W5" s="300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46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45076</v>
      </c>
      <c r="P8" s="156">
        <v>12633</v>
      </c>
      <c r="Q8" s="156">
        <v>20161</v>
      </c>
      <c r="R8" s="156">
        <v>37751</v>
      </c>
      <c r="S8" s="156">
        <v>51166</v>
      </c>
      <c r="T8" s="156">
        <v>43737</v>
      </c>
      <c r="U8" s="157">
        <f>IFERROR(T8/S8-1,"-")</f>
        <v>-0.14519407418989172</v>
      </c>
      <c r="V8" s="156">
        <f>T8-S8</f>
        <v>-7429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10509</v>
      </c>
      <c r="P9" s="159">
        <v>2339</v>
      </c>
      <c r="Q9" s="159">
        <v>4950</v>
      </c>
      <c r="R9" s="159">
        <v>6762</v>
      </c>
      <c r="S9" s="159">
        <v>20250</v>
      </c>
      <c r="T9" s="159">
        <v>11054</v>
      </c>
      <c r="U9" s="160">
        <f>IFERROR(T9/S9-1,"-")</f>
        <v>-0.45412345679012345</v>
      </c>
      <c r="V9" s="159">
        <f t="shared" ref="V9:V19" si="2">T9-S9</f>
        <v>-9196</v>
      </c>
      <c r="W9" s="160">
        <f>T9/T$8</f>
        <v>0.25273795642133662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5944</v>
      </c>
      <c r="P10" s="163">
        <v>1658</v>
      </c>
      <c r="Q10" s="163">
        <v>2415</v>
      </c>
      <c r="R10" s="163">
        <v>3515</v>
      </c>
      <c r="S10" s="163">
        <v>14811</v>
      </c>
      <c r="T10" s="163">
        <v>7251</v>
      </c>
      <c r="U10" s="164">
        <f>IFERROR(T10/S10-1,"-")</f>
        <v>-0.51043143609479436</v>
      </c>
      <c r="V10" s="163">
        <f t="shared" si="2"/>
        <v>-7560</v>
      </c>
      <c r="W10" s="164">
        <f>T10/T$8</f>
        <v>0.16578640510323067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4565</v>
      </c>
      <c r="P11" s="163">
        <v>681</v>
      </c>
      <c r="Q11" s="163">
        <v>2535</v>
      </c>
      <c r="R11" s="163">
        <v>3247</v>
      </c>
      <c r="S11" s="163">
        <v>5439</v>
      </c>
      <c r="T11" s="163">
        <v>3803</v>
      </c>
      <c r="U11" s="164">
        <f>IFERROR(T11/S11-1,"-")</f>
        <v>-0.30079058650487223</v>
      </c>
      <c r="V11" s="163">
        <f t="shared" si="2"/>
        <v>-1636</v>
      </c>
      <c r="W11" s="164">
        <f>T11/T$8</f>
        <v>8.6951551318105946E-2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34567</v>
      </c>
      <c r="P12" s="159">
        <v>10294</v>
      </c>
      <c r="Q12" s="159">
        <v>15211</v>
      </c>
      <c r="R12" s="159">
        <v>30989</v>
      </c>
      <c r="S12" s="159">
        <v>30916</v>
      </c>
      <c r="T12" s="159">
        <v>32683</v>
      </c>
      <c r="U12" s="160">
        <f>IFERROR(T12/S12-1,"-")</f>
        <v>5.7154871264070373E-2</v>
      </c>
      <c r="V12" s="159">
        <f t="shared" si="2"/>
        <v>1767</v>
      </c>
      <c r="W12" s="160">
        <f>T12/T$8</f>
        <v>0.74726204357866333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10275</v>
      </c>
      <c r="P13" s="163">
        <v>3060</v>
      </c>
      <c r="Q13" s="163">
        <v>3030</v>
      </c>
      <c r="R13" s="163">
        <v>10352</v>
      </c>
      <c r="S13" s="163">
        <v>9308</v>
      </c>
      <c r="T13" s="163">
        <v>11037</v>
      </c>
      <c r="U13" s="164">
        <f t="shared" ref="U13:U20" si="4">IFERROR(T13/S13-1,"-")</f>
        <v>0.18575418994413417</v>
      </c>
      <c r="V13" s="163">
        <f t="shared" si="2"/>
        <v>1729</v>
      </c>
      <c r="W13" s="164">
        <f t="shared" ref="W13:W20" si="5">T13/T$8</f>
        <v>0.25234926949722203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9881</v>
      </c>
      <c r="P14" s="163">
        <v>2874</v>
      </c>
      <c r="Q14" s="163">
        <v>5150</v>
      </c>
      <c r="R14" s="163">
        <v>6811</v>
      </c>
      <c r="S14" s="163">
        <v>6211</v>
      </c>
      <c r="T14" s="163">
        <v>6595</v>
      </c>
      <c r="U14" s="164">
        <f t="shared" si="4"/>
        <v>6.1825792947995506E-2</v>
      </c>
      <c r="V14" s="163">
        <f t="shared" si="2"/>
        <v>384</v>
      </c>
      <c r="W14" s="164">
        <f t="shared" si="5"/>
        <v>0.15078766261974988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2186</v>
      </c>
      <c r="P15" s="163">
        <v>544</v>
      </c>
      <c r="Q15" s="163">
        <v>1642</v>
      </c>
      <c r="R15" s="163">
        <v>2746</v>
      </c>
      <c r="S15" s="163">
        <v>2942</v>
      </c>
      <c r="T15" s="163">
        <v>2300</v>
      </c>
      <c r="U15" s="164">
        <f t="shared" si="4"/>
        <v>-0.21821889870836164</v>
      </c>
      <c r="V15" s="163">
        <f t="shared" si="2"/>
        <v>-642</v>
      </c>
      <c r="W15" s="164">
        <f t="shared" si="5"/>
        <v>5.2587054439033311E-2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731</v>
      </c>
      <c r="P16" s="163">
        <v>284</v>
      </c>
      <c r="Q16" s="163">
        <v>377</v>
      </c>
      <c r="R16" s="163">
        <v>868</v>
      </c>
      <c r="S16" s="163">
        <v>832</v>
      </c>
      <c r="T16" s="163">
        <v>1093</v>
      </c>
      <c r="U16" s="164">
        <f t="shared" si="4"/>
        <v>0.31370192307692313</v>
      </c>
      <c r="V16" s="163">
        <f t="shared" si="2"/>
        <v>261</v>
      </c>
      <c r="W16" s="164">
        <f t="shared" si="5"/>
        <v>2.4990282826897137E-2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686</v>
      </c>
      <c r="P17" s="163">
        <v>229</v>
      </c>
      <c r="Q17" s="163">
        <v>476</v>
      </c>
      <c r="R17" s="163">
        <v>657</v>
      </c>
      <c r="S17" s="163">
        <v>709</v>
      </c>
      <c r="T17" s="163">
        <v>810</v>
      </c>
      <c r="U17" s="164">
        <f t="shared" si="4"/>
        <v>0.14245416078984485</v>
      </c>
      <c r="V17" s="163">
        <f t="shared" si="2"/>
        <v>101</v>
      </c>
      <c r="W17" s="164">
        <f t="shared" si="5"/>
        <v>1.8519788737224777E-2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281</v>
      </c>
      <c r="P18" s="163">
        <v>136</v>
      </c>
      <c r="Q18" s="163">
        <v>98</v>
      </c>
      <c r="R18" s="163">
        <v>136</v>
      </c>
      <c r="S18" s="163">
        <v>243</v>
      </c>
      <c r="T18" s="163">
        <v>141</v>
      </c>
      <c r="U18" s="164">
        <f t="shared" si="4"/>
        <v>-0.41975308641975306</v>
      </c>
      <c r="V18" s="163">
        <f t="shared" si="2"/>
        <v>-102</v>
      </c>
      <c r="W18" s="164">
        <f t="shared" si="5"/>
        <v>3.2238150764798681E-3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591</v>
      </c>
      <c r="P19" s="163">
        <v>217</v>
      </c>
      <c r="Q19" s="163">
        <v>91</v>
      </c>
      <c r="R19" s="163">
        <v>153</v>
      </c>
      <c r="S19" s="163">
        <v>195</v>
      </c>
      <c r="T19" s="163">
        <v>156</v>
      </c>
      <c r="U19" s="164">
        <f t="shared" si="4"/>
        <v>-0.19999999999999996</v>
      </c>
      <c r="V19" s="163">
        <f t="shared" si="2"/>
        <v>-39</v>
      </c>
      <c r="W19" s="164">
        <f t="shared" si="5"/>
        <v>3.5667741271692161E-3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9936</v>
      </c>
      <c r="P20" s="168">
        <f t="shared" si="7"/>
        <v>2950</v>
      </c>
      <c r="Q20" s="168">
        <f t="shared" si="7"/>
        <v>4347</v>
      </c>
      <c r="R20" s="168">
        <f t="shared" si="7"/>
        <v>9266</v>
      </c>
      <c r="S20" s="168">
        <f t="shared" si="7"/>
        <v>10476</v>
      </c>
      <c r="T20" s="168">
        <f t="shared" si="7"/>
        <v>10551</v>
      </c>
      <c r="U20" s="169">
        <f t="shared" si="4"/>
        <v>7.1592210767468245E-3</v>
      </c>
      <c r="V20" s="168">
        <f>T20-S20</f>
        <v>75</v>
      </c>
      <c r="W20" s="169">
        <f t="shared" si="5"/>
        <v>0.24123739625488716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C5:K5"/>
    <mergeCell ref="O5:W5"/>
    <mergeCell ref="B3:K3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29DFF-798B-4666-89F0-4A4513C01F51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256</v>
      </c>
      <c r="N6" s="268"/>
      <c r="O6" s="268"/>
      <c r="P6" s="268"/>
      <c r="Q6" s="268"/>
      <c r="R6" s="268"/>
      <c r="S6" s="268"/>
      <c r="T6" s="268"/>
    </row>
    <row r="7" spans="1:20" ht="6" customHeight="1" x14ac:dyDescent="0.25"/>
    <row r="8" spans="1:20" ht="15.75" x14ac:dyDescent="0.25">
      <c r="B8" s="144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0" s="145" customFormat="1" ht="72" customHeight="1" x14ac:dyDescent="0.25">
      <c r="A9"/>
      <c r="B9" s="146"/>
      <c r="C9" s="171" t="s">
        <v>255</v>
      </c>
      <c r="D9" s="171" t="s">
        <v>223</v>
      </c>
      <c r="E9" s="171" t="s">
        <v>224</v>
      </c>
      <c r="F9" s="171" t="s">
        <v>225</v>
      </c>
      <c r="G9" s="171" t="s">
        <v>226</v>
      </c>
      <c r="H9" s="171" t="s">
        <v>227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255</v>
      </c>
      <c r="O9" s="171" t="s">
        <v>223</v>
      </c>
      <c r="P9" s="171" t="s">
        <v>224</v>
      </c>
      <c r="Q9" s="171" t="s">
        <v>225</v>
      </c>
      <c r="R9" s="171" t="s">
        <v>226</v>
      </c>
      <c r="S9" s="171" t="s">
        <v>227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46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404607</v>
      </c>
      <c r="D11" s="175">
        <v>56791</v>
      </c>
      <c r="E11" s="175">
        <v>349079</v>
      </c>
      <c r="F11" s="175">
        <v>411122</v>
      </c>
      <c r="G11" s="175">
        <v>443450</v>
      </c>
      <c r="H11" s="175">
        <v>433757</v>
      </c>
      <c r="I11" s="176">
        <f t="shared" ref="I11:I23" si="0">IFERROR(H11/G11-1,"-")</f>
        <v>-2.1858157627691943E-2</v>
      </c>
      <c r="J11" s="176">
        <f>H11/H11</f>
        <v>1</v>
      </c>
      <c r="K11" s="79"/>
      <c r="L11" s="79"/>
      <c r="M11" s="155" t="s">
        <v>68</v>
      </c>
      <c r="N11" s="175">
        <v>4632</v>
      </c>
      <c r="O11" s="175">
        <v>335</v>
      </c>
      <c r="P11" s="175">
        <v>2789</v>
      </c>
      <c r="Q11" s="175">
        <v>4514</v>
      </c>
      <c r="R11" s="175">
        <v>4771</v>
      </c>
      <c r="S11" s="176">
        <f t="shared" ref="S11:S23" si="1">IFERROR(R11/Q11-1,"-")</f>
        <v>5.6933983163491408E-2</v>
      </c>
      <c r="T11" s="176">
        <f>R11/R11</f>
        <v>1</v>
      </c>
    </row>
    <row r="12" spans="1:20" x14ac:dyDescent="0.25">
      <c r="B12" s="158" t="s">
        <v>97</v>
      </c>
      <c r="C12" s="159">
        <v>61359</v>
      </c>
      <c r="D12" s="159">
        <v>26605</v>
      </c>
      <c r="E12" s="159">
        <v>57069</v>
      </c>
      <c r="F12" s="159">
        <v>55517</v>
      </c>
      <c r="G12" s="159">
        <v>57381</v>
      </c>
      <c r="H12" s="159">
        <v>54143</v>
      </c>
      <c r="I12" s="160">
        <f t="shared" si="0"/>
        <v>-5.6429828688938866E-2</v>
      </c>
      <c r="J12" s="160">
        <f>H12/H11</f>
        <v>0.12482334579038494</v>
      </c>
      <c r="K12" s="79"/>
      <c r="L12" s="79"/>
      <c r="M12" s="158" t="s">
        <v>97</v>
      </c>
      <c r="N12" s="159">
        <v>458</v>
      </c>
      <c r="O12" s="159">
        <v>35</v>
      </c>
      <c r="P12" s="159">
        <v>119</v>
      </c>
      <c r="Q12" s="159">
        <v>1606</v>
      </c>
      <c r="R12" s="159">
        <v>924</v>
      </c>
      <c r="S12" s="160">
        <f t="shared" si="1"/>
        <v>-0.42465753424657537</v>
      </c>
      <c r="T12" s="160">
        <f>R12/R11</f>
        <v>0.1936700901278558</v>
      </c>
    </row>
    <row r="13" spans="1:20" x14ac:dyDescent="0.25">
      <c r="B13" s="162" t="s">
        <v>103</v>
      </c>
      <c r="C13" s="163">
        <v>23847</v>
      </c>
      <c r="D13" s="163">
        <v>19689</v>
      </c>
      <c r="E13" s="163">
        <v>24325</v>
      </c>
      <c r="F13" s="163">
        <v>20675</v>
      </c>
      <c r="G13" s="163">
        <v>20863</v>
      </c>
      <c r="H13" s="163">
        <v>18086</v>
      </c>
      <c r="I13" s="164">
        <f t="shared" si="0"/>
        <v>-0.13310645640607777</v>
      </c>
      <c r="J13" s="164">
        <f>H13/H11</f>
        <v>4.1696157064900395E-2</v>
      </c>
      <c r="K13" s="79"/>
      <c r="L13" s="79"/>
      <c r="M13" s="162" t="s">
        <v>103</v>
      </c>
      <c r="N13" s="163">
        <v>196</v>
      </c>
      <c r="O13" s="163">
        <v>23</v>
      </c>
      <c r="P13" s="163">
        <v>28</v>
      </c>
      <c r="Q13" s="163">
        <v>1151</v>
      </c>
      <c r="R13" s="163">
        <v>370</v>
      </c>
      <c r="S13" s="164">
        <f t="shared" si="1"/>
        <v>-0.67854039965247614</v>
      </c>
      <c r="T13" s="164">
        <f>R13/R11</f>
        <v>7.7551875916998539E-2</v>
      </c>
    </row>
    <row r="14" spans="1:20" x14ac:dyDescent="0.25">
      <c r="B14" s="162" t="s">
        <v>100</v>
      </c>
      <c r="C14" s="163">
        <v>37512</v>
      </c>
      <c r="D14" s="163">
        <v>6916</v>
      </c>
      <c r="E14" s="163">
        <v>32744</v>
      </c>
      <c r="F14" s="163">
        <v>34842</v>
      </c>
      <c r="G14" s="163">
        <v>36518</v>
      </c>
      <c r="H14" s="163">
        <v>36057</v>
      </c>
      <c r="I14" s="164">
        <f t="shared" si="0"/>
        <v>-1.2623911495700746E-2</v>
      </c>
      <c r="J14" s="164">
        <f>H14/H11</f>
        <v>8.3127188725484552E-2</v>
      </c>
      <c r="K14" s="79"/>
      <c r="L14" s="79"/>
      <c r="M14" s="162" t="s">
        <v>100</v>
      </c>
      <c r="N14" s="163">
        <v>262</v>
      </c>
      <c r="O14" s="163">
        <v>12</v>
      </c>
      <c r="P14" s="163">
        <v>91</v>
      </c>
      <c r="Q14" s="163">
        <v>455</v>
      </c>
      <c r="R14" s="163">
        <v>554</v>
      </c>
      <c r="S14" s="164">
        <f t="shared" si="1"/>
        <v>0.21758241758241748</v>
      </c>
      <c r="T14" s="164">
        <f>R14/R11</f>
        <v>0.11611821421085726</v>
      </c>
    </row>
    <row r="15" spans="1:20" x14ac:dyDescent="0.25">
      <c r="B15" s="158" t="s">
        <v>107</v>
      </c>
      <c r="C15" s="159">
        <v>343248</v>
      </c>
      <c r="D15" s="159">
        <v>30186</v>
      </c>
      <c r="E15" s="159">
        <v>292010</v>
      </c>
      <c r="F15" s="159">
        <v>355605</v>
      </c>
      <c r="G15" s="159">
        <v>386069</v>
      </c>
      <c r="H15" s="159">
        <v>379614</v>
      </c>
      <c r="I15" s="160">
        <f t="shared" si="0"/>
        <v>-1.671980915328608E-2</v>
      </c>
      <c r="J15" s="160">
        <f>H15/H11</f>
        <v>0.8751766542096151</v>
      </c>
      <c r="K15" s="79"/>
      <c r="L15" s="79"/>
      <c r="M15" s="158" t="s">
        <v>107</v>
      </c>
      <c r="N15" s="159">
        <v>4174</v>
      </c>
      <c r="O15" s="159">
        <v>300</v>
      </c>
      <c r="P15" s="159">
        <v>2670</v>
      </c>
      <c r="Q15" s="159">
        <v>2908</v>
      </c>
      <c r="R15" s="159">
        <v>3847</v>
      </c>
      <c r="S15" s="160">
        <f t="shared" si="1"/>
        <v>0.32290233837689142</v>
      </c>
      <c r="T15" s="160">
        <f>R15/R11</f>
        <v>0.80632990987214426</v>
      </c>
    </row>
    <row r="16" spans="1:20" x14ac:dyDescent="0.25">
      <c r="B16" s="162" t="s">
        <v>110</v>
      </c>
      <c r="C16" s="163">
        <v>140719</v>
      </c>
      <c r="D16" s="163">
        <v>1204</v>
      </c>
      <c r="E16" s="163">
        <v>114746</v>
      </c>
      <c r="F16" s="163">
        <v>141638</v>
      </c>
      <c r="G16" s="163">
        <v>151887</v>
      </c>
      <c r="H16" s="163">
        <v>153134</v>
      </c>
      <c r="I16" s="164">
        <f t="shared" si="0"/>
        <v>8.2100508930982308E-3</v>
      </c>
      <c r="J16" s="164">
        <f>H16/H11</f>
        <v>0.3530409883875073</v>
      </c>
      <c r="K16" s="79"/>
      <c r="L16" s="79"/>
      <c r="M16" s="162" t="s">
        <v>110</v>
      </c>
      <c r="N16" s="163">
        <v>1200</v>
      </c>
      <c r="O16" s="163">
        <v>3</v>
      </c>
      <c r="P16" s="163">
        <v>946</v>
      </c>
      <c r="Q16" s="163">
        <v>823</v>
      </c>
      <c r="R16" s="163">
        <v>1042</v>
      </c>
      <c r="S16" s="164">
        <f t="shared" si="1"/>
        <v>0.26609963547995141</v>
      </c>
      <c r="T16" s="164">
        <f>R16/R11</f>
        <v>0.21840285055543912</v>
      </c>
    </row>
    <row r="17" spans="1:20" x14ac:dyDescent="0.25">
      <c r="B17" s="162" t="s">
        <v>113</v>
      </c>
      <c r="C17" s="163">
        <v>39803</v>
      </c>
      <c r="D17" s="163">
        <v>4104</v>
      </c>
      <c r="E17" s="163">
        <v>29208</v>
      </c>
      <c r="F17" s="163">
        <v>38948</v>
      </c>
      <c r="G17" s="163">
        <v>43069</v>
      </c>
      <c r="H17" s="163">
        <v>39042</v>
      </c>
      <c r="I17" s="164">
        <f t="shared" si="0"/>
        <v>-9.3501126099979071E-2</v>
      </c>
      <c r="J17" s="164">
        <f>H17/H11</f>
        <v>9.0008922046214815E-2</v>
      </c>
      <c r="K17" s="79"/>
      <c r="L17" s="79"/>
      <c r="M17" s="162" t="s">
        <v>113</v>
      </c>
      <c r="N17" s="163">
        <v>1169</v>
      </c>
      <c r="O17" s="163">
        <v>174</v>
      </c>
      <c r="P17" s="163">
        <v>615</v>
      </c>
      <c r="Q17" s="163">
        <v>548</v>
      </c>
      <c r="R17" s="163">
        <v>766</v>
      </c>
      <c r="S17" s="164">
        <f t="shared" si="1"/>
        <v>0.39781021897810209</v>
      </c>
      <c r="T17" s="164">
        <f>R17/R11</f>
        <v>0.16055334311465103</v>
      </c>
    </row>
    <row r="18" spans="1:20" x14ac:dyDescent="0.25">
      <c r="B18" s="162" t="s">
        <v>116</v>
      </c>
      <c r="C18" s="163">
        <v>17655</v>
      </c>
      <c r="D18" s="163">
        <v>7511</v>
      </c>
      <c r="E18" s="163">
        <v>18369</v>
      </c>
      <c r="F18" s="163">
        <v>21509</v>
      </c>
      <c r="G18" s="163">
        <v>22773</v>
      </c>
      <c r="H18" s="163">
        <v>22162</v>
      </c>
      <c r="I18" s="164">
        <f t="shared" si="0"/>
        <v>-2.6830018003776379E-2</v>
      </c>
      <c r="J18" s="164">
        <f>H18/H11</f>
        <v>5.1093123569187354E-2</v>
      </c>
      <c r="K18" s="79"/>
      <c r="L18" s="79"/>
      <c r="M18" s="162" t="s">
        <v>116</v>
      </c>
      <c r="N18" s="163">
        <v>238</v>
      </c>
      <c r="O18" s="163">
        <v>29</v>
      </c>
      <c r="P18" s="163">
        <v>133</v>
      </c>
      <c r="Q18" s="163">
        <v>288</v>
      </c>
      <c r="R18" s="163">
        <v>301</v>
      </c>
      <c r="S18" s="164">
        <f t="shared" si="1"/>
        <v>4.513888888888884E-2</v>
      </c>
      <c r="T18" s="164">
        <f>R18/R11</f>
        <v>6.3089499056801515E-2</v>
      </c>
    </row>
    <row r="19" spans="1:20" x14ac:dyDescent="0.25">
      <c r="B19" s="162" t="s">
        <v>123</v>
      </c>
      <c r="C19" s="163">
        <v>11863</v>
      </c>
      <c r="D19" s="163">
        <v>575</v>
      </c>
      <c r="E19" s="163">
        <v>14346</v>
      </c>
      <c r="F19" s="163">
        <v>12830</v>
      </c>
      <c r="G19" s="163">
        <v>15628</v>
      </c>
      <c r="H19" s="163">
        <v>15170</v>
      </c>
      <c r="I19" s="164">
        <f t="shared" si="0"/>
        <v>-2.9306373176350098E-2</v>
      </c>
      <c r="J19" s="164">
        <f>H19/H11</f>
        <v>3.4973498986759867E-2</v>
      </c>
      <c r="K19" s="79"/>
      <c r="L19" s="79"/>
      <c r="M19" s="162" t="s">
        <v>123</v>
      </c>
      <c r="N19" s="163">
        <v>127</v>
      </c>
      <c r="O19" s="163">
        <v>3</v>
      </c>
      <c r="P19" s="163">
        <v>109</v>
      </c>
      <c r="Q19" s="163">
        <v>75</v>
      </c>
      <c r="R19" s="163">
        <v>156</v>
      </c>
      <c r="S19" s="164">
        <f t="shared" si="1"/>
        <v>1.08</v>
      </c>
      <c r="T19" s="164">
        <f>R19/R11</f>
        <v>3.2697547683923703E-2</v>
      </c>
    </row>
    <row r="20" spans="1:20" x14ac:dyDescent="0.25">
      <c r="B20" s="162" t="s">
        <v>119</v>
      </c>
      <c r="C20" s="163">
        <v>12131</v>
      </c>
      <c r="D20" s="163">
        <v>495</v>
      </c>
      <c r="E20" s="163">
        <v>13448</v>
      </c>
      <c r="F20" s="163">
        <v>12998</v>
      </c>
      <c r="G20" s="163">
        <v>13763</v>
      </c>
      <c r="H20" s="163">
        <v>12394</v>
      </c>
      <c r="I20" s="164">
        <f t="shared" si="0"/>
        <v>-9.9469592385381111E-2</v>
      </c>
      <c r="J20" s="164">
        <f>H20/H11</f>
        <v>2.8573602270395636E-2</v>
      </c>
      <c r="K20" s="79"/>
      <c r="L20" s="79"/>
      <c r="M20" s="162" t="s">
        <v>119</v>
      </c>
      <c r="N20" s="163">
        <v>104</v>
      </c>
      <c r="O20" s="163">
        <v>3</v>
      </c>
      <c r="P20" s="163">
        <v>106</v>
      </c>
      <c r="Q20" s="163">
        <v>66</v>
      </c>
      <c r="R20" s="163">
        <v>88</v>
      </c>
      <c r="S20" s="164">
        <f t="shared" si="1"/>
        <v>0.33333333333333326</v>
      </c>
      <c r="T20" s="164">
        <f>R20/R11</f>
        <v>1.8444770488367217E-2</v>
      </c>
    </row>
    <row r="21" spans="1:20" x14ac:dyDescent="0.25">
      <c r="B21" s="162" t="s">
        <v>128</v>
      </c>
      <c r="C21" s="163">
        <v>12694</v>
      </c>
      <c r="D21" s="163">
        <v>101</v>
      </c>
      <c r="E21" s="163">
        <v>8703</v>
      </c>
      <c r="F21" s="163">
        <v>12445</v>
      </c>
      <c r="G21" s="163">
        <v>10717</v>
      </c>
      <c r="H21" s="163">
        <v>10119</v>
      </c>
      <c r="I21" s="164">
        <f t="shared" si="0"/>
        <v>-5.5799197536624101E-2</v>
      </c>
      <c r="J21" s="164">
        <f>H21/H11</f>
        <v>2.3328730141530859E-2</v>
      </c>
      <c r="K21" s="79"/>
      <c r="L21" s="79"/>
      <c r="M21" s="162" t="s">
        <v>128</v>
      </c>
      <c r="N21" s="163">
        <v>31</v>
      </c>
      <c r="O21" s="163">
        <v>0</v>
      </c>
      <c r="P21" s="163">
        <v>11</v>
      </c>
      <c r="Q21" s="163">
        <v>47</v>
      </c>
      <c r="R21" s="163">
        <v>26</v>
      </c>
      <c r="S21" s="164">
        <f t="shared" si="1"/>
        <v>-0.44680851063829785</v>
      </c>
      <c r="T21" s="164">
        <f>R21/R11</f>
        <v>5.4495912806539508E-3</v>
      </c>
    </row>
    <row r="22" spans="1:20" x14ac:dyDescent="0.25">
      <c r="A22" s="166"/>
      <c r="B22" s="162" t="s">
        <v>131</v>
      </c>
      <c r="C22" s="163">
        <v>17581</v>
      </c>
      <c r="D22" s="163">
        <v>577</v>
      </c>
      <c r="E22" s="163">
        <v>5816</v>
      </c>
      <c r="F22" s="163">
        <v>9657</v>
      </c>
      <c r="G22" s="163">
        <v>11046</v>
      </c>
      <c r="H22" s="163">
        <v>8888</v>
      </c>
      <c r="I22" s="164">
        <f t="shared" si="0"/>
        <v>-0.19536483795038928</v>
      </c>
      <c r="J22" s="164">
        <f>H22/H11</f>
        <v>2.0490735596197872E-2</v>
      </c>
      <c r="K22" s="79"/>
      <c r="L22" s="79"/>
      <c r="M22" s="162" t="s">
        <v>131</v>
      </c>
      <c r="N22" s="163">
        <v>66</v>
      </c>
      <c r="O22" s="163">
        <v>0</v>
      </c>
      <c r="P22" s="163">
        <v>39</v>
      </c>
      <c r="Q22" s="163">
        <v>47</v>
      </c>
      <c r="R22" s="163">
        <v>46</v>
      </c>
      <c r="S22" s="164">
        <f t="shared" si="1"/>
        <v>-2.1276595744680882E-2</v>
      </c>
      <c r="T22" s="164">
        <f>R22/R11</f>
        <v>9.6415845734646819E-3</v>
      </c>
    </row>
    <row r="23" spans="1:20" x14ac:dyDescent="0.25">
      <c r="B23" s="167" t="s">
        <v>145</v>
      </c>
      <c r="C23" s="168">
        <f t="shared" ref="C23:H23" si="2">C15-SUM(C16:C22)</f>
        <v>90802</v>
      </c>
      <c r="D23" s="168">
        <f t="shared" si="2"/>
        <v>15619</v>
      </c>
      <c r="E23" s="168">
        <f t="shared" si="2"/>
        <v>87374</v>
      </c>
      <c r="F23" s="168">
        <f t="shared" si="2"/>
        <v>105580</v>
      </c>
      <c r="G23" s="168">
        <f t="shared" si="2"/>
        <v>117186</v>
      </c>
      <c r="H23" s="168">
        <f t="shared" si="2"/>
        <v>118705</v>
      </c>
      <c r="I23" s="169">
        <f t="shared" si="0"/>
        <v>1.2962299250763643E-2</v>
      </c>
      <c r="J23" s="169">
        <f>H23/H11</f>
        <v>0.27366705321182139</v>
      </c>
      <c r="K23" s="170"/>
      <c r="L23" s="170"/>
      <c r="M23" s="167" t="s">
        <v>145</v>
      </c>
      <c r="N23" s="168">
        <f>N15-SUM(N16:N22)</f>
        <v>1239</v>
      </c>
      <c r="O23" s="168">
        <f>O15-SUM(O16:O22)</f>
        <v>88</v>
      </c>
      <c r="P23" s="168">
        <f>P15-SUM(P16:P22)</f>
        <v>711</v>
      </c>
      <c r="Q23" s="168">
        <f>Q15-SUM(Q16:Q22)</f>
        <v>1014</v>
      </c>
      <c r="R23" s="168">
        <f>R15-SUM(R16:R22)</f>
        <v>1422</v>
      </c>
      <c r="S23" s="169">
        <f t="shared" si="1"/>
        <v>0.4023668639053255</v>
      </c>
      <c r="T23" s="169">
        <f>R23/R11</f>
        <v>0.29805072311884301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148350</v>
      </c>
      <c r="D25" s="175">
        <v>19347</v>
      </c>
      <c r="E25" s="175">
        <v>130897</v>
      </c>
      <c r="F25" s="175">
        <v>147030</v>
      </c>
      <c r="G25" s="175">
        <v>154587</v>
      </c>
      <c r="H25" s="175">
        <v>147890</v>
      </c>
      <c r="I25" s="176">
        <f t="shared" ref="I25:I37" si="3">IFERROR(H25/G25-1,"-")</f>
        <v>-4.3321883470149536E-2</v>
      </c>
      <c r="J25" s="176">
        <f>H25/H25</f>
        <v>1</v>
      </c>
    </row>
    <row r="26" spans="1:20" x14ac:dyDescent="0.25">
      <c r="B26" s="158" t="s">
        <v>97</v>
      </c>
      <c r="C26" s="159">
        <v>8379</v>
      </c>
      <c r="D26" s="159">
        <v>8339</v>
      </c>
      <c r="E26" s="159">
        <v>9611</v>
      </c>
      <c r="F26" s="159">
        <v>6455</v>
      </c>
      <c r="G26" s="159">
        <v>7633</v>
      </c>
      <c r="H26" s="159">
        <v>5525</v>
      </c>
      <c r="I26" s="160">
        <f t="shared" si="3"/>
        <v>-0.27616926503340755</v>
      </c>
      <c r="J26" s="160">
        <f>H26/H25</f>
        <v>3.7358847792278042E-2</v>
      </c>
    </row>
    <row r="27" spans="1:20" x14ac:dyDescent="0.25">
      <c r="B27" s="162" t="s">
        <v>103</v>
      </c>
      <c r="C27" s="163">
        <v>3947</v>
      </c>
      <c r="D27" s="163">
        <v>6165</v>
      </c>
      <c r="E27" s="163">
        <v>4343</v>
      </c>
      <c r="F27" s="163">
        <v>2403</v>
      </c>
      <c r="G27" s="163">
        <v>2881</v>
      </c>
      <c r="H27" s="163">
        <v>1972</v>
      </c>
      <c r="I27" s="164">
        <f t="shared" si="3"/>
        <v>-0.31551544602568549</v>
      </c>
      <c r="J27" s="164">
        <f>H27/H25</f>
        <v>1.3334234904320778E-2</v>
      </c>
    </row>
    <row r="28" spans="1:20" x14ac:dyDescent="0.25">
      <c r="B28" s="162" t="s">
        <v>100</v>
      </c>
      <c r="C28" s="163">
        <v>4432</v>
      </c>
      <c r="D28" s="163">
        <v>2174</v>
      </c>
      <c r="E28" s="163">
        <v>5268</v>
      </c>
      <c r="F28" s="163">
        <v>4052</v>
      </c>
      <c r="G28" s="163">
        <v>4752</v>
      </c>
      <c r="H28" s="163">
        <v>3553</v>
      </c>
      <c r="I28" s="164">
        <f t="shared" si="3"/>
        <v>-0.25231481481481477</v>
      </c>
      <c r="J28" s="164">
        <f>H28/H25</f>
        <v>2.4024612887957264E-2</v>
      </c>
    </row>
    <row r="29" spans="1:20" x14ac:dyDescent="0.25">
      <c r="B29" s="158" t="s">
        <v>107</v>
      </c>
      <c r="C29" s="159">
        <v>139971</v>
      </c>
      <c r="D29" s="159">
        <v>11008</v>
      </c>
      <c r="E29" s="159">
        <v>121286</v>
      </c>
      <c r="F29" s="159">
        <v>140575</v>
      </c>
      <c r="G29" s="159">
        <v>146954</v>
      </c>
      <c r="H29" s="159">
        <v>142365</v>
      </c>
      <c r="I29" s="160">
        <f t="shared" si="3"/>
        <v>-3.122745893272727E-2</v>
      </c>
      <c r="J29" s="160">
        <f>H29/H25</f>
        <v>0.96264115220772195</v>
      </c>
    </row>
    <row r="30" spans="1:20" x14ac:dyDescent="0.25">
      <c r="B30" s="162" t="s">
        <v>110</v>
      </c>
      <c r="C30" s="163">
        <v>64610</v>
      </c>
      <c r="D30" s="163">
        <v>461</v>
      </c>
      <c r="E30" s="163">
        <v>55516</v>
      </c>
      <c r="F30" s="163">
        <v>63956</v>
      </c>
      <c r="G30" s="163">
        <v>66540</v>
      </c>
      <c r="H30" s="163">
        <v>66925</v>
      </c>
      <c r="I30" s="164">
        <f t="shared" si="3"/>
        <v>5.785993387436239E-3</v>
      </c>
      <c r="J30" s="164">
        <f>H30/H25</f>
        <v>0.4525322875109879</v>
      </c>
    </row>
    <row r="31" spans="1:20" x14ac:dyDescent="0.25">
      <c r="B31" s="162" t="s">
        <v>113</v>
      </c>
      <c r="C31" s="163">
        <v>15278</v>
      </c>
      <c r="D31" s="163">
        <v>1551</v>
      </c>
      <c r="E31" s="163">
        <v>11389</v>
      </c>
      <c r="F31" s="163">
        <v>14497</v>
      </c>
      <c r="G31" s="163">
        <v>15333</v>
      </c>
      <c r="H31" s="163">
        <v>13413</v>
      </c>
      <c r="I31" s="164">
        <f t="shared" si="3"/>
        <v>-0.12522011348072781</v>
      </c>
      <c r="J31" s="164">
        <f>H31/H25</f>
        <v>9.0695787409561163E-2</v>
      </c>
    </row>
    <row r="32" spans="1:20" x14ac:dyDescent="0.25">
      <c r="B32" s="162" t="s">
        <v>116</v>
      </c>
      <c r="C32" s="163">
        <v>6362</v>
      </c>
      <c r="D32" s="163">
        <v>3174</v>
      </c>
      <c r="E32" s="163">
        <v>6284</v>
      </c>
      <c r="F32" s="163">
        <v>6631</v>
      </c>
      <c r="G32" s="163">
        <v>6481</v>
      </c>
      <c r="H32" s="163">
        <v>5585</v>
      </c>
      <c r="I32" s="164">
        <f t="shared" si="3"/>
        <v>-0.13825027002005863</v>
      </c>
      <c r="J32" s="164">
        <f>H32/H25</f>
        <v>3.7764554736628576E-2</v>
      </c>
    </row>
    <row r="33" spans="2:10" x14ac:dyDescent="0.25">
      <c r="B33" s="162" t="s">
        <v>123</v>
      </c>
      <c r="C33" s="163">
        <v>5653</v>
      </c>
      <c r="D33" s="163">
        <v>170</v>
      </c>
      <c r="E33" s="163">
        <v>6830</v>
      </c>
      <c r="F33" s="163">
        <v>5327</v>
      </c>
      <c r="G33" s="163">
        <v>6123</v>
      </c>
      <c r="H33" s="163">
        <v>5803</v>
      </c>
      <c r="I33" s="164">
        <f t="shared" si="3"/>
        <v>-5.2261963089988539E-2</v>
      </c>
      <c r="J33" s="164">
        <f>H33/H25</f>
        <v>3.9238623301102171E-2</v>
      </c>
    </row>
    <row r="34" spans="2:10" x14ac:dyDescent="0.25">
      <c r="B34" s="162" t="s">
        <v>119</v>
      </c>
      <c r="C34" s="163">
        <v>6909</v>
      </c>
      <c r="D34" s="163">
        <v>249</v>
      </c>
      <c r="E34" s="163">
        <v>8112</v>
      </c>
      <c r="F34" s="163">
        <v>7362</v>
      </c>
      <c r="G34" s="163">
        <v>6913</v>
      </c>
      <c r="H34" s="163">
        <v>6687</v>
      </c>
      <c r="I34" s="164">
        <f t="shared" si="3"/>
        <v>-3.269202950961958E-2</v>
      </c>
      <c r="J34" s="164">
        <f>H34/H25</f>
        <v>4.521603894786666E-2</v>
      </c>
    </row>
    <row r="35" spans="2:10" x14ac:dyDescent="0.25">
      <c r="B35" s="162" t="s">
        <v>128</v>
      </c>
      <c r="C35" s="163">
        <v>5326</v>
      </c>
      <c r="D35" s="163">
        <v>39</v>
      </c>
      <c r="E35" s="163">
        <v>3232</v>
      </c>
      <c r="F35" s="163">
        <v>4376</v>
      </c>
      <c r="G35" s="163">
        <v>3587</v>
      </c>
      <c r="H35" s="163">
        <v>3609</v>
      </c>
      <c r="I35" s="164">
        <f t="shared" si="3"/>
        <v>6.1332589908000834E-3</v>
      </c>
      <c r="J35" s="164">
        <f>H35/H25</f>
        <v>2.4403272702684428E-2</v>
      </c>
    </row>
    <row r="36" spans="2:10" x14ac:dyDescent="0.25">
      <c r="B36" s="162" t="s">
        <v>131</v>
      </c>
      <c r="C36" s="163">
        <v>5626</v>
      </c>
      <c r="D36" s="163">
        <v>90</v>
      </c>
      <c r="E36" s="163">
        <v>1725</v>
      </c>
      <c r="F36" s="163">
        <v>3291</v>
      </c>
      <c r="G36" s="163">
        <v>3554</v>
      </c>
      <c r="H36" s="163">
        <v>3156</v>
      </c>
      <c r="I36" s="164">
        <f t="shared" si="3"/>
        <v>-0.1119864940911649</v>
      </c>
      <c r="J36" s="164">
        <f>H36/H25</f>
        <v>2.134018527283792E-2</v>
      </c>
    </row>
    <row r="37" spans="2:10" x14ac:dyDescent="0.25">
      <c r="B37" s="167" t="s">
        <v>145</v>
      </c>
      <c r="C37" s="168">
        <f t="shared" ref="C37:H37" si="4">C29-SUM(C30:C36)</f>
        <v>30207</v>
      </c>
      <c r="D37" s="168">
        <f t="shared" si="4"/>
        <v>5274</v>
      </c>
      <c r="E37" s="168">
        <f t="shared" si="4"/>
        <v>28198</v>
      </c>
      <c r="F37" s="168">
        <f t="shared" si="4"/>
        <v>35135</v>
      </c>
      <c r="G37" s="168">
        <f t="shared" si="4"/>
        <v>38423</v>
      </c>
      <c r="H37" s="168">
        <f t="shared" si="4"/>
        <v>37187</v>
      </c>
      <c r="I37" s="169">
        <f t="shared" si="3"/>
        <v>-3.2168232569034227E-2</v>
      </c>
      <c r="J37" s="169">
        <f>H37/H25</f>
        <v>0.25145040232605315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105310</v>
      </c>
      <c r="D39" s="175">
        <v>10131</v>
      </c>
      <c r="E39" s="175">
        <v>88104</v>
      </c>
      <c r="F39" s="175">
        <v>102173</v>
      </c>
      <c r="G39" s="175">
        <v>112246</v>
      </c>
      <c r="H39" s="175">
        <v>115019</v>
      </c>
      <c r="I39" s="176">
        <f t="shared" ref="I39:I51" si="5">IFERROR(H39/G39-1,"-")</f>
        <v>2.4704666536001341E-2</v>
      </c>
      <c r="J39" s="176">
        <f>H39/H39</f>
        <v>1</v>
      </c>
    </row>
    <row r="40" spans="2:10" x14ac:dyDescent="0.25">
      <c r="B40" s="158" t="s">
        <v>97</v>
      </c>
      <c r="C40" s="159">
        <v>6245</v>
      </c>
      <c r="D40" s="159">
        <v>3001</v>
      </c>
      <c r="E40" s="159">
        <v>5940</v>
      </c>
      <c r="F40" s="159">
        <v>4224</v>
      </c>
      <c r="G40" s="159">
        <v>4931</v>
      </c>
      <c r="H40" s="159">
        <v>5645</v>
      </c>
      <c r="I40" s="160">
        <f t="shared" si="5"/>
        <v>0.14479821537213544</v>
      </c>
      <c r="J40" s="160">
        <f>H40/H39</f>
        <v>4.9078847842530367E-2</v>
      </c>
    </row>
    <row r="41" spans="2:10" x14ac:dyDescent="0.25">
      <c r="B41" s="162" t="s">
        <v>103</v>
      </c>
      <c r="C41" s="163">
        <v>2293</v>
      </c>
      <c r="D41" s="163">
        <v>2279</v>
      </c>
      <c r="E41" s="163">
        <v>2491</v>
      </c>
      <c r="F41" s="163">
        <v>1394</v>
      </c>
      <c r="G41" s="163">
        <v>1755</v>
      </c>
      <c r="H41" s="163">
        <v>2075</v>
      </c>
      <c r="I41" s="164">
        <f t="shared" si="5"/>
        <v>0.18233618233618243</v>
      </c>
      <c r="J41" s="164">
        <f>H41/H39</f>
        <v>1.804049765690886E-2</v>
      </c>
    </row>
    <row r="42" spans="2:10" x14ac:dyDescent="0.25">
      <c r="B42" s="162" t="s">
        <v>100</v>
      </c>
      <c r="C42" s="163">
        <v>3952</v>
      </c>
      <c r="D42" s="163">
        <v>722</v>
      </c>
      <c r="E42" s="163">
        <v>3449</v>
      </c>
      <c r="F42" s="163">
        <v>2830</v>
      </c>
      <c r="G42" s="163">
        <v>3176</v>
      </c>
      <c r="H42" s="163">
        <v>3570</v>
      </c>
      <c r="I42" s="164">
        <f t="shared" si="5"/>
        <v>0.12405541561712852</v>
      </c>
      <c r="J42" s="164">
        <f>H42/H39</f>
        <v>3.1038350185621507E-2</v>
      </c>
    </row>
    <row r="43" spans="2:10" x14ac:dyDescent="0.25">
      <c r="B43" s="158" t="s">
        <v>107</v>
      </c>
      <c r="C43" s="159">
        <v>99065</v>
      </c>
      <c r="D43" s="159">
        <v>7130</v>
      </c>
      <c r="E43" s="159">
        <v>82164</v>
      </c>
      <c r="F43" s="159">
        <v>97949</v>
      </c>
      <c r="G43" s="159">
        <v>107315</v>
      </c>
      <c r="H43" s="159">
        <v>109374</v>
      </c>
      <c r="I43" s="160">
        <f t="shared" si="5"/>
        <v>1.9186507012067366E-2</v>
      </c>
      <c r="J43" s="160">
        <f>H43/H39</f>
        <v>0.95092115215746964</v>
      </c>
    </row>
    <row r="44" spans="2:10" x14ac:dyDescent="0.25">
      <c r="B44" s="162" t="s">
        <v>110</v>
      </c>
      <c r="C44" s="163">
        <v>44676</v>
      </c>
      <c r="D44" s="163">
        <v>257</v>
      </c>
      <c r="E44" s="163">
        <v>33474</v>
      </c>
      <c r="F44" s="163">
        <v>40917</v>
      </c>
      <c r="G44" s="163">
        <v>46040</v>
      </c>
      <c r="H44" s="163">
        <v>47035</v>
      </c>
      <c r="I44" s="164">
        <f t="shared" si="5"/>
        <v>2.16116420503909E-2</v>
      </c>
      <c r="J44" s="164">
        <f>H44/H39</f>
        <v>0.4089324372494979</v>
      </c>
    </row>
    <row r="45" spans="2:10" x14ac:dyDescent="0.25">
      <c r="B45" s="162" t="s">
        <v>113</v>
      </c>
      <c r="C45" s="163">
        <v>4649</v>
      </c>
      <c r="D45" s="163">
        <v>587</v>
      </c>
      <c r="E45" s="163">
        <v>3140</v>
      </c>
      <c r="F45" s="163">
        <v>4770</v>
      </c>
      <c r="G45" s="163">
        <v>4864</v>
      </c>
      <c r="H45" s="163">
        <v>4432</v>
      </c>
      <c r="I45" s="164">
        <f t="shared" si="5"/>
        <v>-8.8815789473684181E-2</v>
      </c>
      <c r="J45" s="164">
        <f>H45/H39</f>
        <v>3.8532764152009666E-2</v>
      </c>
    </row>
    <row r="46" spans="2:10" x14ac:dyDescent="0.25">
      <c r="B46" s="162" t="s">
        <v>116</v>
      </c>
      <c r="C46" s="163">
        <v>2719</v>
      </c>
      <c r="D46" s="163">
        <v>1408</v>
      </c>
      <c r="E46" s="163">
        <v>2638</v>
      </c>
      <c r="F46" s="163">
        <v>2846</v>
      </c>
      <c r="G46" s="163">
        <v>2914</v>
      </c>
      <c r="H46" s="163">
        <v>3282</v>
      </c>
      <c r="I46" s="164">
        <f t="shared" si="5"/>
        <v>0.12628689087165412</v>
      </c>
      <c r="J46" s="164">
        <f>H46/H39</f>
        <v>2.8534416052999938E-2</v>
      </c>
    </row>
    <row r="47" spans="2:10" x14ac:dyDescent="0.25">
      <c r="B47" s="162" t="s">
        <v>123</v>
      </c>
      <c r="C47" s="163">
        <v>4291</v>
      </c>
      <c r="D47" s="163">
        <v>158</v>
      </c>
      <c r="E47" s="163">
        <v>4319</v>
      </c>
      <c r="F47" s="163">
        <v>4506</v>
      </c>
      <c r="G47" s="163">
        <v>4862</v>
      </c>
      <c r="H47" s="163">
        <v>4791</v>
      </c>
      <c r="I47" s="164">
        <f t="shared" si="5"/>
        <v>-1.4603044014808719E-2</v>
      </c>
      <c r="J47" s="164">
        <f>H47/H39</f>
        <v>4.1653987602048359E-2</v>
      </c>
    </row>
    <row r="48" spans="2:10" x14ac:dyDescent="0.25">
      <c r="B48" s="162" t="s">
        <v>119</v>
      </c>
      <c r="C48" s="163">
        <v>3387</v>
      </c>
      <c r="D48" s="163">
        <v>59</v>
      </c>
      <c r="E48" s="163">
        <v>3069</v>
      </c>
      <c r="F48" s="163">
        <v>3219</v>
      </c>
      <c r="G48" s="163">
        <v>3831</v>
      </c>
      <c r="H48" s="163">
        <v>3089</v>
      </c>
      <c r="I48" s="164">
        <f t="shared" si="5"/>
        <v>-0.19368311145914907</v>
      </c>
      <c r="J48" s="164">
        <f>H48/H39</f>
        <v>2.685643241551396E-2</v>
      </c>
    </row>
    <row r="49" spans="2:10" x14ac:dyDescent="0.25">
      <c r="B49" s="162" t="s">
        <v>128</v>
      </c>
      <c r="C49" s="163">
        <v>4220</v>
      </c>
      <c r="D49" s="163">
        <v>31</v>
      </c>
      <c r="E49" s="163">
        <v>3518</v>
      </c>
      <c r="F49" s="163">
        <v>4227</v>
      </c>
      <c r="G49" s="163">
        <v>3701</v>
      </c>
      <c r="H49" s="163">
        <v>3548</v>
      </c>
      <c r="I49" s="164">
        <f t="shared" si="5"/>
        <v>-4.1340178330180999E-2</v>
      </c>
      <c r="J49" s="164">
        <f>H49/H39</f>
        <v>3.0847077439379582E-2</v>
      </c>
    </row>
    <row r="50" spans="2:10" x14ac:dyDescent="0.25">
      <c r="B50" s="162" t="s">
        <v>131</v>
      </c>
      <c r="C50" s="163">
        <v>6567</v>
      </c>
      <c r="D50" s="163">
        <v>368</v>
      </c>
      <c r="E50" s="163">
        <v>2552</v>
      </c>
      <c r="F50" s="163">
        <v>3815</v>
      </c>
      <c r="G50" s="163">
        <v>4132</v>
      </c>
      <c r="H50" s="163">
        <v>3336</v>
      </c>
      <c r="I50" s="164">
        <f t="shared" si="5"/>
        <v>-0.19264278799612777</v>
      </c>
      <c r="J50" s="164">
        <f>H50/H39</f>
        <v>2.9003903702866481E-2</v>
      </c>
    </row>
    <row r="51" spans="2:10" x14ac:dyDescent="0.25">
      <c r="B51" s="167" t="s">
        <v>145</v>
      </c>
      <c r="C51" s="168">
        <f t="shared" ref="C51:H51" si="6">C43-SUM(C44:C50)</f>
        <v>28556</v>
      </c>
      <c r="D51" s="168">
        <f t="shared" si="6"/>
        <v>4262</v>
      </c>
      <c r="E51" s="168">
        <f t="shared" si="6"/>
        <v>29454</v>
      </c>
      <c r="F51" s="168">
        <f t="shared" si="6"/>
        <v>33649</v>
      </c>
      <c r="G51" s="168">
        <f t="shared" si="6"/>
        <v>36971</v>
      </c>
      <c r="H51" s="168">
        <f t="shared" si="6"/>
        <v>39861</v>
      </c>
      <c r="I51" s="169">
        <f t="shared" si="5"/>
        <v>7.8169375997403368E-2</v>
      </c>
      <c r="J51" s="169">
        <f>H51/H39</f>
        <v>0.34656013354315374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4632</v>
      </c>
      <c r="D53" s="175">
        <v>335</v>
      </c>
      <c r="E53" s="175">
        <v>2789</v>
      </c>
      <c r="F53" s="175">
        <v>4514</v>
      </c>
      <c r="G53" s="175">
        <v>4771</v>
      </c>
      <c r="H53" s="175">
        <v>3980</v>
      </c>
      <c r="I53" s="176">
        <f t="shared" ref="I53:I65" si="7">IFERROR(H53/G53-1,"-")</f>
        <v>-0.16579333473066438</v>
      </c>
      <c r="J53" s="176">
        <f>H53/H53</f>
        <v>1</v>
      </c>
    </row>
    <row r="54" spans="2:10" x14ac:dyDescent="0.25">
      <c r="B54" s="158" t="s">
        <v>97</v>
      </c>
      <c r="C54" s="159">
        <v>458</v>
      </c>
      <c r="D54" s="159">
        <v>35</v>
      </c>
      <c r="E54" s="159">
        <v>119</v>
      </c>
      <c r="F54" s="159">
        <v>1606</v>
      </c>
      <c r="G54" s="159">
        <v>924</v>
      </c>
      <c r="H54" s="159">
        <v>571</v>
      </c>
      <c r="I54" s="160">
        <f t="shared" si="7"/>
        <v>-0.38203463203463206</v>
      </c>
      <c r="J54" s="160">
        <f>H54/H53</f>
        <v>0.14346733668341707</v>
      </c>
    </row>
    <row r="55" spans="2:10" x14ac:dyDescent="0.25">
      <c r="B55" s="162" t="s">
        <v>103</v>
      </c>
      <c r="C55" s="163">
        <v>196</v>
      </c>
      <c r="D55" s="163">
        <v>23</v>
      </c>
      <c r="E55" s="163">
        <v>28</v>
      </c>
      <c r="F55" s="163">
        <v>1151</v>
      </c>
      <c r="G55" s="163">
        <v>370</v>
      </c>
      <c r="H55" s="163">
        <v>361</v>
      </c>
      <c r="I55" s="164">
        <f t="shared" si="7"/>
        <v>-2.4324324324324298E-2</v>
      </c>
      <c r="J55" s="164">
        <f>H55/H53</f>
        <v>9.0703517587939694E-2</v>
      </c>
    </row>
    <row r="56" spans="2:10" x14ac:dyDescent="0.25">
      <c r="B56" s="162" t="s">
        <v>100</v>
      </c>
      <c r="C56" s="163">
        <v>262</v>
      </c>
      <c r="D56" s="163">
        <v>12</v>
      </c>
      <c r="E56" s="163">
        <v>91</v>
      </c>
      <c r="F56" s="163">
        <v>455</v>
      </c>
      <c r="G56" s="163">
        <v>554</v>
      </c>
      <c r="H56" s="163">
        <v>210</v>
      </c>
      <c r="I56" s="164">
        <f t="shared" si="7"/>
        <v>-0.62093862815884471</v>
      </c>
      <c r="J56" s="164">
        <f>H56/H53</f>
        <v>5.2763819095477386E-2</v>
      </c>
    </row>
    <row r="57" spans="2:10" x14ac:dyDescent="0.25">
      <c r="B57" s="158" t="s">
        <v>107</v>
      </c>
      <c r="C57" s="159">
        <v>4174</v>
      </c>
      <c r="D57" s="159">
        <v>300</v>
      </c>
      <c r="E57" s="159">
        <v>2670</v>
      </c>
      <c r="F57" s="159">
        <v>2908</v>
      </c>
      <c r="G57" s="159">
        <v>3847</v>
      </c>
      <c r="H57" s="159">
        <v>3409</v>
      </c>
      <c r="I57" s="160">
        <f t="shared" si="7"/>
        <v>-0.1138549519105797</v>
      </c>
      <c r="J57" s="160">
        <f>H57/H53</f>
        <v>0.85653266331658295</v>
      </c>
    </row>
    <row r="58" spans="2:10" x14ac:dyDescent="0.25">
      <c r="B58" s="162" t="s">
        <v>110</v>
      </c>
      <c r="C58" s="163">
        <v>1200</v>
      </c>
      <c r="D58" s="163">
        <v>3</v>
      </c>
      <c r="E58" s="163">
        <v>946</v>
      </c>
      <c r="F58" s="163">
        <v>823</v>
      </c>
      <c r="G58" s="163">
        <v>1042</v>
      </c>
      <c r="H58" s="163">
        <v>1039</v>
      </c>
      <c r="I58" s="164">
        <f t="shared" si="7"/>
        <v>-2.8790786948176272E-3</v>
      </c>
      <c r="J58" s="164">
        <f>H58/H53</f>
        <v>0.26105527638190956</v>
      </c>
    </row>
    <row r="59" spans="2:10" x14ac:dyDescent="0.25">
      <c r="B59" s="162" t="s">
        <v>113</v>
      </c>
      <c r="C59" s="163">
        <v>1169</v>
      </c>
      <c r="D59" s="163">
        <v>174</v>
      </c>
      <c r="E59" s="163">
        <v>615</v>
      </c>
      <c r="F59" s="163">
        <v>548</v>
      </c>
      <c r="G59" s="163">
        <v>766</v>
      </c>
      <c r="H59" s="163">
        <v>747</v>
      </c>
      <c r="I59" s="164">
        <f t="shared" si="7"/>
        <v>-2.4804177545691863E-2</v>
      </c>
      <c r="J59" s="164">
        <f>H59/H53</f>
        <v>0.18768844221105527</v>
      </c>
    </row>
    <row r="60" spans="2:10" x14ac:dyDescent="0.25">
      <c r="B60" s="162" t="s">
        <v>116</v>
      </c>
      <c r="C60" s="163">
        <v>238</v>
      </c>
      <c r="D60" s="163">
        <v>29</v>
      </c>
      <c r="E60" s="163">
        <v>133</v>
      </c>
      <c r="F60" s="163">
        <v>288</v>
      </c>
      <c r="G60" s="163">
        <v>301</v>
      </c>
      <c r="H60" s="163">
        <v>204</v>
      </c>
      <c r="I60" s="164">
        <f t="shared" si="7"/>
        <v>-0.32225913621262459</v>
      </c>
      <c r="J60" s="164">
        <f>H60/H53</f>
        <v>5.1256281407035177E-2</v>
      </c>
    </row>
    <row r="61" spans="2:10" x14ac:dyDescent="0.25">
      <c r="B61" s="162" t="s">
        <v>123</v>
      </c>
      <c r="C61" s="163">
        <v>127</v>
      </c>
      <c r="D61" s="163">
        <v>3</v>
      </c>
      <c r="E61" s="163">
        <v>109</v>
      </c>
      <c r="F61" s="163">
        <v>75</v>
      </c>
      <c r="G61" s="163">
        <v>156</v>
      </c>
      <c r="H61" s="163">
        <v>99</v>
      </c>
      <c r="I61" s="164">
        <f t="shared" si="7"/>
        <v>-0.36538461538461542</v>
      </c>
      <c r="J61" s="164">
        <f>H61/H53</f>
        <v>2.4874371859296484E-2</v>
      </c>
    </row>
    <row r="62" spans="2:10" x14ac:dyDescent="0.25">
      <c r="B62" s="162" t="s">
        <v>119</v>
      </c>
      <c r="C62" s="163">
        <v>104</v>
      </c>
      <c r="D62" s="163">
        <v>3</v>
      </c>
      <c r="E62" s="163">
        <v>106</v>
      </c>
      <c r="F62" s="163">
        <v>66</v>
      </c>
      <c r="G62" s="163">
        <v>88</v>
      </c>
      <c r="H62" s="163">
        <v>124</v>
      </c>
      <c r="I62" s="164">
        <f t="shared" si="7"/>
        <v>0.40909090909090917</v>
      </c>
      <c r="J62" s="164">
        <f>H62/H53</f>
        <v>3.1155778894472363E-2</v>
      </c>
    </row>
    <row r="63" spans="2:10" x14ac:dyDescent="0.25">
      <c r="B63" s="162" t="s">
        <v>128</v>
      </c>
      <c r="C63" s="163">
        <v>31</v>
      </c>
      <c r="D63" s="163">
        <v>0</v>
      </c>
      <c r="E63" s="163">
        <v>11</v>
      </c>
      <c r="F63" s="163">
        <v>47</v>
      </c>
      <c r="G63" s="163">
        <v>26</v>
      </c>
      <c r="H63" s="163">
        <v>76</v>
      </c>
      <c r="I63" s="164">
        <f t="shared" si="7"/>
        <v>1.9230769230769229</v>
      </c>
      <c r="J63" s="164">
        <f>H63/H53</f>
        <v>1.9095477386934675E-2</v>
      </c>
    </row>
    <row r="64" spans="2:10" x14ac:dyDescent="0.25">
      <c r="B64" s="162" t="s">
        <v>131</v>
      </c>
      <c r="C64" s="163">
        <v>66</v>
      </c>
      <c r="D64" s="163">
        <v>0</v>
      </c>
      <c r="E64" s="163">
        <v>39</v>
      </c>
      <c r="F64" s="163">
        <v>47</v>
      </c>
      <c r="G64" s="163">
        <v>46</v>
      </c>
      <c r="H64" s="163">
        <v>21</v>
      </c>
      <c r="I64" s="164">
        <f t="shared" si="7"/>
        <v>-0.54347826086956519</v>
      </c>
      <c r="J64" s="164">
        <f>H64/H53</f>
        <v>5.2763819095477385E-3</v>
      </c>
    </row>
    <row r="65" spans="2:10" x14ac:dyDescent="0.25">
      <c r="B65" s="167" t="s">
        <v>145</v>
      </c>
      <c r="C65" s="168">
        <f t="shared" ref="C65:H65" si="8">C57-SUM(C58:C64)</f>
        <v>1239</v>
      </c>
      <c r="D65" s="168">
        <f t="shared" si="8"/>
        <v>88</v>
      </c>
      <c r="E65" s="168">
        <f t="shared" si="8"/>
        <v>711</v>
      </c>
      <c r="F65" s="168">
        <f t="shared" si="8"/>
        <v>1014</v>
      </c>
      <c r="G65" s="168">
        <f t="shared" si="8"/>
        <v>1422</v>
      </c>
      <c r="H65" s="168">
        <f t="shared" si="8"/>
        <v>1099</v>
      </c>
      <c r="I65" s="169">
        <f t="shared" si="7"/>
        <v>-0.22714486638537268</v>
      </c>
      <c r="J65" s="169">
        <f>H65/H53</f>
        <v>0.27613065326633168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11683</v>
      </c>
      <c r="D67" s="175">
        <v>1554</v>
      </c>
      <c r="E67" s="175">
        <v>10397</v>
      </c>
      <c r="F67" s="175">
        <v>18389</v>
      </c>
      <c r="G67" s="175">
        <v>24407</v>
      </c>
      <c r="H67" s="175">
        <v>15773</v>
      </c>
      <c r="I67" s="176">
        <f t="shared" ref="I67:I79" si="9">IFERROR(H67/G67-1,"-")</f>
        <v>-0.35375097308149306</v>
      </c>
      <c r="J67" s="176">
        <f>H67/H67</f>
        <v>1</v>
      </c>
    </row>
    <row r="68" spans="2:10" x14ac:dyDescent="0.25">
      <c r="B68" s="158" t="s">
        <v>97</v>
      </c>
      <c r="C68" s="159">
        <v>2948</v>
      </c>
      <c r="D68" s="159">
        <v>795</v>
      </c>
      <c r="E68" s="159">
        <v>2447</v>
      </c>
      <c r="F68" s="159">
        <v>2288</v>
      </c>
      <c r="G68" s="159">
        <v>3641</v>
      </c>
      <c r="H68" s="159">
        <v>1914</v>
      </c>
      <c r="I68" s="160">
        <f t="shared" si="9"/>
        <v>-0.47432024169184295</v>
      </c>
      <c r="J68" s="160">
        <f>H68/H67</f>
        <v>0.12134660495783935</v>
      </c>
    </row>
    <row r="69" spans="2:10" x14ac:dyDescent="0.25">
      <c r="B69" s="162" t="s">
        <v>103</v>
      </c>
      <c r="C69" s="163">
        <v>1391</v>
      </c>
      <c r="D69" s="163">
        <v>777</v>
      </c>
      <c r="E69" s="163">
        <v>1565</v>
      </c>
      <c r="F69" s="163">
        <v>1964</v>
      </c>
      <c r="G69" s="163">
        <v>2133</v>
      </c>
      <c r="H69" s="163">
        <v>701</v>
      </c>
      <c r="I69" s="164">
        <f t="shared" si="9"/>
        <v>-0.67135489920300051</v>
      </c>
      <c r="J69" s="164">
        <f>H69/H67</f>
        <v>4.4443035567108352E-2</v>
      </c>
    </row>
    <row r="70" spans="2:10" x14ac:dyDescent="0.25">
      <c r="B70" s="162" t="s">
        <v>100</v>
      </c>
      <c r="C70" s="163">
        <v>1557</v>
      </c>
      <c r="D70" s="163">
        <v>18</v>
      </c>
      <c r="E70" s="163">
        <v>882</v>
      </c>
      <c r="F70" s="163">
        <v>324</v>
      </c>
      <c r="G70" s="163">
        <v>1508</v>
      </c>
      <c r="H70" s="163">
        <v>1213</v>
      </c>
      <c r="I70" s="164">
        <f t="shared" si="9"/>
        <v>-0.19562334217506627</v>
      </c>
      <c r="J70" s="164">
        <f>H70/H67</f>
        <v>7.6903569390730994E-2</v>
      </c>
    </row>
    <row r="71" spans="2:10" x14ac:dyDescent="0.25">
      <c r="B71" s="158" t="s">
        <v>107</v>
      </c>
      <c r="C71" s="159">
        <v>8735</v>
      </c>
      <c r="D71" s="159">
        <v>759</v>
      </c>
      <c r="E71" s="159">
        <v>7950</v>
      </c>
      <c r="F71" s="159">
        <v>16101</v>
      </c>
      <c r="G71" s="159">
        <v>20766</v>
      </c>
      <c r="H71" s="159">
        <v>13859</v>
      </c>
      <c r="I71" s="160">
        <f t="shared" si="9"/>
        <v>-0.33261099874795341</v>
      </c>
      <c r="J71" s="160">
        <f>H71/H67</f>
        <v>0.87865339504216067</v>
      </c>
    </row>
    <row r="72" spans="2:10" x14ac:dyDescent="0.25">
      <c r="B72" s="162" t="s">
        <v>110</v>
      </c>
      <c r="C72" s="163">
        <v>3884</v>
      </c>
      <c r="D72" s="163">
        <v>1</v>
      </c>
      <c r="E72" s="163">
        <v>2953</v>
      </c>
      <c r="F72" s="163">
        <v>5416</v>
      </c>
      <c r="G72" s="163">
        <v>6599</v>
      </c>
      <c r="H72" s="163">
        <v>6445</v>
      </c>
      <c r="I72" s="164">
        <f t="shared" si="9"/>
        <v>-2.3336869222609469E-2</v>
      </c>
      <c r="J72" s="164">
        <f>H72/H67</f>
        <v>0.40860964940087491</v>
      </c>
    </row>
    <row r="73" spans="2:10" x14ac:dyDescent="0.25">
      <c r="B73" s="162" t="s">
        <v>113</v>
      </c>
      <c r="C73" s="163">
        <v>861</v>
      </c>
      <c r="D73" s="163">
        <v>201</v>
      </c>
      <c r="E73" s="163">
        <v>1125</v>
      </c>
      <c r="F73" s="163">
        <v>845</v>
      </c>
      <c r="G73" s="163">
        <v>1209</v>
      </c>
      <c r="H73" s="163">
        <v>1027</v>
      </c>
      <c r="I73" s="164">
        <f t="shared" si="9"/>
        <v>-0.15053763440860213</v>
      </c>
      <c r="J73" s="164">
        <f>H73/H67</f>
        <v>6.511126608761808E-2</v>
      </c>
    </row>
    <row r="74" spans="2:10" x14ac:dyDescent="0.25">
      <c r="B74" s="162" t="s">
        <v>116</v>
      </c>
      <c r="C74" s="163">
        <v>1017</v>
      </c>
      <c r="D74" s="163">
        <v>160</v>
      </c>
      <c r="E74" s="163">
        <v>705</v>
      </c>
      <c r="F74" s="163">
        <v>2422</v>
      </c>
      <c r="G74" s="163">
        <v>2680</v>
      </c>
      <c r="H74" s="163">
        <v>917</v>
      </c>
      <c r="I74" s="164">
        <f t="shared" si="9"/>
        <v>-0.65783582089552239</v>
      </c>
      <c r="J74" s="164">
        <f>H74/H67</f>
        <v>5.8137323273949153E-2</v>
      </c>
    </row>
    <row r="75" spans="2:10" x14ac:dyDescent="0.25">
      <c r="B75" s="162" t="s">
        <v>123</v>
      </c>
      <c r="C75" s="163">
        <v>122</v>
      </c>
      <c r="D75" s="163">
        <v>2</v>
      </c>
      <c r="E75" s="163">
        <v>210</v>
      </c>
      <c r="F75" s="163">
        <v>356</v>
      </c>
      <c r="G75" s="163">
        <v>906</v>
      </c>
      <c r="H75" s="163">
        <v>524</v>
      </c>
      <c r="I75" s="164">
        <f t="shared" si="9"/>
        <v>-0.42163355408388525</v>
      </c>
      <c r="J75" s="164">
        <f>H75/H67</f>
        <v>3.32213275851138E-2</v>
      </c>
    </row>
    <row r="76" spans="2:10" x14ac:dyDescent="0.25">
      <c r="B76" s="162" t="s">
        <v>119</v>
      </c>
      <c r="C76" s="163">
        <v>233</v>
      </c>
      <c r="D76" s="163">
        <v>0</v>
      </c>
      <c r="E76" s="163">
        <v>211</v>
      </c>
      <c r="F76" s="163">
        <v>340</v>
      </c>
      <c r="G76" s="163">
        <v>582</v>
      </c>
      <c r="H76" s="163">
        <v>322</v>
      </c>
      <c r="I76" s="164">
        <f t="shared" si="9"/>
        <v>-0.4467353951890034</v>
      </c>
      <c r="J76" s="164">
        <f>H76/H67</f>
        <v>2.041463260001268E-2</v>
      </c>
    </row>
    <row r="77" spans="2:10" x14ac:dyDescent="0.25">
      <c r="B77" s="162" t="s">
        <v>128</v>
      </c>
      <c r="C77" s="163">
        <v>348</v>
      </c>
      <c r="D77" s="163">
        <v>0</v>
      </c>
      <c r="E77" s="163">
        <v>216</v>
      </c>
      <c r="F77" s="163">
        <v>1156</v>
      </c>
      <c r="G77" s="163">
        <v>797</v>
      </c>
      <c r="H77" s="163">
        <v>431</v>
      </c>
      <c r="I77" s="164">
        <f t="shared" si="9"/>
        <v>-0.45922208281053956</v>
      </c>
      <c r="J77" s="164">
        <f>H77/H67</f>
        <v>2.7325175933557346E-2</v>
      </c>
    </row>
    <row r="78" spans="2:10" x14ac:dyDescent="0.25">
      <c r="B78" s="162" t="s">
        <v>131</v>
      </c>
      <c r="C78" s="163">
        <v>356</v>
      </c>
      <c r="D78" s="163">
        <v>0</v>
      </c>
      <c r="E78" s="163">
        <v>149</v>
      </c>
      <c r="F78" s="163">
        <v>218</v>
      </c>
      <c r="G78" s="163">
        <v>380</v>
      </c>
      <c r="H78" s="163">
        <v>502</v>
      </c>
      <c r="I78" s="164">
        <f t="shared" si="9"/>
        <v>0.32105263157894748</v>
      </c>
      <c r="J78" s="164">
        <f>H78/H67</f>
        <v>3.1826539022380015E-2</v>
      </c>
    </row>
    <row r="79" spans="2:10" x14ac:dyDescent="0.25">
      <c r="B79" s="167" t="s">
        <v>145</v>
      </c>
      <c r="C79" s="168">
        <f t="shared" ref="C79:H79" si="10">C71-SUM(C72:C78)</f>
        <v>1914</v>
      </c>
      <c r="D79" s="168">
        <f t="shared" si="10"/>
        <v>395</v>
      </c>
      <c r="E79" s="168">
        <f t="shared" si="10"/>
        <v>2381</v>
      </c>
      <c r="F79" s="168">
        <f t="shared" si="10"/>
        <v>5348</v>
      </c>
      <c r="G79" s="168">
        <f t="shared" si="10"/>
        <v>7613</v>
      </c>
      <c r="H79" s="168">
        <f t="shared" si="10"/>
        <v>3691</v>
      </c>
      <c r="I79" s="169">
        <f t="shared" si="9"/>
        <v>-0.51517141731249172</v>
      </c>
      <c r="J79" s="169">
        <f>H79/H67</f>
        <v>0.23400748113865466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57643</v>
      </c>
      <c r="D81" s="175">
        <v>6183</v>
      </c>
      <c r="E81" s="175">
        <v>50459</v>
      </c>
      <c r="F81" s="175">
        <v>57829</v>
      </c>
      <c r="G81" s="175">
        <v>66869</v>
      </c>
      <c r="H81" s="175">
        <v>68685</v>
      </c>
      <c r="I81" s="176">
        <f t="shared" ref="I81:I93" si="11">IFERROR(H81/G81-1,"-")</f>
        <v>2.7157576754549995E-2</v>
      </c>
      <c r="J81" s="176">
        <f>H81/H81</f>
        <v>1</v>
      </c>
    </row>
    <row r="82" spans="2:10" x14ac:dyDescent="0.25">
      <c r="B82" s="158" t="s">
        <v>97</v>
      </c>
      <c r="C82" s="159">
        <v>19508</v>
      </c>
      <c r="D82" s="159">
        <v>2964</v>
      </c>
      <c r="E82" s="159">
        <v>19887</v>
      </c>
      <c r="F82" s="159">
        <v>18181</v>
      </c>
      <c r="G82" s="159">
        <v>18681</v>
      </c>
      <c r="H82" s="159">
        <v>19036</v>
      </c>
      <c r="I82" s="160">
        <f t="shared" si="11"/>
        <v>1.9003265349820664E-2</v>
      </c>
      <c r="J82" s="160">
        <f>H82/H81</f>
        <v>0.27714930479726285</v>
      </c>
    </row>
    <row r="83" spans="2:10" x14ac:dyDescent="0.25">
      <c r="B83" s="162" t="s">
        <v>103</v>
      </c>
      <c r="C83" s="163">
        <v>3989</v>
      </c>
      <c r="D83" s="163">
        <v>1841</v>
      </c>
      <c r="E83" s="163">
        <v>5892</v>
      </c>
      <c r="F83" s="163">
        <v>3040</v>
      </c>
      <c r="G83" s="163">
        <v>3538</v>
      </c>
      <c r="H83" s="163">
        <v>3458</v>
      </c>
      <c r="I83" s="164">
        <f t="shared" si="11"/>
        <v>-2.2611644997173497E-2</v>
      </c>
      <c r="J83" s="164">
        <f>H83/H81</f>
        <v>5.0345781466113418E-2</v>
      </c>
    </row>
    <row r="84" spans="2:10" x14ac:dyDescent="0.25">
      <c r="B84" s="162" t="s">
        <v>100</v>
      </c>
      <c r="C84" s="163">
        <v>15519</v>
      </c>
      <c r="D84" s="163">
        <v>1123</v>
      </c>
      <c r="E84" s="163">
        <v>13995</v>
      </c>
      <c r="F84" s="163">
        <v>15141</v>
      </c>
      <c r="G84" s="163">
        <v>15143</v>
      </c>
      <c r="H84" s="163">
        <v>15578</v>
      </c>
      <c r="I84" s="164">
        <f t="shared" si="11"/>
        <v>2.8726144092980244E-2</v>
      </c>
      <c r="J84" s="164">
        <f>H84/H81</f>
        <v>0.22680352333114945</v>
      </c>
    </row>
    <row r="85" spans="2:10" x14ac:dyDescent="0.25">
      <c r="B85" s="158" t="s">
        <v>107</v>
      </c>
      <c r="C85" s="159">
        <v>38135</v>
      </c>
      <c r="D85" s="159">
        <v>3219</v>
      </c>
      <c r="E85" s="159">
        <v>30572</v>
      </c>
      <c r="F85" s="159">
        <v>39648</v>
      </c>
      <c r="G85" s="159">
        <v>48188</v>
      </c>
      <c r="H85" s="159">
        <v>49649</v>
      </c>
      <c r="I85" s="160">
        <f t="shared" si="11"/>
        <v>3.0318751556404067E-2</v>
      </c>
      <c r="J85" s="160">
        <f>H85/H81</f>
        <v>0.72285069520273715</v>
      </c>
    </row>
    <row r="86" spans="2:10" x14ac:dyDescent="0.25">
      <c r="B86" s="162" t="s">
        <v>110</v>
      </c>
      <c r="C86" s="163">
        <v>6693</v>
      </c>
      <c r="D86" s="163">
        <v>193</v>
      </c>
      <c r="E86" s="163">
        <v>5005</v>
      </c>
      <c r="F86" s="163">
        <v>7345</v>
      </c>
      <c r="G86" s="163">
        <v>9359</v>
      </c>
      <c r="H86" s="163">
        <v>9724</v>
      </c>
      <c r="I86" s="164">
        <f t="shared" si="11"/>
        <v>3.8999893150977627E-2</v>
      </c>
      <c r="J86" s="164">
        <f>H86/H81</f>
        <v>0.14157385164155201</v>
      </c>
    </row>
    <row r="87" spans="2:10" x14ac:dyDescent="0.25">
      <c r="B87" s="162" t="s">
        <v>113</v>
      </c>
      <c r="C87" s="163">
        <v>12909</v>
      </c>
      <c r="D87" s="163">
        <v>682</v>
      </c>
      <c r="E87" s="163">
        <v>8736</v>
      </c>
      <c r="F87" s="163">
        <v>11990</v>
      </c>
      <c r="G87" s="163">
        <v>14402</v>
      </c>
      <c r="H87" s="163">
        <v>13160</v>
      </c>
      <c r="I87" s="164">
        <f t="shared" si="11"/>
        <v>-8.6238022496875399E-2</v>
      </c>
      <c r="J87" s="164">
        <f>H87/H81</f>
        <v>0.19159933027589721</v>
      </c>
    </row>
    <row r="88" spans="2:10" x14ac:dyDescent="0.25">
      <c r="B88" s="162" t="s">
        <v>116</v>
      </c>
      <c r="C88" s="163">
        <v>2993</v>
      </c>
      <c r="D88" s="163">
        <v>694</v>
      </c>
      <c r="E88" s="163">
        <v>3013</v>
      </c>
      <c r="F88" s="163">
        <v>3296</v>
      </c>
      <c r="G88" s="163">
        <v>4901</v>
      </c>
      <c r="H88" s="163">
        <v>5225</v>
      </c>
      <c r="I88" s="164">
        <f t="shared" si="11"/>
        <v>6.6108957355641706E-2</v>
      </c>
      <c r="J88" s="164">
        <f>H88/H81</f>
        <v>7.6071922544951584E-2</v>
      </c>
    </row>
    <row r="89" spans="2:10" x14ac:dyDescent="0.25">
      <c r="B89" s="162" t="s">
        <v>123</v>
      </c>
      <c r="C89" s="163">
        <v>665</v>
      </c>
      <c r="D89" s="163">
        <v>59</v>
      </c>
      <c r="E89" s="163">
        <v>945</v>
      </c>
      <c r="F89" s="163">
        <v>744</v>
      </c>
      <c r="G89" s="163">
        <v>1177</v>
      </c>
      <c r="H89" s="163">
        <v>1676</v>
      </c>
      <c r="I89" s="164">
        <f t="shared" si="11"/>
        <v>0.42395921835174177</v>
      </c>
      <c r="J89" s="164">
        <f>H89/H81</f>
        <v>2.4401252092887821E-2</v>
      </c>
    </row>
    <row r="90" spans="2:10" x14ac:dyDescent="0.25">
      <c r="B90" s="162" t="s">
        <v>119</v>
      </c>
      <c r="C90" s="163">
        <v>399</v>
      </c>
      <c r="D90" s="163">
        <v>53</v>
      </c>
      <c r="E90" s="163">
        <v>604</v>
      </c>
      <c r="F90" s="163">
        <v>464</v>
      </c>
      <c r="G90" s="163">
        <v>653</v>
      </c>
      <c r="H90" s="163">
        <v>722</v>
      </c>
      <c r="I90" s="164">
        <f t="shared" si="11"/>
        <v>0.10566615620214392</v>
      </c>
      <c r="J90" s="164">
        <f>H90/H81</f>
        <v>1.0511756569847857E-2</v>
      </c>
    </row>
    <row r="91" spans="2:10" x14ac:dyDescent="0.25">
      <c r="B91" s="162" t="s">
        <v>128</v>
      </c>
      <c r="C91" s="163">
        <v>1180</v>
      </c>
      <c r="D91" s="163">
        <v>17</v>
      </c>
      <c r="E91" s="163">
        <v>888</v>
      </c>
      <c r="F91" s="163">
        <v>1463</v>
      </c>
      <c r="G91" s="163">
        <v>1259</v>
      </c>
      <c r="H91" s="163">
        <v>1203</v>
      </c>
      <c r="I91" s="164">
        <f t="shared" si="11"/>
        <v>-4.4479745830023787E-2</v>
      </c>
      <c r="J91" s="164">
        <f>H91/H81</f>
        <v>1.7514741209871152E-2</v>
      </c>
    </row>
    <row r="92" spans="2:10" x14ac:dyDescent="0.25">
      <c r="B92" s="162" t="s">
        <v>131</v>
      </c>
      <c r="C92" s="163">
        <v>1727</v>
      </c>
      <c r="D92" s="163">
        <v>88</v>
      </c>
      <c r="E92" s="163">
        <v>702</v>
      </c>
      <c r="F92" s="163">
        <v>1268</v>
      </c>
      <c r="G92" s="163">
        <v>1627</v>
      </c>
      <c r="H92" s="163">
        <v>899</v>
      </c>
      <c r="I92" s="164">
        <f t="shared" si="11"/>
        <v>-0.44744929317762749</v>
      </c>
      <c r="J92" s="164">
        <f>H92/H81</f>
        <v>1.3088738443619422E-2</v>
      </c>
    </row>
    <row r="93" spans="2:10" x14ac:dyDescent="0.25">
      <c r="B93" s="167" t="s">
        <v>145</v>
      </c>
      <c r="C93" s="168">
        <f t="shared" ref="C93:H93" si="12">C85-SUM(C86:C92)</f>
        <v>11569</v>
      </c>
      <c r="D93" s="168">
        <f t="shared" si="12"/>
        <v>1433</v>
      </c>
      <c r="E93" s="168">
        <f t="shared" si="12"/>
        <v>10679</v>
      </c>
      <c r="F93" s="168">
        <f t="shared" si="12"/>
        <v>13078</v>
      </c>
      <c r="G93" s="168">
        <f t="shared" si="12"/>
        <v>14810</v>
      </c>
      <c r="H93" s="168">
        <f t="shared" si="12"/>
        <v>17040</v>
      </c>
      <c r="I93" s="169">
        <f t="shared" si="11"/>
        <v>0.15057393652937212</v>
      </c>
      <c r="J93" s="169">
        <f>H93/H81</f>
        <v>0.24808910242411006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5359</v>
      </c>
      <c r="D95" s="175">
        <v>1385</v>
      </c>
      <c r="E95" s="175">
        <v>4177</v>
      </c>
      <c r="F95" s="175">
        <v>5270</v>
      </c>
      <c r="G95" s="175">
        <v>4803</v>
      </c>
      <c r="H95" s="175">
        <v>4194</v>
      </c>
      <c r="I95" s="176">
        <f t="shared" ref="I95:I107" si="13">IFERROR(H95/G95-1,"-")</f>
        <v>-0.12679575265459087</v>
      </c>
      <c r="J95" s="176">
        <f>H95/H95</f>
        <v>1</v>
      </c>
    </row>
    <row r="96" spans="2:10" x14ac:dyDescent="0.25">
      <c r="B96" s="158" t="s">
        <v>97</v>
      </c>
      <c r="C96" s="159">
        <v>3061</v>
      </c>
      <c r="D96" s="159">
        <v>799</v>
      </c>
      <c r="E96" s="159">
        <v>2253</v>
      </c>
      <c r="F96" s="159">
        <v>3101</v>
      </c>
      <c r="G96" s="159">
        <v>2167</v>
      </c>
      <c r="H96" s="159">
        <v>1760</v>
      </c>
      <c r="I96" s="160">
        <f t="shared" si="13"/>
        <v>-0.18781725888324874</v>
      </c>
      <c r="J96" s="160">
        <f>H96/H95</f>
        <v>0.41964711492608486</v>
      </c>
    </row>
    <row r="97" spans="2:10" x14ac:dyDescent="0.25">
      <c r="B97" s="162" t="s">
        <v>103</v>
      </c>
      <c r="C97" s="163">
        <v>1674</v>
      </c>
      <c r="D97" s="163">
        <v>461</v>
      </c>
      <c r="E97" s="163">
        <v>1122</v>
      </c>
      <c r="F97" s="163">
        <v>489</v>
      </c>
      <c r="G97" s="163">
        <v>315</v>
      </c>
      <c r="H97" s="163">
        <v>389</v>
      </c>
      <c r="I97" s="164">
        <f t="shared" si="13"/>
        <v>0.23492063492063497</v>
      </c>
      <c r="J97" s="164">
        <f>H97/H95</f>
        <v>9.2751549833094901E-2</v>
      </c>
    </row>
    <row r="98" spans="2:10" x14ac:dyDescent="0.25">
      <c r="B98" s="162" t="s">
        <v>100</v>
      </c>
      <c r="C98" s="163">
        <v>1387</v>
      </c>
      <c r="D98" s="163">
        <v>338</v>
      </c>
      <c r="E98" s="163">
        <v>1131</v>
      </c>
      <c r="F98" s="163">
        <v>2612</v>
      </c>
      <c r="G98" s="163">
        <v>1852</v>
      </c>
      <c r="H98" s="163">
        <v>1371</v>
      </c>
      <c r="I98" s="164">
        <f t="shared" si="13"/>
        <v>-0.25971922246220303</v>
      </c>
      <c r="J98" s="164">
        <f>H98/H95</f>
        <v>0.32689556509299</v>
      </c>
    </row>
    <row r="99" spans="2:10" x14ac:dyDescent="0.25">
      <c r="B99" s="158" t="s">
        <v>107</v>
      </c>
      <c r="C99" s="159">
        <v>2298</v>
      </c>
      <c r="D99" s="159">
        <v>586</v>
      </c>
      <c r="E99" s="159">
        <v>1924</v>
      </c>
      <c r="F99" s="159">
        <v>2169</v>
      </c>
      <c r="G99" s="159">
        <v>2636</v>
      </c>
      <c r="H99" s="159">
        <v>2434</v>
      </c>
      <c r="I99" s="160">
        <f t="shared" si="13"/>
        <v>-7.6631259484066794E-2</v>
      </c>
      <c r="J99" s="160">
        <f>H99/H95</f>
        <v>0.58035288507391514</v>
      </c>
    </row>
    <row r="100" spans="2:10" x14ac:dyDescent="0.25">
      <c r="B100" s="162" t="s">
        <v>110</v>
      </c>
      <c r="C100" s="163">
        <v>525</v>
      </c>
      <c r="D100" s="163">
        <v>25</v>
      </c>
      <c r="E100" s="163">
        <v>330</v>
      </c>
      <c r="F100" s="163">
        <v>411</v>
      </c>
      <c r="G100" s="163">
        <v>472</v>
      </c>
      <c r="H100" s="163">
        <v>478</v>
      </c>
      <c r="I100" s="164">
        <f t="shared" si="13"/>
        <v>1.2711864406779627E-2</v>
      </c>
      <c r="J100" s="164">
        <f>H100/H95</f>
        <v>0.1139723414401526</v>
      </c>
    </row>
    <row r="101" spans="2:10" x14ac:dyDescent="0.25">
      <c r="B101" s="162" t="s">
        <v>113</v>
      </c>
      <c r="C101" s="163">
        <v>458</v>
      </c>
      <c r="D101" s="163">
        <v>92</v>
      </c>
      <c r="E101" s="163">
        <v>390</v>
      </c>
      <c r="F101" s="163">
        <v>440</v>
      </c>
      <c r="G101" s="163">
        <v>537</v>
      </c>
      <c r="H101" s="163">
        <v>505</v>
      </c>
      <c r="I101" s="164">
        <f t="shared" si="13"/>
        <v>-5.9590316573556845E-2</v>
      </c>
      <c r="J101" s="164">
        <f>H101/H95</f>
        <v>0.12041010968049595</v>
      </c>
    </row>
    <row r="102" spans="2:10" x14ac:dyDescent="0.25">
      <c r="B102" s="162" t="s">
        <v>116</v>
      </c>
      <c r="C102" s="163">
        <v>500</v>
      </c>
      <c r="D102" s="163">
        <v>271</v>
      </c>
      <c r="E102" s="163">
        <v>388</v>
      </c>
      <c r="F102" s="163">
        <v>402</v>
      </c>
      <c r="G102" s="163">
        <v>456</v>
      </c>
      <c r="H102" s="163">
        <v>412</v>
      </c>
      <c r="I102" s="164">
        <f t="shared" si="13"/>
        <v>-9.6491228070175405E-2</v>
      </c>
      <c r="J102" s="164">
        <f>H102/H95</f>
        <v>9.8235574630424413E-2</v>
      </c>
    </row>
    <row r="103" spans="2:10" x14ac:dyDescent="0.25">
      <c r="B103" s="162" t="s">
        <v>123</v>
      </c>
      <c r="C103" s="163">
        <v>153</v>
      </c>
      <c r="D103" s="163">
        <v>10</v>
      </c>
      <c r="E103" s="163">
        <v>117</v>
      </c>
      <c r="F103" s="163">
        <v>88</v>
      </c>
      <c r="G103" s="163">
        <v>146</v>
      </c>
      <c r="H103" s="163">
        <v>134</v>
      </c>
      <c r="I103" s="164">
        <f t="shared" si="13"/>
        <v>-8.2191780821917804E-2</v>
      </c>
      <c r="J103" s="164">
        <f>H103/H95</f>
        <v>3.195040534096328E-2</v>
      </c>
    </row>
    <row r="104" spans="2:10" x14ac:dyDescent="0.25">
      <c r="B104" s="162" t="s">
        <v>119</v>
      </c>
      <c r="C104" s="163">
        <v>29</v>
      </c>
      <c r="D104" s="163">
        <v>14</v>
      </c>
      <c r="E104" s="163">
        <v>81</v>
      </c>
      <c r="F104" s="163">
        <v>33</v>
      </c>
      <c r="G104" s="163">
        <v>95</v>
      </c>
      <c r="H104" s="163">
        <v>92</v>
      </c>
      <c r="I104" s="164">
        <f t="shared" si="13"/>
        <v>-3.157894736842104E-2</v>
      </c>
      <c r="J104" s="164">
        <f>H104/H95</f>
        <v>2.1936099189318072E-2</v>
      </c>
    </row>
    <row r="105" spans="2:10" x14ac:dyDescent="0.25">
      <c r="B105" s="162" t="s">
        <v>128</v>
      </c>
      <c r="C105" s="163">
        <v>17</v>
      </c>
      <c r="D105" s="163">
        <v>5</v>
      </c>
      <c r="E105" s="163">
        <v>65</v>
      </c>
      <c r="F105" s="163">
        <v>17</v>
      </c>
      <c r="G105" s="163">
        <v>33</v>
      </c>
      <c r="H105" s="163">
        <v>78</v>
      </c>
      <c r="I105" s="164">
        <f t="shared" si="13"/>
        <v>1.3636363636363638</v>
      </c>
      <c r="J105" s="164">
        <f>H105/H95</f>
        <v>1.8597997138769671E-2</v>
      </c>
    </row>
    <row r="106" spans="2:10" x14ac:dyDescent="0.25">
      <c r="B106" s="162" t="s">
        <v>131</v>
      </c>
      <c r="C106" s="163">
        <v>26</v>
      </c>
      <c r="D106" s="163">
        <v>2</v>
      </c>
      <c r="E106" s="163">
        <v>10</v>
      </c>
      <c r="F106" s="163">
        <v>16</v>
      </c>
      <c r="G106" s="163">
        <v>45</v>
      </c>
      <c r="H106" s="163">
        <v>11</v>
      </c>
      <c r="I106" s="164">
        <f t="shared" si="13"/>
        <v>-0.75555555555555554</v>
      </c>
      <c r="J106" s="164">
        <f>H106/H95</f>
        <v>2.6227944682880307E-3</v>
      </c>
    </row>
    <row r="107" spans="2:10" x14ac:dyDescent="0.25">
      <c r="B107" s="167" t="s">
        <v>145</v>
      </c>
      <c r="C107" s="168">
        <f t="shared" ref="C107:H107" si="14">C99-SUM(C100:C106)</f>
        <v>590</v>
      </c>
      <c r="D107" s="168">
        <f t="shared" si="14"/>
        <v>167</v>
      </c>
      <c r="E107" s="168">
        <f t="shared" si="14"/>
        <v>543</v>
      </c>
      <c r="F107" s="168">
        <f t="shared" si="14"/>
        <v>762</v>
      </c>
      <c r="G107" s="168">
        <f t="shared" si="14"/>
        <v>852</v>
      </c>
      <c r="H107" s="168">
        <f t="shared" si="14"/>
        <v>724</v>
      </c>
      <c r="I107" s="169">
        <f t="shared" si="13"/>
        <v>-0.15023474178403751</v>
      </c>
      <c r="J107" s="169">
        <f>H107/H95</f>
        <v>0.1726275631855031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15480</v>
      </c>
      <c r="D109" s="175">
        <v>1925</v>
      </c>
      <c r="E109" s="175">
        <v>14671</v>
      </c>
      <c r="F109" s="175">
        <v>20512</v>
      </c>
      <c r="G109" s="175">
        <v>17964</v>
      </c>
      <c r="H109" s="175">
        <v>19437</v>
      </c>
      <c r="I109" s="176">
        <f t="shared" ref="I109:I121" si="15">IFERROR(H109/G109-1,"-")</f>
        <v>8.199732798931203E-2</v>
      </c>
      <c r="J109" s="176">
        <f>H109/H109</f>
        <v>1</v>
      </c>
    </row>
    <row r="110" spans="2:10" x14ac:dyDescent="0.25">
      <c r="B110" s="158" t="s">
        <v>97</v>
      </c>
      <c r="C110" s="159">
        <v>3115</v>
      </c>
      <c r="D110" s="159">
        <v>992</v>
      </c>
      <c r="E110" s="159">
        <v>2222</v>
      </c>
      <c r="F110" s="159">
        <v>2461</v>
      </c>
      <c r="G110" s="159">
        <v>2017</v>
      </c>
      <c r="H110" s="159">
        <v>2452</v>
      </c>
      <c r="I110" s="160">
        <f t="shared" si="15"/>
        <v>0.21566683192860681</v>
      </c>
      <c r="J110" s="160">
        <f>H110/H109</f>
        <v>0.1261511550136338</v>
      </c>
    </row>
    <row r="111" spans="2:10" x14ac:dyDescent="0.25">
      <c r="B111" s="162" t="s">
        <v>103</v>
      </c>
      <c r="C111" s="163">
        <v>738</v>
      </c>
      <c r="D111" s="163">
        <v>992</v>
      </c>
      <c r="E111" s="163">
        <v>918</v>
      </c>
      <c r="F111" s="163">
        <v>962</v>
      </c>
      <c r="G111" s="163">
        <v>676</v>
      </c>
      <c r="H111" s="163">
        <v>634</v>
      </c>
      <c r="I111" s="164">
        <f t="shared" si="15"/>
        <v>-6.2130177514792884E-2</v>
      </c>
      <c r="J111" s="164">
        <f>H111/H109</f>
        <v>3.2618202397489325E-2</v>
      </c>
    </row>
    <row r="112" spans="2:10" x14ac:dyDescent="0.25">
      <c r="B112" s="162" t="s">
        <v>100</v>
      </c>
      <c r="C112" s="163">
        <v>2377</v>
      </c>
      <c r="D112" s="163">
        <v>0</v>
      </c>
      <c r="E112" s="163">
        <v>1304</v>
      </c>
      <c r="F112" s="163">
        <v>1499</v>
      </c>
      <c r="G112" s="163">
        <v>1341</v>
      </c>
      <c r="H112" s="163">
        <v>1818</v>
      </c>
      <c r="I112" s="164">
        <f t="shared" si="15"/>
        <v>0.35570469798657722</v>
      </c>
      <c r="J112" s="164">
        <f>H112/H109</f>
        <v>9.3532952616144471E-2</v>
      </c>
    </row>
    <row r="113" spans="2:10" x14ac:dyDescent="0.25">
      <c r="B113" s="158" t="s">
        <v>107</v>
      </c>
      <c r="C113" s="159">
        <v>12365</v>
      </c>
      <c r="D113" s="159">
        <v>933</v>
      </c>
      <c r="E113" s="159">
        <v>12449</v>
      </c>
      <c r="F113" s="159">
        <v>18051</v>
      </c>
      <c r="G113" s="159">
        <v>15947</v>
      </c>
      <c r="H113" s="159">
        <v>16985</v>
      </c>
      <c r="I113" s="160">
        <f t="shared" si="15"/>
        <v>6.5090612654417734E-2</v>
      </c>
      <c r="J113" s="160">
        <f>H113/H109</f>
        <v>0.87384884498636617</v>
      </c>
    </row>
    <row r="114" spans="2:10" x14ac:dyDescent="0.25">
      <c r="B114" s="162" t="s">
        <v>110</v>
      </c>
      <c r="C114" s="163">
        <v>7131</v>
      </c>
      <c r="D114" s="163">
        <v>72</v>
      </c>
      <c r="E114" s="163">
        <v>6730</v>
      </c>
      <c r="F114" s="163">
        <v>11400</v>
      </c>
      <c r="G114" s="163">
        <v>8996</v>
      </c>
      <c r="H114" s="163">
        <v>9024</v>
      </c>
      <c r="I114" s="164">
        <f t="shared" si="15"/>
        <v>3.1124944419742562E-3</v>
      </c>
      <c r="J114" s="164">
        <f>H114/H109</f>
        <v>0.46426917734218243</v>
      </c>
    </row>
    <row r="115" spans="2:10" x14ac:dyDescent="0.25">
      <c r="B115" s="162" t="s">
        <v>113</v>
      </c>
      <c r="C115" s="163">
        <v>508</v>
      </c>
      <c r="D115" s="163">
        <v>123</v>
      </c>
      <c r="E115" s="163">
        <v>493</v>
      </c>
      <c r="F115" s="163">
        <v>970</v>
      </c>
      <c r="G115" s="163">
        <v>722</v>
      </c>
      <c r="H115" s="163">
        <v>749</v>
      </c>
      <c r="I115" s="164">
        <f t="shared" si="15"/>
        <v>3.7396121883656486E-2</v>
      </c>
      <c r="J115" s="164">
        <f>H115/H109</f>
        <v>3.853475330555127E-2</v>
      </c>
    </row>
    <row r="116" spans="2:10" x14ac:dyDescent="0.25">
      <c r="B116" s="162" t="s">
        <v>116</v>
      </c>
      <c r="C116" s="163">
        <v>660</v>
      </c>
      <c r="D116" s="163">
        <v>298</v>
      </c>
      <c r="E116" s="163">
        <v>884</v>
      </c>
      <c r="F116" s="163">
        <v>1866</v>
      </c>
      <c r="G116" s="163">
        <v>1179</v>
      </c>
      <c r="H116" s="163">
        <v>1544</v>
      </c>
      <c r="I116" s="164">
        <f t="shared" si="15"/>
        <v>0.30958439355385914</v>
      </c>
      <c r="J116" s="164">
        <f>H116/H109</f>
        <v>7.9436126974327309E-2</v>
      </c>
    </row>
    <row r="117" spans="2:10" x14ac:dyDescent="0.25">
      <c r="B117" s="162" t="s">
        <v>123</v>
      </c>
      <c r="C117" s="163">
        <v>174</v>
      </c>
      <c r="D117" s="163">
        <v>36</v>
      </c>
      <c r="E117" s="163">
        <v>604</v>
      </c>
      <c r="F117" s="163">
        <v>504</v>
      </c>
      <c r="G117" s="163">
        <v>892</v>
      </c>
      <c r="H117" s="163">
        <v>839</v>
      </c>
      <c r="I117" s="164">
        <f t="shared" si="15"/>
        <v>-5.94170403587444E-2</v>
      </c>
      <c r="J117" s="164">
        <f>H117/H109</f>
        <v>4.3165097494469312E-2</v>
      </c>
    </row>
    <row r="118" spans="2:10" x14ac:dyDescent="0.25">
      <c r="B118" s="162" t="s">
        <v>119</v>
      </c>
      <c r="C118" s="163">
        <v>388</v>
      </c>
      <c r="D118" s="163">
        <v>25</v>
      </c>
      <c r="E118" s="163">
        <v>483</v>
      </c>
      <c r="F118" s="163">
        <v>598</v>
      </c>
      <c r="G118" s="163">
        <v>677</v>
      </c>
      <c r="H118" s="163">
        <v>480</v>
      </c>
      <c r="I118" s="164">
        <f t="shared" si="15"/>
        <v>-0.29098966026587891</v>
      </c>
      <c r="J118" s="164">
        <f>H118/H109</f>
        <v>2.4695169007562894E-2</v>
      </c>
    </row>
    <row r="119" spans="2:10" x14ac:dyDescent="0.25">
      <c r="B119" s="162" t="s">
        <v>128</v>
      </c>
      <c r="C119" s="163">
        <v>175</v>
      </c>
      <c r="D119" s="163">
        <v>0</v>
      </c>
      <c r="E119" s="163">
        <v>157</v>
      </c>
      <c r="F119" s="163">
        <v>240</v>
      </c>
      <c r="G119" s="163">
        <v>373</v>
      </c>
      <c r="H119" s="163">
        <v>299</v>
      </c>
      <c r="I119" s="164">
        <f t="shared" si="15"/>
        <v>-0.19839142091152817</v>
      </c>
      <c r="J119" s="164">
        <f>H119/H109</f>
        <v>1.5383032360961054E-2</v>
      </c>
    </row>
    <row r="120" spans="2:10" x14ac:dyDescent="0.25">
      <c r="B120" s="162" t="s">
        <v>131</v>
      </c>
      <c r="C120" s="163">
        <v>459</v>
      </c>
      <c r="D120" s="163">
        <v>0</v>
      </c>
      <c r="E120" s="163">
        <v>129</v>
      </c>
      <c r="F120" s="163">
        <v>124</v>
      </c>
      <c r="G120" s="163">
        <v>414</v>
      </c>
      <c r="H120" s="163">
        <v>219</v>
      </c>
      <c r="I120" s="164">
        <f t="shared" si="15"/>
        <v>-0.47101449275362317</v>
      </c>
      <c r="J120" s="164">
        <f>H120/H109</f>
        <v>1.1267170859700571E-2</v>
      </c>
    </row>
    <row r="121" spans="2:10" x14ac:dyDescent="0.25">
      <c r="B121" s="167" t="s">
        <v>145</v>
      </c>
      <c r="C121" s="168">
        <f t="shared" ref="C121:H121" si="16">C113-SUM(C114:C120)</f>
        <v>2870</v>
      </c>
      <c r="D121" s="168">
        <f t="shared" si="16"/>
        <v>379</v>
      </c>
      <c r="E121" s="168">
        <f t="shared" si="16"/>
        <v>2969</v>
      </c>
      <c r="F121" s="168">
        <f t="shared" si="16"/>
        <v>2349</v>
      </c>
      <c r="G121" s="168">
        <f t="shared" si="16"/>
        <v>2694</v>
      </c>
      <c r="H121" s="168">
        <f t="shared" si="16"/>
        <v>3831</v>
      </c>
      <c r="I121" s="169">
        <f t="shared" si="15"/>
        <v>0.42204899777282856</v>
      </c>
      <c r="J121" s="169">
        <f>H121/H109</f>
        <v>0.19709831764161137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23364</v>
      </c>
      <c r="D123" s="175">
        <v>8041</v>
      </c>
      <c r="E123" s="175">
        <v>17059</v>
      </c>
      <c r="F123" s="175">
        <v>22775</v>
      </c>
      <c r="G123" s="175">
        <v>22625</v>
      </c>
      <c r="H123" s="175">
        <v>24926</v>
      </c>
      <c r="I123" s="176">
        <f t="shared" ref="I123:I135" si="17">IFERROR(H123/G123-1,"-")</f>
        <v>0.10170165745856363</v>
      </c>
      <c r="J123" s="176">
        <f>H123/H123</f>
        <v>1</v>
      </c>
    </row>
    <row r="124" spans="2:10" x14ac:dyDescent="0.25">
      <c r="B124" s="158" t="s">
        <v>97</v>
      </c>
      <c r="C124" s="159">
        <v>12212</v>
      </c>
      <c r="D124" s="159">
        <v>5069</v>
      </c>
      <c r="E124" s="159">
        <v>8995</v>
      </c>
      <c r="F124" s="159">
        <v>12083</v>
      </c>
      <c r="G124" s="159">
        <v>11880</v>
      </c>
      <c r="H124" s="159">
        <v>13464</v>
      </c>
      <c r="I124" s="160">
        <f t="shared" si="17"/>
        <v>0.1333333333333333</v>
      </c>
      <c r="J124" s="160">
        <f>H124/H123</f>
        <v>0.54015887025595766</v>
      </c>
    </row>
    <row r="125" spans="2:10" x14ac:dyDescent="0.25">
      <c r="B125" s="162" t="s">
        <v>103</v>
      </c>
      <c r="C125" s="163">
        <v>6261</v>
      </c>
      <c r="D125" s="163">
        <v>2876</v>
      </c>
      <c r="E125" s="163">
        <v>4007</v>
      </c>
      <c r="F125" s="163">
        <v>5638</v>
      </c>
      <c r="G125" s="163">
        <v>5012</v>
      </c>
      <c r="H125" s="163">
        <v>6097</v>
      </c>
      <c r="I125" s="164">
        <f t="shared" si="17"/>
        <v>0.21648044692737423</v>
      </c>
      <c r="J125" s="164">
        <f>H125/H123</f>
        <v>0.24460402792265104</v>
      </c>
    </row>
    <row r="126" spans="2:10" x14ac:dyDescent="0.25">
      <c r="B126" s="162" t="s">
        <v>100</v>
      </c>
      <c r="C126" s="163">
        <v>5951</v>
      </c>
      <c r="D126" s="163">
        <v>2193</v>
      </c>
      <c r="E126" s="163">
        <v>4988</v>
      </c>
      <c r="F126" s="163">
        <v>6445</v>
      </c>
      <c r="G126" s="163">
        <v>6868</v>
      </c>
      <c r="H126" s="163">
        <v>7367</v>
      </c>
      <c r="I126" s="164">
        <f t="shared" si="17"/>
        <v>7.2655794991263845E-2</v>
      </c>
      <c r="J126" s="164">
        <f>H126/H123</f>
        <v>0.29555484233330659</v>
      </c>
    </row>
    <row r="127" spans="2:10" x14ac:dyDescent="0.25">
      <c r="B127" s="158" t="s">
        <v>107</v>
      </c>
      <c r="C127" s="159">
        <v>11152</v>
      </c>
      <c r="D127" s="159">
        <v>2972</v>
      </c>
      <c r="E127" s="159">
        <v>8064</v>
      </c>
      <c r="F127" s="159">
        <v>10692</v>
      </c>
      <c r="G127" s="159">
        <v>10745</v>
      </c>
      <c r="H127" s="159">
        <v>11462</v>
      </c>
      <c r="I127" s="160">
        <f t="shared" si="17"/>
        <v>6.6728711028385401E-2</v>
      </c>
      <c r="J127" s="160">
        <f>H127/H123</f>
        <v>0.45984112974404234</v>
      </c>
    </row>
    <row r="128" spans="2:10" x14ac:dyDescent="0.25">
      <c r="B128" s="162" t="s">
        <v>110</v>
      </c>
      <c r="C128" s="163">
        <v>1151</v>
      </c>
      <c r="D128" s="163">
        <v>71</v>
      </c>
      <c r="E128" s="163">
        <v>857</v>
      </c>
      <c r="F128" s="163">
        <v>1254</v>
      </c>
      <c r="G128" s="163">
        <v>1571</v>
      </c>
      <c r="H128" s="163">
        <v>1243</v>
      </c>
      <c r="I128" s="164">
        <f t="shared" si="17"/>
        <v>-0.2087842138765118</v>
      </c>
      <c r="J128" s="164">
        <f>H128/H123</f>
        <v>4.9867608120035302E-2</v>
      </c>
    </row>
    <row r="129" spans="2:10" x14ac:dyDescent="0.25">
      <c r="B129" s="162" t="s">
        <v>113</v>
      </c>
      <c r="C129" s="163">
        <v>1141</v>
      </c>
      <c r="D129" s="163">
        <v>336</v>
      </c>
      <c r="E129" s="163">
        <v>938</v>
      </c>
      <c r="F129" s="163">
        <v>1580</v>
      </c>
      <c r="G129" s="163">
        <v>1621</v>
      </c>
      <c r="H129" s="163">
        <v>1849</v>
      </c>
      <c r="I129" s="164">
        <f t="shared" si="17"/>
        <v>0.14065391733497834</v>
      </c>
      <c r="J129" s="164">
        <f>H129/H123</f>
        <v>7.4179571531733934E-2</v>
      </c>
    </row>
    <row r="130" spans="2:10" x14ac:dyDescent="0.25">
      <c r="B130" s="162" t="s">
        <v>116</v>
      </c>
      <c r="C130" s="163">
        <v>860</v>
      </c>
      <c r="D130" s="163">
        <v>349</v>
      </c>
      <c r="E130" s="163">
        <v>884</v>
      </c>
      <c r="F130" s="163">
        <v>854</v>
      </c>
      <c r="G130" s="163">
        <v>776</v>
      </c>
      <c r="H130" s="163">
        <v>1068</v>
      </c>
      <c r="I130" s="164">
        <f t="shared" si="17"/>
        <v>0.37628865979381443</v>
      </c>
      <c r="J130" s="164">
        <f>H130/H123</f>
        <v>4.2846826606755997E-2</v>
      </c>
    </row>
    <row r="131" spans="2:10" x14ac:dyDescent="0.25">
      <c r="B131" s="162" t="s">
        <v>123</v>
      </c>
      <c r="C131" s="163">
        <v>215</v>
      </c>
      <c r="D131" s="163">
        <v>44</v>
      </c>
      <c r="E131" s="163">
        <v>270</v>
      </c>
      <c r="F131" s="163">
        <v>263</v>
      </c>
      <c r="G131" s="163">
        <v>326</v>
      </c>
      <c r="H131" s="163">
        <v>304</v>
      </c>
      <c r="I131" s="164">
        <f t="shared" si="17"/>
        <v>-6.7484662576687171E-2</v>
      </c>
      <c r="J131" s="164">
        <f>H131/H123</f>
        <v>1.2196100457353767E-2</v>
      </c>
    </row>
    <row r="132" spans="2:10" x14ac:dyDescent="0.25">
      <c r="B132" s="162" t="s">
        <v>119</v>
      </c>
      <c r="C132" s="163">
        <v>148</v>
      </c>
      <c r="D132" s="163">
        <v>37</v>
      </c>
      <c r="E132" s="163">
        <v>179</v>
      </c>
      <c r="F132" s="163">
        <v>200</v>
      </c>
      <c r="G132" s="163">
        <v>198</v>
      </c>
      <c r="H132" s="163">
        <v>222</v>
      </c>
      <c r="I132" s="164">
        <f t="shared" si="17"/>
        <v>0.1212121212121211</v>
      </c>
      <c r="J132" s="164">
        <f>H132/H123</f>
        <v>8.9063628339886066E-3</v>
      </c>
    </row>
    <row r="133" spans="2:10" x14ac:dyDescent="0.25">
      <c r="B133" s="162" t="s">
        <v>128</v>
      </c>
      <c r="C133" s="163">
        <v>214</v>
      </c>
      <c r="D133" s="163">
        <v>2</v>
      </c>
      <c r="E133" s="163">
        <v>110</v>
      </c>
      <c r="F133" s="163">
        <v>153</v>
      </c>
      <c r="G133" s="163">
        <v>235</v>
      </c>
      <c r="H133" s="163">
        <v>199</v>
      </c>
      <c r="I133" s="164">
        <f t="shared" si="17"/>
        <v>-0.15319148936170213</v>
      </c>
      <c r="J133" s="164">
        <f>H133/H123</f>
        <v>7.9836315493861838E-3</v>
      </c>
    </row>
    <row r="134" spans="2:10" x14ac:dyDescent="0.25">
      <c r="B134" s="162" t="s">
        <v>131</v>
      </c>
      <c r="C134" s="163">
        <v>408</v>
      </c>
      <c r="D134" s="163">
        <v>10</v>
      </c>
      <c r="E134" s="163">
        <v>245</v>
      </c>
      <c r="F134" s="163">
        <v>313</v>
      </c>
      <c r="G134" s="163">
        <v>336</v>
      </c>
      <c r="H134" s="163">
        <v>370</v>
      </c>
      <c r="I134" s="164">
        <f t="shared" si="17"/>
        <v>0.10119047619047628</v>
      </c>
      <c r="J134" s="164">
        <f>H134/H123</f>
        <v>1.4843938056647677E-2</v>
      </c>
    </row>
    <row r="135" spans="2:10" x14ac:dyDescent="0.25">
      <c r="B135" s="167" t="s">
        <v>145</v>
      </c>
      <c r="C135" s="168">
        <f t="shared" ref="C135:H135" si="18">C127-SUM(C128:C134)</f>
        <v>7015</v>
      </c>
      <c r="D135" s="168">
        <f t="shared" si="18"/>
        <v>2123</v>
      </c>
      <c r="E135" s="168">
        <f t="shared" si="18"/>
        <v>4581</v>
      </c>
      <c r="F135" s="168">
        <f t="shared" si="18"/>
        <v>6075</v>
      </c>
      <c r="G135" s="168">
        <f t="shared" si="18"/>
        <v>5682</v>
      </c>
      <c r="H135" s="168">
        <f t="shared" si="18"/>
        <v>6207</v>
      </c>
      <c r="I135" s="169">
        <f t="shared" si="17"/>
        <v>9.2397043294614623E-2</v>
      </c>
      <c r="J135" s="169">
        <f>H135/H123</f>
        <v>0.24901709058814089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22403</v>
      </c>
      <c r="D137" s="175">
        <v>5135</v>
      </c>
      <c r="E137" s="175">
        <v>21666</v>
      </c>
      <c r="F137" s="175">
        <v>23086</v>
      </c>
      <c r="G137" s="175">
        <v>23921</v>
      </c>
      <c r="H137" s="175">
        <v>23285</v>
      </c>
      <c r="I137" s="176">
        <f t="shared" ref="I137:I149" si="19">IFERROR(H137/G137-1,"-")</f>
        <v>-2.6587517244262338E-2</v>
      </c>
      <c r="J137" s="176">
        <f>H137/H137</f>
        <v>1</v>
      </c>
    </row>
    <row r="138" spans="2:10" x14ac:dyDescent="0.25">
      <c r="B138" s="158" t="s">
        <v>97</v>
      </c>
      <c r="C138" s="159">
        <v>1316</v>
      </c>
      <c r="D138" s="159">
        <v>2820</v>
      </c>
      <c r="E138" s="159">
        <v>1386</v>
      </c>
      <c r="F138" s="159">
        <v>1146</v>
      </c>
      <c r="G138" s="159">
        <v>1343</v>
      </c>
      <c r="H138" s="159">
        <v>670</v>
      </c>
      <c r="I138" s="160">
        <f t="shared" si="19"/>
        <v>-0.50111690245718543</v>
      </c>
      <c r="J138" s="160">
        <f>H138/H137</f>
        <v>2.877388876959416E-2</v>
      </c>
    </row>
    <row r="139" spans="2:10" x14ac:dyDescent="0.25">
      <c r="B139" s="162" t="s">
        <v>103</v>
      </c>
      <c r="C139" s="163">
        <v>917</v>
      </c>
      <c r="D139" s="163">
        <v>2577</v>
      </c>
      <c r="E139" s="163">
        <v>871</v>
      </c>
      <c r="F139" s="163">
        <v>637</v>
      </c>
      <c r="G139" s="163">
        <v>870</v>
      </c>
      <c r="H139" s="163">
        <v>270</v>
      </c>
      <c r="I139" s="164">
        <f t="shared" si="19"/>
        <v>-0.68965517241379315</v>
      </c>
      <c r="J139" s="164">
        <f>H139/H137</f>
        <v>1.1595447713120034E-2</v>
      </c>
    </row>
    <row r="140" spans="2:10" x14ac:dyDescent="0.25">
      <c r="B140" s="162" t="s">
        <v>100</v>
      </c>
      <c r="C140" s="163">
        <v>399</v>
      </c>
      <c r="D140" s="163">
        <v>243</v>
      </c>
      <c r="E140" s="163">
        <v>515</v>
      </c>
      <c r="F140" s="163">
        <v>509</v>
      </c>
      <c r="G140" s="163">
        <v>473</v>
      </c>
      <c r="H140" s="163">
        <v>400</v>
      </c>
      <c r="I140" s="164">
        <f t="shared" si="19"/>
        <v>-0.15433403805496826</v>
      </c>
      <c r="J140" s="164">
        <f>H140/H137</f>
        <v>1.7178441056474127E-2</v>
      </c>
    </row>
    <row r="141" spans="2:10" x14ac:dyDescent="0.25">
      <c r="B141" s="158" t="s">
        <v>107</v>
      </c>
      <c r="C141" s="159">
        <v>21087</v>
      </c>
      <c r="D141" s="159">
        <v>2315</v>
      </c>
      <c r="E141" s="159">
        <v>20280</v>
      </c>
      <c r="F141" s="159">
        <v>21940</v>
      </c>
      <c r="G141" s="159">
        <v>22578</v>
      </c>
      <c r="H141" s="159">
        <v>22615</v>
      </c>
      <c r="I141" s="160">
        <f t="shared" si="19"/>
        <v>1.6387633979979555E-3</v>
      </c>
      <c r="J141" s="160">
        <f>H141/H137</f>
        <v>0.97122611123040581</v>
      </c>
    </row>
    <row r="142" spans="2:10" x14ac:dyDescent="0.25">
      <c r="B142" s="162" t="s">
        <v>110</v>
      </c>
      <c r="C142" s="163">
        <v>8839</v>
      </c>
      <c r="D142" s="163">
        <v>85</v>
      </c>
      <c r="E142" s="163">
        <v>7429</v>
      </c>
      <c r="F142" s="163">
        <v>8576</v>
      </c>
      <c r="G142" s="163">
        <v>9308</v>
      </c>
      <c r="H142" s="163">
        <v>9450</v>
      </c>
      <c r="I142" s="164">
        <f t="shared" si="19"/>
        <v>1.5255694026643729E-2</v>
      </c>
      <c r="J142" s="164">
        <f>H142/H137</f>
        <v>0.40584066995920121</v>
      </c>
    </row>
    <row r="143" spans="2:10" x14ac:dyDescent="0.25">
      <c r="B143" s="162" t="s">
        <v>113</v>
      </c>
      <c r="C143" s="163">
        <v>1212</v>
      </c>
      <c r="D143" s="163">
        <v>192</v>
      </c>
      <c r="E143" s="163">
        <v>1299</v>
      </c>
      <c r="F143" s="163">
        <v>1902</v>
      </c>
      <c r="G143" s="163">
        <v>2028</v>
      </c>
      <c r="H143" s="163">
        <v>1749</v>
      </c>
      <c r="I143" s="164">
        <f t="shared" si="19"/>
        <v>-0.1375739644970414</v>
      </c>
      <c r="J143" s="164">
        <f>H143/H137</f>
        <v>7.5112733519433109E-2</v>
      </c>
    </row>
    <row r="144" spans="2:10" x14ac:dyDescent="0.25">
      <c r="B144" s="162" t="s">
        <v>116</v>
      </c>
      <c r="C144" s="163">
        <v>1560</v>
      </c>
      <c r="D144" s="163">
        <v>945</v>
      </c>
      <c r="E144" s="163">
        <v>2904</v>
      </c>
      <c r="F144" s="163">
        <v>2192</v>
      </c>
      <c r="G144" s="163">
        <v>2057</v>
      </c>
      <c r="H144" s="163">
        <v>2346</v>
      </c>
      <c r="I144" s="164">
        <f t="shared" si="19"/>
        <v>0.14049586776859502</v>
      </c>
      <c r="J144" s="164">
        <f>H144/H137</f>
        <v>0.10075155679622075</v>
      </c>
    </row>
    <row r="145" spans="2:10" x14ac:dyDescent="0.25">
      <c r="B145" s="162" t="s">
        <v>123</v>
      </c>
      <c r="C145" s="163">
        <v>262</v>
      </c>
      <c r="D145" s="163">
        <v>43</v>
      </c>
      <c r="E145" s="163">
        <v>770</v>
      </c>
      <c r="F145" s="163">
        <v>751</v>
      </c>
      <c r="G145" s="163">
        <v>669</v>
      </c>
      <c r="H145" s="163">
        <v>678</v>
      </c>
      <c r="I145" s="164">
        <f t="shared" si="19"/>
        <v>1.3452914798206317E-2</v>
      </c>
      <c r="J145" s="164">
        <f>H145/H137</f>
        <v>2.9117457590723643E-2</v>
      </c>
    </row>
    <row r="146" spans="2:10" x14ac:dyDescent="0.25">
      <c r="B146" s="162" t="s">
        <v>119</v>
      </c>
      <c r="C146" s="163">
        <v>321</v>
      </c>
      <c r="D146" s="163">
        <v>18</v>
      </c>
      <c r="E146" s="163">
        <v>389</v>
      </c>
      <c r="F146" s="163">
        <v>445</v>
      </c>
      <c r="G146" s="163">
        <v>462</v>
      </c>
      <c r="H146" s="163">
        <v>351</v>
      </c>
      <c r="I146" s="164">
        <f t="shared" si="19"/>
        <v>-0.24025974025974028</v>
      </c>
      <c r="J146" s="164">
        <f>H146/H137</f>
        <v>1.5074082027056044E-2</v>
      </c>
    </row>
    <row r="147" spans="2:10" x14ac:dyDescent="0.25">
      <c r="B147" s="162" t="s">
        <v>128</v>
      </c>
      <c r="C147" s="163">
        <v>1068</v>
      </c>
      <c r="D147" s="163">
        <v>3</v>
      </c>
      <c r="E147" s="163">
        <v>444</v>
      </c>
      <c r="F147" s="163">
        <v>665</v>
      </c>
      <c r="G147" s="163">
        <v>638</v>
      </c>
      <c r="H147" s="163">
        <v>582</v>
      </c>
      <c r="I147" s="164">
        <f t="shared" si="19"/>
        <v>-8.7774294670846409E-2</v>
      </c>
      <c r="J147" s="164">
        <f>H147/H137</f>
        <v>2.4994631737169853E-2</v>
      </c>
    </row>
    <row r="148" spans="2:10" x14ac:dyDescent="0.25">
      <c r="B148" s="162" t="s">
        <v>131</v>
      </c>
      <c r="C148" s="163">
        <v>2158</v>
      </c>
      <c r="D148" s="163">
        <v>11</v>
      </c>
      <c r="E148" s="163">
        <v>194</v>
      </c>
      <c r="F148" s="163">
        <v>457</v>
      </c>
      <c r="G148" s="163">
        <v>407</v>
      </c>
      <c r="H148" s="163">
        <v>288</v>
      </c>
      <c r="I148" s="164">
        <f t="shared" si="19"/>
        <v>-0.29238329238329241</v>
      </c>
      <c r="J148" s="164">
        <f>H148/H137</f>
        <v>1.2368477560661371E-2</v>
      </c>
    </row>
    <row r="149" spans="2:10" x14ac:dyDescent="0.25">
      <c r="B149" s="167" t="s">
        <v>145</v>
      </c>
      <c r="C149" s="168">
        <f t="shared" ref="C149:H149" si="20">C141-SUM(C142:C148)</f>
        <v>5667</v>
      </c>
      <c r="D149" s="168">
        <f t="shared" si="20"/>
        <v>1018</v>
      </c>
      <c r="E149" s="168">
        <f t="shared" si="20"/>
        <v>6851</v>
      </c>
      <c r="F149" s="168">
        <f t="shared" si="20"/>
        <v>6952</v>
      </c>
      <c r="G149" s="168">
        <f t="shared" si="20"/>
        <v>7009</v>
      </c>
      <c r="H149" s="168">
        <f t="shared" si="20"/>
        <v>7171</v>
      </c>
      <c r="I149" s="169">
        <f t="shared" si="19"/>
        <v>2.3113140248252284E-2</v>
      </c>
      <c r="J149" s="169">
        <f>H149/H137</f>
        <v>0.30796650203993986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10383</v>
      </c>
      <c r="D151" s="175">
        <v>2755</v>
      </c>
      <c r="E151" s="175">
        <v>8860</v>
      </c>
      <c r="F151" s="175">
        <v>9544</v>
      </c>
      <c r="G151" s="175">
        <v>11257</v>
      </c>
      <c r="H151" s="175">
        <v>10568</v>
      </c>
      <c r="I151" s="176">
        <f t="shared" ref="I151:I163" si="21">IFERROR(H151/G151-1,"-")</f>
        <v>-6.1206360486808165E-2</v>
      </c>
      <c r="J151" s="176">
        <f>H151/H151</f>
        <v>1</v>
      </c>
    </row>
    <row r="152" spans="2:10" x14ac:dyDescent="0.25">
      <c r="B152" s="158" t="s">
        <v>97</v>
      </c>
      <c r="C152" s="159">
        <v>4117</v>
      </c>
      <c r="D152" s="159">
        <v>1791</v>
      </c>
      <c r="E152" s="159">
        <v>4209</v>
      </c>
      <c r="F152" s="159">
        <v>3972</v>
      </c>
      <c r="G152" s="159">
        <v>4164</v>
      </c>
      <c r="H152" s="159">
        <v>3106</v>
      </c>
      <c r="I152" s="160">
        <f t="shared" si="21"/>
        <v>-0.25408261287223821</v>
      </c>
      <c r="J152" s="160">
        <f>H152/H151</f>
        <v>0.29390613171839514</v>
      </c>
    </row>
    <row r="153" spans="2:10" x14ac:dyDescent="0.25">
      <c r="B153" s="162" t="s">
        <v>103</v>
      </c>
      <c r="C153" s="163">
        <v>2441</v>
      </c>
      <c r="D153" s="163">
        <v>1698</v>
      </c>
      <c r="E153" s="163">
        <v>3088</v>
      </c>
      <c r="F153" s="163">
        <v>2997</v>
      </c>
      <c r="G153" s="163">
        <v>3313</v>
      </c>
      <c r="H153" s="163">
        <v>2129</v>
      </c>
      <c r="I153" s="164">
        <f t="shared" si="21"/>
        <v>-0.35738001811047393</v>
      </c>
      <c r="J153" s="164">
        <f>H153/H151</f>
        <v>0.20145722937168811</v>
      </c>
    </row>
    <row r="154" spans="2:10" x14ac:dyDescent="0.25">
      <c r="B154" s="162" t="s">
        <v>100</v>
      </c>
      <c r="C154" s="163">
        <v>1676</v>
      </c>
      <c r="D154" s="163">
        <v>93</v>
      </c>
      <c r="E154" s="163">
        <v>1121</v>
      </c>
      <c r="F154" s="163">
        <v>975</v>
      </c>
      <c r="G154" s="163">
        <v>851</v>
      </c>
      <c r="H154" s="163">
        <v>977</v>
      </c>
      <c r="I154" s="164">
        <f t="shared" si="21"/>
        <v>0.14806110458284372</v>
      </c>
      <c r="J154" s="164">
        <f>H154/H151</f>
        <v>9.2448902346707038E-2</v>
      </c>
    </row>
    <row r="155" spans="2:10" x14ac:dyDescent="0.25">
      <c r="B155" s="158" t="s">
        <v>107</v>
      </c>
      <c r="C155" s="159">
        <v>6266</v>
      </c>
      <c r="D155" s="159">
        <v>964</v>
      </c>
      <c r="E155" s="159">
        <v>4651</v>
      </c>
      <c r="F155" s="159">
        <v>5572</v>
      </c>
      <c r="G155" s="159">
        <v>7093</v>
      </c>
      <c r="H155" s="159">
        <v>7462</v>
      </c>
      <c r="I155" s="160">
        <f t="shared" si="21"/>
        <v>5.2023121387283267E-2</v>
      </c>
      <c r="J155" s="160">
        <f>H155/H151</f>
        <v>0.70609386828160481</v>
      </c>
    </row>
    <row r="156" spans="2:10" x14ac:dyDescent="0.25">
      <c r="B156" s="162" t="s">
        <v>110</v>
      </c>
      <c r="C156" s="163">
        <v>2010</v>
      </c>
      <c r="D156" s="163">
        <v>36</v>
      </c>
      <c r="E156" s="163">
        <v>1506</v>
      </c>
      <c r="F156" s="163">
        <v>1540</v>
      </c>
      <c r="G156" s="163">
        <v>1960</v>
      </c>
      <c r="H156" s="163">
        <v>1771</v>
      </c>
      <c r="I156" s="164">
        <f t="shared" si="21"/>
        <v>-9.6428571428571419E-2</v>
      </c>
      <c r="J156" s="164">
        <f>H156/H151</f>
        <v>0.16758137774413323</v>
      </c>
    </row>
    <row r="157" spans="2:10" x14ac:dyDescent="0.25">
      <c r="B157" s="162" t="s">
        <v>113</v>
      </c>
      <c r="C157" s="163">
        <v>1618</v>
      </c>
      <c r="D157" s="163">
        <v>166</v>
      </c>
      <c r="E157" s="163">
        <v>1083</v>
      </c>
      <c r="F157" s="163">
        <v>1406</v>
      </c>
      <c r="G157" s="163">
        <v>1587</v>
      </c>
      <c r="H157" s="163">
        <v>1411</v>
      </c>
      <c r="I157" s="164">
        <f t="shared" si="21"/>
        <v>-0.11090107120352866</v>
      </c>
      <c r="J157" s="164">
        <f>H157/H151</f>
        <v>0.13351627554882664</v>
      </c>
    </row>
    <row r="158" spans="2:10" x14ac:dyDescent="0.25">
      <c r="B158" s="162" t="s">
        <v>116</v>
      </c>
      <c r="C158" s="163">
        <v>746</v>
      </c>
      <c r="D158" s="163">
        <v>183</v>
      </c>
      <c r="E158" s="163">
        <v>536</v>
      </c>
      <c r="F158" s="163">
        <v>712</v>
      </c>
      <c r="G158" s="163">
        <v>1028</v>
      </c>
      <c r="H158" s="163">
        <v>1579</v>
      </c>
      <c r="I158" s="164">
        <f t="shared" si="21"/>
        <v>0.53599221789883278</v>
      </c>
      <c r="J158" s="164">
        <f>H158/H151</f>
        <v>0.14941332323996973</v>
      </c>
    </row>
    <row r="159" spans="2:10" x14ac:dyDescent="0.25">
      <c r="B159" s="162" t="s">
        <v>123</v>
      </c>
      <c r="C159" s="163">
        <v>201</v>
      </c>
      <c r="D159" s="163">
        <v>50</v>
      </c>
      <c r="E159" s="163">
        <v>172</v>
      </c>
      <c r="F159" s="163">
        <v>216</v>
      </c>
      <c r="G159" s="163">
        <v>371</v>
      </c>
      <c r="H159" s="163">
        <v>322</v>
      </c>
      <c r="I159" s="164">
        <f t="shared" si="21"/>
        <v>-0.13207547169811318</v>
      </c>
      <c r="J159" s="164">
        <f>H159/H151</f>
        <v>3.0469341408024223E-2</v>
      </c>
    </row>
    <row r="160" spans="2:10" x14ac:dyDescent="0.25">
      <c r="B160" s="162" t="s">
        <v>119</v>
      </c>
      <c r="C160" s="163">
        <v>213</v>
      </c>
      <c r="D160" s="163">
        <v>37</v>
      </c>
      <c r="E160" s="163">
        <v>214</v>
      </c>
      <c r="F160" s="163">
        <v>271</v>
      </c>
      <c r="G160" s="163">
        <v>264</v>
      </c>
      <c r="H160" s="163">
        <v>305</v>
      </c>
      <c r="I160" s="164">
        <f t="shared" si="21"/>
        <v>0.15530303030303028</v>
      </c>
      <c r="J160" s="164">
        <f>H160/H151</f>
        <v>2.8860711582134747E-2</v>
      </c>
    </row>
    <row r="161" spans="2:10" x14ac:dyDescent="0.25">
      <c r="B161" s="162" t="s">
        <v>128</v>
      </c>
      <c r="C161" s="163">
        <v>115</v>
      </c>
      <c r="D161" s="163">
        <v>4</v>
      </c>
      <c r="E161" s="163">
        <v>62</v>
      </c>
      <c r="F161" s="163">
        <v>101</v>
      </c>
      <c r="G161" s="163">
        <v>68</v>
      </c>
      <c r="H161" s="163">
        <v>94</v>
      </c>
      <c r="I161" s="164">
        <f t="shared" si="21"/>
        <v>0.38235294117647056</v>
      </c>
      <c r="J161" s="164">
        <f>H161/H151</f>
        <v>8.8947766843300528E-3</v>
      </c>
    </row>
    <row r="162" spans="2:10" x14ac:dyDescent="0.25">
      <c r="B162" s="162" t="s">
        <v>131</v>
      </c>
      <c r="C162" s="163">
        <v>188</v>
      </c>
      <c r="D162" s="163">
        <v>8</v>
      </c>
      <c r="E162" s="163">
        <v>71</v>
      </c>
      <c r="F162" s="163">
        <v>108</v>
      </c>
      <c r="G162" s="163">
        <v>105</v>
      </c>
      <c r="H162" s="163">
        <v>86</v>
      </c>
      <c r="I162" s="164">
        <f t="shared" si="21"/>
        <v>-0.18095238095238098</v>
      </c>
      <c r="J162" s="164">
        <f>H162/H151</f>
        <v>8.1377744133232406E-3</v>
      </c>
    </row>
    <row r="163" spans="2:10" x14ac:dyDescent="0.25">
      <c r="B163" s="167" t="s">
        <v>145</v>
      </c>
      <c r="C163" s="168">
        <f t="shared" ref="C163:H163" si="22">C155-SUM(C156:C162)</f>
        <v>1175</v>
      </c>
      <c r="D163" s="168">
        <f t="shared" si="22"/>
        <v>480</v>
      </c>
      <c r="E163" s="168">
        <f t="shared" si="22"/>
        <v>1007</v>
      </c>
      <c r="F163" s="168">
        <f t="shared" si="22"/>
        <v>1218</v>
      </c>
      <c r="G163" s="168">
        <f t="shared" si="22"/>
        <v>1710</v>
      </c>
      <c r="H163" s="168">
        <f t="shared" si="22"/>
        <v>1894</v>
      </c>
      <c r="I163" s="169">
        <f t="shared" si="21"/>
        <v>0.10760233918128659</v>
      </c>
      <c r="J163" s="169">
        <f>H163/H151</f>
        <v>0.17922028766086298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9F2F-880D-4525-843F-2349C626354F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43"/>
      <c r="L4" s="143"/>
      <c r="M4" s="143"/>
      <c r="P4" s="142" t="s">
        <v>256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4"/>
      <c r="Q6" s="301" t="s">
        <v>43</v>
      </c>
      <c r="R6" s="302"/>
      <c r="S6" s="302"/>
      <c r="T6" s="302"/>
      <c r="U6" s="302"/>
      <c r="V6" s="302"/>
      <c r="W6" s="302"/>
      <c r="X6" s="302"/>
      <c r="Y6" s="302"/>
    </row>
    <row r="7" spans="1:25" s="145" customFormat="1" ht="72" customHeight="1" x14ac:dyDescent="0.25">
      <c r="B7" s="146"/>
      <c r="C7" s="171" t="s">
        <v>257</v>
      </c>
      <c r="D7" s="171" t="s">
        <v>258</v>
      </c>
      <c r="E7" s="171" t="s">
        <v>259</v>
      </c>
      <c r="F7" s="171" t="s">
        <v>260</v>
      </c>
      <c r="G7" s="171" t="s">
        <v>261</v>
      </c>
      <c r="H7" s="171" t="s">
        <v>262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257</v>
      </c>
      <c r="R7" s="171" t="s">
        <v>258</v>
      </c>
      <c r="S7" s="171" t="s">
        <v>259</v>
      </c>
      <c r="T7" s="171" t="s">
        <v>260</v>
      </c>
      <c r="U7" s="171" t="s">
        <v>261</v>
      </c>
      <c r="V7" s="171" t="s">
        <v>262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46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790860</v>
      </c>
      <c r="D9" s="175">
        <v>103153</v>
      </c>
      <c r="E9" s="175">
        <v>622796</v>
      </c>
      <c r="F9" s="175">
        <v>814759</v>
      </c>
      <c r="G9" s="175">
        <v>861072</v>
      </c>
      <c r="H9" s="175">
        <v>856219</v>
      </c>
      <c r="I9" s="176">
        <f>IFERROR(H9/G9-1,"-")</f>
        <v>-5.635997918873259E-3</v>
      </c>
      <c r="J9" s="176">
        <f>IFERROR(H9/D9-1,"-")</f>
        <v>7.3004759919730891</v>
      </c>
      <c r="K9" s="175">
        <f>H9-G9</f>
        <v>-4853</v>
      </c>
      <c r="L9" s="175">
        <f>H9-D9</f>
        <v>753066</v>
      </c>
      <c r="M9" s="176">
        <f t="shared" ref="M9:M21" si="0">H9/H$9</f>
        <v>1</v>
      </c>
      <c r="P9" s="155" t="s">
        <v>68</v>
      </c>
      <c r="Q9" s="175">
        <v>8406</v>
      </c>
      <c r="R9" s="175">
        <v>931</v>
      </c>
      <c r="S9" s="175">
        <v>5352</v>
      </c>
      <c r="T9" s="175">
        <v>11430</v>
      </c>
      <c r="U9" s="175">
        <v>9247</v>
      </c>
      <c r="V9" s="175">
        <v>8589</v>
      </c>
      <c r="W9" s="176">
        <f>IFERROR(V9/U9-1,"-")</f>
        <v>-7.1158213474640464E-2</v>
      </c>
      <c r="X9" s="175">
        <f>V9-U9</f>
        <v>-658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117688</v>
      </c>
      <c r="D10" s="159">
        <v>46227</v>
      </c>
      <c r="E10" s="159">
        <v>98841</v>
      </c>
      <c r="F10" s="159">
        <v>116505</v>
      </c>
      <c r="G10" s="159">
        <v>110606</v>
      </c>
      <c r="H10" s="159">
        <v>109547</v>
      </c>
      <c r="I10" s="177">
        <f>IFERROR(H10/G10-1,"-")</f>
        <v>-9.5745257942606576E-3</v>
      </c>
      <c r="J10" s="160">
        <f t="shared" ref="J10:J21" si="2">IFERROR(H10/D10-1,"-")</f>
        <v>1.3697622601509942</v>
      </c>
      <c r="K10" s="159">
        <f t="shared" ref="K10:K20" si="3">H10-G10</f>
        <v>-1059</v>
      </c>
      <c r="L10" s="159">
        <f t="shared" ref="L10:L21" si="4">H10-D10</f>
        <v>63320</v>
      </c>
      <c r="M10" s="160">
        <f t="shared" si="0"/>
        <v>0.12794273427709499</v>
      </c>
      <c r="P10" s="158" t="s">
        <v>97</v>
      </c>
      <c r="Q10" s="159">
        <v>883</v>
      </c>
      <c r="R10" s="159">
        <v>142</v>
      </c>
      <c r="S10" s="159">
        <v>280</v>
      </c>
      <c r="T10" s="159">
        <v>5084</v>
      </c>
      <c r="U10" s="159">
        <v>1520</v>
      </c>
      <c r="V10" s="159">
        <v>1473</v>
      </c>
      <c r="W10" s="177">
        <f>IFERROR(V10/U10-1,"-")</f>
        <v>-3.092105263157896E-2</v>
      </c>
      <c r="X10" s="158">
        <f t="shared" ref="X10:X20" si="5">V10-U10</f>
        <v>-47</v>
      </c>
      <c r="Y10" s="160">
        <f t="shared" si="1"/>
        <v>0.17149842822214462</v>
      </c>
    </row>
    <row r="11" spans="1:25" x14ac:dyDescent="0.25">
      <c r="A11" s="161" t="s">
        <v>100</v>
      </c>
      <c r="B11" s="162" t="s">
        <v>103</v>
      </c>
      <c r="C11" s="163">
        <v>42738</v>
      </c>
      <c r="D11" s="163">
        <v>33738</v>
      </c>
      <c r="E11" s="163">
        <v>41357</v>
      </c>
      <c r="F11" s="163">
        <v>45001</v>
      </c>
      <c r="G11" s="163">
        <v>39602</v>
      </c>
      <c r="H11" s="163">
        <v>36019</v>
      </c>
      <c r="I11" s="178">
        <f>IFERROR(H11/G11-1,"-")</f>
        <v>-9.0475228523811957E-2</v>
      </c>
      <c r="J11" s="164">
        <f t="shared" si="2"/>
        <v>6.7609224020392489E-2</v>
      </c>
      <c r="K11" s="163">
        <f t="shared" si="3"/>
        <v>-3583</v>
      </c>
      <c r="L11" s="163">
        <f t="shared" si="4"/>
        <v>2281</v>
      </c>
      <c r="M11" s="164">
        <f t="shared" si="0"/>
        <v>4.2067508429502264E-2</v>
      </c>
      <c r="P11" s="162" t="s">
        <v>103</v>
      </c>
      <c r="Q11" s="163">
        <v>404</v>
      </c>
      <c r="R11" s="163">
        <v>68</v>
      </c>
      <c r="S11" s="163">
        <v>64</v>
      </c>
      <c r="T11" s="163">
        <v>3888</v>
      </c>
      <c r="U11" s="163">
        <v>649</v>
      </c>
      <c r="V11" s="163">
        <v>758</v>
      </c>
      <c r="W11" s="178">
        <f>IFERROR(V11/U11-1,"-")</f>
        <v>0.16795069337442214</v>
      </c>
      <c r="X11" s="162">
        <f t="shared" si="5"/>
        <v>109</v>
      </c>
      <c r="Y11" s="164">
        <f>V11/V$9</f>
        <v>8.8252415880777743E-2</v>
      </c>
    </row>
    <row r="12" spans="1:25" x14ac:dyDescent="0.25">
      <c r="A12" s="1"/>
      <c r="B12" s="162" t="s">
        <v>100</v>
      </c>
      <c r="C12" s="163">
        <v>74950</v>
      </c>
      <c r="D12" s="163">
        <v>12489</v>
      </c>
      <c r="E12" s="163">
        <v>57484</v>
      </c>
      <c r="F12" s="163">
        <v>71504</v>
      </c>
      <c r="G12" s="163">
        <v>71004</v>
      </c>
      <c r="H12" s="163">
        <v>73528</v>
      </c>
      <c r="I12" s="178">
        <f>IFERROR(H12/G12-1,"-")</f>
        <v>3.5547293110247402E-2</v>
      </c>
      <c r="J12" s="164">
        <f t="shared" si="2"/>
        <v>4.8874209304187684</v>
      </c>
      <c r="K12" s="163">
        <f t="shared" si="3"/>
        <v>2524</v>
      </c>
      <c r="L12" s="163">
        <f t="shared" si="4"/>
        <v>61039</v>
      </c>
      <c r="M12" s="164">
        <f t="shared" si="0"/>
        <v>8.5875225847592732E-2</v>
      </c>
      <c r="P12" s="162" t="s">
        <v>100</v>
      </c>
      <c r="Q12" s="163">
        <v>479</v>
      </c>
      <c r="R12" s="163">
        <v>74</v>
      </c>
      <c r="S12" s="163">
        <v>216</v>
      </c>
      <c r="T12" s="163">
        <v>1196</v>
      </c>
      <c r="U12" s="163">
        <v>871</v>
      </c>
      <c r="V12" s="163">
        <v>715</v>
      </c>
      <c r="W12" s="178">
        <f>IFERROR(V12/U12-1,"-")</f>
        <v>-0.17910447761194026</v>
      </c>
      <c r="X12" s="162">
        <f t="shared" si="5"/>
        <v>-156</v>
      </c>
      <c r="Y12" s="164">
        <f t="shared" si="1"/>
        <v>8.324601234136686E-2</v>
      </c>
    </row>
    <row r="13" spans="1:25" s="56" customFormat="1" x14ac:dyDescent="0.25">
      <c r="B13" s="158" t="s">
        <v>107</v>
      </c>
      <c r="C13" s="159">
        <v>673172</v>
      </c>
      <c r="D13" s="159">
        <v>56926</v>
      </c>
      <c r="E13" s="159">
        <v>523955</v>
      </c>
      <c r="F13" s="159">
        <v>698254</v>
      </c>
      <c r="G13" s="159">
        <v>750466</v>
      </c>
      <c r="H13" s="159">
        <v>746672</v>
      </c>
      <c r="I13" s="177">
        <f>IFERROR(H13/G13-1,"-")</f>
        <v>-5.0555255001558663E-3</v>
      </c>
      <c r="J13" s="160">
        <f t="shared" si="2"/>
        <v>12.116537258897516</v>
      </c>
      <c r="K13" s="159">
        <f t="shared" si="3"/>
        <v>-3794</v>
      </c>
      <c r="L13" s="159">
        <f t="shared" si="4"/>
        <v>689746</v>
      </c>
      <c r="M13" s="160">
        <f t="shared" si="0"/>
        <v>0.87205726572290498</v>
      </c>
      <c r="P13" s="158" t="s">
        <v>107</v>
      </c>
      <c r="Q13" s="159">
        <v>7523</v>
      </c>
      <c r="R13" s="159">
        <v>789</v>
      </c>
      <c r="S13" s="159">
        <v>5072</v>
      </c>
      <c r="T13" s="159">
        <v>6346</v>
      </c>
      <c r="U13" s="159">
        <v>7727</v>
      </c>
      <c r="V13" s="159">
        <v>7116</v>
      </c>
      <c r="W13" s="177">
        <f>IFERROR(V13/U13-1,"-")</f>
        <v>-7.9073379060437432E-2</v>
      </c>
      <c r="X13" s="158">
        <f t="shared" si="5"/>
        <v>-611</v>
      </c>
      <c r="Y13" s="160">
        <f t="shared" si="1"/>
        <v>0.82850157177785544</v>
      </c>
    </row>
    <row r="14" spans="1:25" s="56" customFormat="1" x14ac:dyDescent="0.25">
      <c r="B14" s="162" t="s">
        <v>110</v>
      </c>
      <c r="C14" s="163">
        <v>269757</v>
      </c>
      <c r="D14" s="163">
        <v>3519</v>
      </c>
      <c r="E14" s="163">
        <v>189556</v>
      </c>
      <c r="F14" s="163">
        <v>270401</v>
      </c>
      <c r="G14" s="163">
        <v>297934</v>
      </c>
      <c r="H14" s="163">
        <v>303485</v>
      </c>
      <c r="I14" s="178">
        <f t="shared" ref="I14:I21" si="6">IFERROR(H14/G14-1,"-")</f>
        <v>1.863164324984723E-2</v>
      </c>
      <c r="J14" s="164">
        <f t="shared" si="2"/>
        <v>85.24183006535948</v>
      </c>
      <c r="K14" s="163">
        <f t="shared" si="3"/>
        <v>5551</v>
      </c>
      <c r="L14" s="163">
        <f t="shared" si="4"/>
        <v>299966</v>
      </c>
      <c r="M14" s="164">
        <f t="shared" si="0"/>
        <v>0.3544478690615368</v>
      </c>
      <c r="P14" s="162" t="s">
        <v>110</v>
      </c>
      <c r="Q14" s="163">
        <v>2052</v>
      </c>
      <c r="R14" s="163">
        <v>22</v>
      </c>
      <c r="S14" s="163">
        <v>1594</v>
      </c>
      <c r="T14" s="163">
        <v>1766</v>
      </c>
      <c r="U14" s="163">
        <v>1959</v>
      </c>
      <c r="V14" s="163">
        <v>2285</v>
      </c>
      <c r="W14" s="178">
        <f t="shared" ref="W14:W21" si="7">IFERROR(V14/U14-1,"-")</f>
        <v>0.16641143440530892</v>
      </c>
      <c r="X14" s="162">
        <f t="shared" si="5"/>
        <v>326</v>
      </c>
      <c r="Y14" s="164">
        <f t="shared" si="1"/>
        <v>0.2660379555245081</v>
      </c>
    </row>
    <row r="15" spans="1:25" x14ac:dyDescent="0.25">
      <c r="A15" s="1"/>
      <c r="B15" s="162" t="s">
        <v>113</v>
      </c>
      <c r="C15" s="163">
        <v>81748</v>
      </c>
      <c r="D15" s="163">
        <v>8001</v>
      </c>
      <c r="E15" s="163">
        <v>54334</v>
      </c>
      <c r="F15" s="163">
        <v>77594</v>
      </c>
      <c r="G15" s="163">
        <v>84935</v>
      </c>
      <c r="H15" s="163">
        <v>80242</v>
      </c>
      <c r="I15" s="178">
        <f t="shared" si="6"/>
        <v>-5.5254017778301079E-2</v>
      </c>
      <c r="J15" s="164">
        <f t="shared" si="2"/>
        <v>9.0289963754530689</v>
      </c>
      <c r="K15" s="163">
        <f t="shared" si="3"/>
        <v>-4693</v>
      </c>
      <c r="L15" s="163">
        <f t="shared" si="4"/>
        <v>72241</v>
      </c>
      <c r="M15" s="164">
        <f t="shared" si="0"/>
        <v>9.3716677625700906E-2</v>
      </c>
      <c r="P15" s="162" t="s">
        <v>113</v>
      </c>
      <c r="Q15" s="163">
        <v>2058</v>
      </c>
      <c r="R15" s="163">
        <v>342</v>
      </c>
      <c r="S15" s="163">
        <v>1373</v>
      </c>
      <c r="T15" s="163">
        <v>1128</v>
      </c>
      <c r="U15" s="163">
        <v>1824</v>
      </c>
      <c r="V15" s="163">
        <v>1601</v>
      </c>
      <c r="W15" s="178">
        <f t="shared" si="7"/>
        <v>-0.12225877192982459</v>
      </c>
      <c r="X15" s="162">
        <f t="shared" si="5"/>
        <v>-223</v>
      </c>
      <c r="Y15" s="164">
        <f t="shared" si="1"/>
        <v>0.1864012108510886</v>
      </c>
    </row>
    <row r="16" spans="1:25" x14ac:dyDescent="0.25">
      <c r="A16" s="1"/>
      <c r="B16" s="162" t="s">
        <v>116</v>
      </c>
      <c r="C16" s="163">
        <v>31767</v>
      </c>
      <c r="D16" s="163">
        <v>12412</v>
      </c>
      <c r="E16" s="163">
        <v>30355</v>
      </c>
      <c r="F16" s="163">
        <v>38844</v>
      </c>
      <c r="G16" s="163">
        <v>38804</v>
      </c>
      <c r="H16" s="163">
        <v>38424</v>
      </c>
      <c r="I16" s="178">
        <f t="shared" si="6"/>
        <v>-9.7928048654777333E-3</v>
      </c>
      <c r="J16" s="164">
        <f t="shared" si="2"/>
        <v>2.0957138253303254</v>
      </c>
      <c r="K16" s="163">
        <f t="shared" si="3"/>
        <v>-380</v>
      </c>
      <c r="L16" s="163">
        <f t="shared" si="4"/>
        <v>26012</v>
      </c>
      <c r="M16" s="164">
        <f t="shared" si="0"/>
        <v>4.4876369246653017E-2</v>
      </c>
      <c r="P16" s="162" t="s">
        <v>116</v>
      </c>
      <c r="Q16" s="163">
        <v>419</v>
      </c>
      <c r="R16" s="163">
        <v>71</v>
      </c>
      <c r="S16" s="163">
        <v>250</v>
      </c>
      <c r="T16" s="163">
        <v>636</v>
      </c>
      <c r="U16" s="163">
        <v>572</v>
      </c>
      <c r="V16" s="163">
        <v>395</v>
      </c>
      <c r="W16" s="178">
        <f t="shared" si="7"/>
        <v>-0.30944055944055948</v>
      </c>
      <c r="X16" s="162">
        <f t="shared" si="5"/>
        <v>-177</v>
      </c>
      <c r="Y16" s="164">
        <f t="shared" si="1"/>
        <v>4.5989055769006866E-2</v>
      </c>
    </row>
    <row r="17" spans="1:25" x14ac:dyDescent="0.25">
      <c r="A17" s="1"/>
      <c r="B17" s="162" t="s">
        <v>123</v>
      </c>
      <c r="C17" s="163">
        <v>22766</v>
      </c>
      <c r="D17" s="163">
        <v>1026</v>
      </c>
      <c r="E17" s="163">
        <v>28670</v>
      </c>
      <c r="F17" s="163">
        <v>25658</v>
      </c>
      <c r="G17" s="163">
        <v>29143</v>
      </c>
      <c r="H17" s="163">
        <v>27793</v>
      </c>
      <c r="I17" s="178">
        <f t="shared" si="6"/>
        <v>-4.6323302336753303E-2</v>
      </c>
      <c r="J17" s="164">
        <f t="shared" si="2"/>
        <v>26.088693957115009</v>
      </c>
      <c r="K17" s="163">
        <f t="shared" si="3"/>
        <v>-1350</v>
      </c>
      <c r="L17" s="163">
        <f t="shared" si="4"/>
        <v>26767</v>
      </c>
      <c r="M17" s="164">
        <f t="shared" si="0"/>
        <v>3.2460153301900566E-2</v>
      </c>
      <c r="P17" s="162" t="s">
        <v>123</v>
      </c>
      <c r="Q17" s="163">
        <v>213</v>
      </c>
      <c r="R17" s="163">
        <v>17</v>
      </c>
      <c r="S17" s="163">
        <v>207</v>
      </c>
      <c r="T17" s="163">
        <v>155</v>
      </c>
      <c r="U17" s="163">
        <v>288</v>
      </c>
      <c r="V17" s="163">
        <v>240</v>
      </c>
      <c r="W17" s="178">
        <f t="shared" si="7"/>
        <v>-0.16666666666666663</v>
      </c>
      <c r="X17" s="162">
        <f t="shared" si="5"/>
        <v>-48</v>
      </c>
      <c r="Y17" s="164">
        <f t="shared" si="1"/>
        <v>2.7942717429269997E-2</v>
      </c>
    </row>
    <row r="18" spans="1:25" x14ac:dyDescent="0.25">
      <c r="A18" s="1"/>
      <c r="B18" s="162" t="s">
        <v>119</v>
      </c>
      <c r="C18" s="163">
        <v>24677</v>
      </c>
      <c r="D18" s="163">
        <v>1862</v>
      </c>
      <c r="E18" s="163">
        <v>25252</v>
      </c>
      <c r="F18" s="163">
        <v>25732</v>
      </c>
      <c r="G18" s="163">
        <v>26910</v>
      </c>
      <c r="H18" s="163">
        <v>24356</v>
      </c>
      <c r="I18" s="178">
        <f t="shared" si="6"/>
        <v>-9.4908955778520987E-2</v>
      </c>
      <c r="J18" s="164">
        <f t="shared" si="2"/>
        <v>12.080558539205155</v>
      </c>
      <c r="K18" s="163">
        <f t="shared" si="3"/>
        <v>-2554</v>
      </c>
      <c r="L18" s="163">
        <f t="shared" si="4"/>
        <v>22494</v>
      </c>
      <c r="M18" s="164">
        <f t="shared" si="0"/>
        <v>2.8445993373190738E-2</v>
      </c>
      <c r="P18" s="162" t="s">
        <v>119</v>
      </c>
      <c r="Q18" s="163">
        <v>174</v>
      </c>
      <c r="R18" s="163">
        <v>21</v>
      </c>
      <c r="S18" s="163">
        <v>195</v>
      </c>
      <c r="T18" s="163">
        <v>142</v>
      </c>
      <c r="U18" s="163">
        <v>253</v>
      </c>
      <c r="V18" s="163">
        <v>233</v>
      </c>
      <c r="W18" s="178">
        <f t="shared" si="7"/>
        <v>-7.9051383399209474E-2</v>
      </c>
      <c r="X18" s="162">
        <f t="shared" si="5"/>
        <v>-20</v>
      </c>
      <c r="Y18" s="164">
        <f t="shared" si="1"/>
        <v>2.7127721504249622E-2</v>
      </c>
    </row>
    <row r="19" spans="1:25" x14ac:dyDescent="0.25">
      <c r="A19" s="161" t="s">
        <v>144</v>
      </c>
      <c r="B19" s="162" t="s">
        <v>128</v>
      </c>
      <c r="C19" s="163">
        <v>23509</v>
      </c>
      <c r="D19" s="163">
        <v>237</v>
      </c>
      <c r="E19" s="163">
        <v>16894</v>
      </c>
      <c r="F19" s="163">
        <v>24736</v>
      </c>
      <c r="G19" s="163">
        <v>20551</v>
      </c>
      <c r="H19" s="163">
        <v>18705</v>
      </c>
      <c r="I19" s="178">
        <f t="shared" si="6"/>
        <v>-8.9825312636854671E-2</v>
      </c>
      <c r="J19" s="164">
        <f t="shared" si="2"/>
        <v>77.924050632911388</v>
      </c>
      <c r="K19" s="163">
        <f t="shared" si="3"/>
        <v>-1846</v>
      </c>
      <c r="L19" s="163">
        <f t="shared" si="4"/>
        <v>18468</v>
      </c>
      <c r="M19" s="164">
        <f t="shared" si="0"/>
        <v>2.1846046397008243E-2</v>
      </c>
      <c r="P19" s="162" t="s">
        <v>128</v>
      </c>
      <c r="Q19" s="163">
        <v>113</v>
      </c>
      <c r="R19" s="163">
        <v>3</v>
      </c>
      <c r="S19" s="163">
        <v>24</v>
      </c>
      <c r="T19" s="163">
        <v>99</v>
      </c>
      <c r="U19" s="163">
        <v>57</v>
      </c>
      <c r="V19" s="163">
        <v>114</v>
      </c>
      <c r="W19" s="178">
        <f t="shared" si="7"/>
        <v>1</v>
      </c>
      <c r="X19" s="162">
        <f t="shared" si="5"/>
        <v>57</v>
      </c>
      <c r="Y19" s="164">
        <f t="shared" si="1"/>
        <v>1.3272790778903249E-2</v>
      </c>
    </row>
    <row r="20" spans="1:25" x14ac:dyDescent="0.25">
      <c r="A20" s="166" t="s">
        <v>145</v>
      </c>
      <c r="B20" s="162" t="s">
        <v>131</v>
      </c>
      <c r="C20" s="163">
        <v>34375</v>
      </c>
      <c r="D20" s="163">
        <v>1305</v>
      </c>
      <c r="E20" s="163">
        <v>13548</v>
      </c>
      <c r="F20" s="163">
        <v>22419</v>
      </c>
      <c r="G20" s="163">
        <v>23719</v>
      </c>
      <c r="H20" s="163">
        <v>18680</v>
      </c>
      <c r="I20" s="178">
        <f t="shared" si="6"/>
        <v>-0.21244571862220163</v>
      </c>
      <c r="J20" s="164">
        <f t="shared" si="2"/>
        <v>13.314176245210728</v>
      </c>
      <c r="K20" s="163">
        <f t="shared" si="3"/>
        <v>-5039</v>
      </c>
      <c r="L20" s="163">
        <f t="shared" si="4"/>
        <v>17375</v>
      </c>
      <c r="M20" s="164">
        <f t="shared" si="0"/>
        <v>2.1816848259615822E-2</v>
      </c>
      <c r="P20" s="162" t="s">
        <v>131</v>
      </c>
      <c r="Q20" s="163">
        <v>186</v>
      </c>
      <c r="R20" s="163">
        <v>2</v>
      </c>
      <c r="S20" s="163">
        <v>68</v>
      </c>
      <c r="T20" s="163">
        <v>95</v>
      </c>
      <c r="U20" s="163">
        <v>61</v>
      </c>
      <c r="V20" s="163">
        <v>74</v>
      </c>
      <c r="W20" s="178">
        <f t="shared" si="7"/>
        <v>0.21311475409836067</v>
      </c>
      <c r="X20" s="162">
        <f t="shared" si="5"/>
        <v>13</v>
      </c>
      <c r="Y20" s="164">
        <f t="shared" si="1"/>
        <v>8.6156712073582487E-3</v>
      </c>
    </row>
    <row r="21" spans="1:25" x14ac:dyDescent="0.25">
      <c r="B21" s="167" t="s">
        <v>145</v>
      </c>
      <c r="C21" s="168">
        <f t="shared" ref="C21" si="8">C13-SUM(C14:C20)</f>
        <v>184573</v>
      </c>
      <c r="D21" s="168">
        <f t="shared" ref="D21:E21" si="9">D13-SUM(D14:D20)</f>
        <v>28564</v>
      </c>
      <c r="E21" s="168">
        <f t="shared" si="9"/>
        <v>165346</v>
      </c>
      <c r="F21" s="168">
        <f t="shared" ref="F21:H21" si="10">F13-SUM(F14:F20)</f>
        <v>212870</v>
      </c>
      <c r="G21" s="168">
        <f t="shared" si="10"/>
        <v>228470</v>
      </c>
      <c r="H21" s="168">
        <f t="shared" si="10"/>
        <v>234987</v>
      </c>
      <c r="I21" s="179">
        <f t="shared" si="6"/>
        <v>2.852453276141298E-2</v>
      </c>
      <c r="J21" s="169">
        <f t="shared" si="2"/>
        <v>7.2266839378238341</v>
      </c>
      <c r="K21" s="168">
        <f>H21-G21</f>
        <v>6517</v>
      </c>
      <c r="L21" s="168">
        <f t="shared" si="4"/>
        <v>206423</v>
      </c>
      <c r="M21" s="169">
        <f t="shared" si="0"/>
        <v>0.27444730845729887</v>
      </c>
      <c r="P21" s="167" t="s">
        <v>145</v>
      </c>
      <c r="Q21" s="168">
        <f t="shared" ref="Q21:V21" si="11">Q13-SUM(Q14:Q20)</f>
        <v>2308</v>
      </c>
      <c r="R21" s="168">
        <f t="shared" si="11"/>
        <v>311</v>
      </c>
      <c r="S21" s="168">
        <f t="shared" si="11"/>
        <v>1361</v>
      </c>
      <c r="T21" s="168">
        <f t="shared" si="11"/>
        <v>2325</v>
      </c>
      <c r="U21" s="168">
        <f t="shared" si="11"/>
        <v>2713</v>
      </c>
      <c r="V21" s="168">
        <f t="shared" si="11"/>
        <v>2174</v>
      </c>
      <c r="W21" s="179">
        <f t="shared" si="7"/>
        <v>-0.19867305565794324</v>
      </c>
      <c r="X21" s="167">
        <f>V21-U21</f>
        <v>-539</v>
      </c>
      <c r="Y21" s="169">
        <f t="shared" si="1"/>
        <v>0.25311444871347072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286450</v>
      </c>
      <c r="D23" s="175">
        <v>34529</v>
      </c>
      <c r="E23" s="175">
        <v>230846</v>
      </c>
      <c r="F23" s="175">
        <v>286632</v>
      </c>
      <c r="G23" s="175">
        <v>305512</v>
      </c>
      <c r="H23" s="175">
        <v>293941</v>
      </c>
      <c r="I23" s="176">
        <f>IFERROR(H23/G23-1,"-")</f>
        <v>-3.7874126057241608E-2</v>
      </c>
      <c r="J23" s="176">
        <f>IFERROR(H23/D23-1,"-")</f>
        <v>7.5128732369891971</v>
      </c>
      <c r="K23" s="175">
        <f>H23-G23</f>
        <v>-11571</v>
      </c>
      <c r="L23" s="175">
        <f>H23-D23</f>
        <v>259412</v>
      </c>
      <c r="M23" s="176">
        <f t="shared" ref="M23:M35" si="12">H23/H$9</f>
        <v>0.34330118813060678</v>
      </c>
    </row>
    <row r="24" spans="1:25" x14ac:dyDescent="0.25">
      <c r="B24" s="158" t="s">
        <v>97</v>
      </c>
      <c r="C24" s="159">
        <v>17157</v>
      </c>
      <c r="D24" s="159">
        <v>14284</v>
      </c>
      <c r="E24" s="159">
        <v>18574</v>
      </c>
      <c r="F24" s="159">
        <v>15183</v>
      </c>
      <c r="G24" s="159">
        <v>14733</v>
      </c>
      <c r="H24" s="159">
        <v>12508</v>
      </c>
      <c r="I24" s="177">
        <f>IFERROR(H24/G24-1,"-")</f>
        <v>-0.15102151632389871</v>
      </c>
      <c r="J24" s="160">
        <f t="shared" ref="J24:J35" si="13">IFERROR(H24/D24-1,"-")</f>
        <v>-0.1243349201904228</v>
      </c>
      <c r="K24" s="159">
        <f t="shared" ref="K24:K34" si="14">H24-G24</f>
        <v>-2225</v>
      </c>
      <c r="L24" s="159">
        <f t="shared" ref="L24:L35" si="15">H24-D24</f>
        <v>-1776</v>
      </c>
      <c r="M24" s="160">
        <f t="shared" si="12"/>
        <v>1.4608412100175305E-2</v>
      </c>
    </row>
    <row r="25" spans="1:25" x14ac:dyDescent="0.25">
      <c r="B25" s="162" t="s">
        <v>103</v>
      </c>
      <c r="C25" s="163">
        <v>7984</v>
      </c>
      <c r="D25" s="163">
        <v>10448</v>
      </c>
      <c r="E25" s="163">
        <v>8574</v>
      </c>
      <c r="F25" s="163">
        <v>6217</v>
      </c>
      <c r="G25" s="163">
        <v>4984</v>
      </c>
      <c r="H25" s="163">
        <v>4666</v>
      </c>
      <c r="I25" s="178">
        <f>IFERROR(H25/G25-1,"-")</f>
        <v>-6.3804173354735205E-2</v>
      </c>
      <c r="J25" s="164">
        <f t="shared" si="13"/>
        <v>-0.55340735068912705</v>
      </c>
      <c r="K25" s="163">
        <f t="shared" si="14"/>
        <v>-318</v>
      </c>
      <c r="L25" s="163">
        <f t="shared" si="15"/>
        <v>-5782</v>
      </c>
      <c r="M25" s="164">
        <f t="shared" si="12"/>
        <v>5.4495403629211689E-3</v>
      </c>
    </row>
    <row r="26" spans="1:25" x14ac:dyDescent="0.25">
      <c r="B26" s="162" t="s">
        <v>100</v>
      </c>
      <c r="C26" s="163">
        <v>9173</v>
      </c>
      <c r="D26" s="163">
        <v>3836</v>
      </c>
      <c r="E26" s="163">
        <v>10000</v>
      </c>
      <c r="F26" s="163">
        <v>8966</v>
      </c>
      <c r="G26" s="163">
        <v>9749</v>
      </c>
      <c r="H26" s="163">
        <v>7842</v>
      </c>
      <c r="I26" s="178">
        <f>IFERROR(H26/G26-1,"-")</f>
        <v>-0.1956098061339625</v>
      </c>
      <c r="J26" s="164">
        <f t="shared" si="13"/>
        <v>1.0443169968717414</v>
      </c>
      <c r="K26" s="163">
        <f t="shared" si="14"/>
        <v>-1907</v>
      </c>
      <c r="L26" s="163">
        <f t="shared" si="15"/>
        <v>4006</v>
      </c>
      <c r="M26" s="164">
        <f t="shared" si="12"/>
        <v>9.1588717372541369E-3</v>
      </c>
    </row>
    <row r="27" spans="1:25" x14ac:dyDescent="0.25">
      <c r="B27" s="158" t="s">
        <v>107</v>
      </c>
      <c r="C27" s="159">
        <v>269293</v>
      </c>
      <c r="D27" s="159">
        <v>20245</v>
      </c>
      <c r="E27" s="159">
        <v>212272</v>
      </c>
      <c r="F27" s="159">
        <v>271449</v>
      </c>
      <c r="G27" s="159">
        <v>290779</v>
      </c>
      <c r="H27" s="159">
        <v>281433</v>
      </c>
      <c r="I27" s="177">
        <f>IFERROR(H27/G27-1,"-")</f>
        <v>-3.2141248164413549E-2</v>
      </c>
      <c r="J27" s="160">
        <f t="shared" si="13"/>
        <v>12.901358360088912</v>
      </c>
      <c r="K27" s="159">
        <f t="shared" si="14"/>
        <v>-9346</v>
      </c>
      <c r="L27" s="159">
        <f t="shared" si="15"/>
        <v>261188</v>
      </c>
      <c r="M27" s="160">
        <f t="shared" si="12"/>
        <v>0.32869277603043145</v>
      </c>
    </row>
    <row r="28" spans="1:25" x14ac:dyDescent="0.25">
      <c r="B28" s="162" t="s">
        <v>110</v>
      </c>
      <c r="C28" s="163">
        <v>122301</v>
      </c>
      <c r="D28" s="163">
        <v>1228</v>
      </c>
      <c r="E28" s="163">
        <v>90601</v>
      </c>
      <c r="F28" s="163">
        <v>121897</v>
      </c>
      <c r="G28" s="163">
        <v>133200</v>
      </c>
      <c r="H28" s="163">
        <v>134133</v>
      </c>
      <c r="I28" s="178">
        <f t="shared" ref="I28:I35" si="16">IFERROR(H28/G28-1,"-")</f>
        <v>7.0045045045044052E-3</v>
      </c>
      <c r="J28" s="164">
        <f t="shared" si="13"/>
        <v>108.22882736156352</v>
      </c>
      <c r="K28" s="163">
        <f t="shared" si="14"/>
        <v>933</v>
      </c>
      <c r="L28" s="163">
        <f t="shared" si="15"/>
        <v>132905</v>
      </c>
      <c r="M28" s="164">
        <f t="shared" si="12"/>
        <v>0.156657350514296</v>
      </c>
    </row>
    <row r="29" spans="1:25" x14ac:dyDescent="0.25">
      <c r="B29" s="162" t="s">
        <v>113</v>
      </c>
      <c r="C29" s="163">
        <v>30813</v>
      </c>
      <c r="D29" s="163">
        <v>2910</v>
      </c>
      <c r="E29" s="163">
        <v>21180</v>
      </c>
      <c r="F29" s="163">
        <v>28248</v>
      </c>
      <c r="G29" s="163">
        <v>30168</v>
      </c>
      <c r="H29" s="163">
        <v>27562</v>
      </c>
      <c r="I29" s="178">
        <f t="shared" si="16"/>
        <v>-8.6382922301776688E-2</v>
      </c>
      <c r="J29" s="164">
        <f t="shared" si="13"/>
        <v>8.4714776632302407</v>
      </c>
      <c r="K29" s="163">
        <f t="shared" si="14"/>
        <v>-2606</v>
      </c>
      <c r="L29" s="163">
        <f t="shared" si="15"/>
        <v>24652</v>
      </c>
      <c r="M29" s="164">
        <f t="shared" si="12"/>
        <v>3.2190362512394606E-2</v>
      </c>
    </row>
    <row r="30" spans="1:25" x14ac:dyDescent="0.25">
      <c r="B30" s="162" t="s">
        <v>116</v>
      </c>
      <c r="C30" s="163">
        <v>10819</v>
      </c>
      <c r="D30" s="163">
        <v>4797</v>
      </c>
      <c r="E30" s="163">
        <v>10098</v>
      </c>
      <c r="F30" s="163">
        <v>11440</v>
      </c>
      <c r="G30" s="163">
        <v>11744</v>
      </c>
      <c r="H30" s="163">
        <v>9745</v>
      </c>
      <c r="I30" s="178">
        <f t="shared" si="16"/>
        <v>-0.1702145776566758</v>
      </c>
      <c r="J30" s="164">
        <f t="shared" si="13"/>
        <v>1.0314780070877632</v>
      </c>
      <c r="K30" s="163">
        <f t="shared" si="14"/>
        <v>-1999</v>
      </c>
      <c r="L30" s="163">
        <f t="shared" si="15"/>
        <v>4948</v>
      </c>
      <c r="M30" s="164">
        <f t="shared" si="12"/>
        <v>1.1381433955565106E-2</v>
      </c>
    </row>
    <row r="31" spans="1:25" x14ac:dyDescent="0.25">
      <c r="B31" s="162" t="s">
        <v>123</v>
      </c>
      <c r="C31" s="163">
        <v>10228</v>
      </c>
      <c r="D31" s="163">
        <v>308</v>
      </c>
      <c r="E31" s="163">
        <v>12728</v>
      </c>
      <c r="F31" s="163">
        <v>10714</v>
      </c>
      <c r="G31" s="163">
        <v>11346</v>
      </c>
      <c r="H31" s="163">
        <v>10353</v>
      </c>
      <c r="I31" s="178">
        <f t="shared" si="16"/>
        <v>-8.751983077736647E-2</v>
      </c>
      <c r="J31" s="164">
        <f t="shared" si="13"/>
        <v>32.613636363636367</v>
      </c>
      <c r="K31" s="163">
        <f t="shared" si="14"/>
        <v>-993</v>
      </c>
      <c r="L31" s="163">
        <f t="shared" si="15"/>
        <v>10045</v>
      </c>
      <c r="M31" s="164">
        <f t="shared" si="12"/>
        <v>1.2091532656948747E-2</v>
      </c>
    </row>
    <row r="32" spans="1:25" x14ac:dyDescent="0.25">
      <c r="B32" s="162" t="s">
        <v>119</v>
      </c>
      <c r="C32" s="163">
        <v>13381</v>
      </c>
      <c r="D32" s="163">
        <v>811</v>
      </c>
      <c r="E32" s="163">
        <v>15006</v>
      </c>
      <c r="F32" s="163">
        <v>13623</v>
      </c>
      <c r="G32" s="163">
        <v>13291</v>
      </c>
      <c r="H32" s="163">
        <v>12932</v>
      </c>
      <c r="I32" s="178">
        <f t="shared" si="16"/>
        <v>-2.7010759160334019E-2</v>
      </c>
      <c r="J32" s="164">
        <f t="shared" si="13"/>
        <v>14.945745992601726</v>
      </c>
      <c r="K32" s="163">
        <f t="shared" si="14"/>
        <v>-359</v>
      </c>
      <c r="L32" s="163">
        <f t="shared" si="15"/>
        <v>12121</v>
      </c>
      <c r="M32" s="164">
        <f t="shared" si="12"/>
        <v>1.510361251035074E-2</v>
      </c>
    </row>
    <row r="33" spans="2:13" x14ac:dyDescent="0.25">
      <c r="B33" s="162" t="s">
        <v>128</v>
      </c>
      <c r="C33" s="163">
        <v>9559</v>
      </c>
      <c r="D33" s="163">
        <v>54</v>
      </c>
      <c r="E33" s="163">
        <v>5900</v>
      </c>
      <c r="F33" s="163">
        <v>8515</v>
      </c>
      <c r="G33" s="163">
        <v>7022</v>
      </c>
      <c r="H33" s="163">
        <v>6195</v>
      </c>
      <c r="I33" s="178">
        <f t="shared" si="16"/>
        <v>-0.11777271432640268</v>
      </c>
      <c r="J33" s="164">
        <f t="shared" si="13"/>
        <v>113.72222222222223</v>
      </c>
      <c r="K33" s="163">
        <f t="shared" si="14"/>
        <v>-827</v>
      </c>
      <c r="L33" s="163">
        <f t="shared" si="15"/>
        <v>6141</v>
      </c>
      <c r="M33" s="164">
        <f t="shared" si="12"/>
        <v>7.2352984458415428E-3</v>
      </c>
    </row>
    <row r="34" spans="2:13" x14ac:dyDescent="0.25">
      <c r="B34" s="162" t="s">
        <v>131</v>
      </c>
      <c r="C34" s="163">
        <v>11060</v>
      </c>
      <c r="D34" s="163">
        <v>146</v>
      </c>
      <c r="E34" s="163">
        <v>3622</v>
      </c>
      <c r="F34" s="163">
        <v>8102</v>
      </c>
      <c r="G34" s="163">
        <v>7639</v>
      </c>
      <c r="H34" s="163">
        <v>6250</v>
      </c>
      <c r="I34" s="178">
        <f t="shared" si="16"/>
        <v>-0.18183008247152765</v>
      </c>
      <c r="J34" s="164">
        <f t="shared" si="13"/>
        <v>41.80821917808219</v>
      </c>
      <c r="K34" s="163">
        <f t="shared" si="14"/>
        <v>-1389</v>
      </c>
      <c r="L34" s="163">
        <f t="shared" si="15"/>
        <v>6104</v>
      </c>
      <c r="M34" s="164">
        <f t="shared" si="12"/>
        <v>7.299534348104866E-3</v>
      </c>
    </row>
    <row r="35" spans="2:13" x14ac:dyDescent="0.25">
      <c r="B35" s="167" t="s">
        <v>145</v>
      </c>
      <c r="C35" s="168">
        <f t="shared" ref="C35" si="17">C27-SUM(C28:C34)</f>
        <v>61132</v>
      </c>
      <c r="D35" s="168">
        <f t="shared" ref="D35:E35" si="18">D27-SUM(D28:D34)</f>
        <v>9991</v>
      </c>
      <c r="E35" s="168">
        <f t="shared" si="18"/>
        <v>53137</v>
      </c>
      <c r="F35" s="168">
        <f t="shared" ref="F35:H35" si="19">F27-SUM(F28:F34)</f>
        <v>68910</v>
      </c>
      <c r="G35" s="168">
        <f t="shared" si="19"/>
        <v>76369</v>
      </c>
      <c r="H35" s="168">
        <f t="shared" si="19"/>
        <v>74263</v>
      </c>
      <c r="I35" s="179">
        <f t="shared" si="16"/>
        <v>-2.7576634498291175E-2</v>
      </c>
      <c r="J35" s="169">
        <f t="shared" si="13"/>
        <v>6.4329896907216497</v>
      </c>
      <c r="K35" s="168">
        <f>H35-G35</f>
        <v>-2106</v>
      </c>
      <c r="L35" s="168">
        <f t="shared" si="15"/>
        <v>64272</v>
      </c>
      <c r="M35" s="169">
        <f t="shared" si="12"/>
        <v>8.6733651086929861E-2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208077</v>
      </c>
      <c r="D37" s="175">
        <v>18141</v>
      </c>
      <c r="E37" s="175">
        <v>161096</v>
      </c>
      <c r="F37" s="175">
        <v>204300</v>
      </c>
      <c r="G37" s="175">
        <v>214407</v>
      </c>
      <c r="H37" s="175">
        <v>223777</v>
      </c>
      <c r="I37" s="176">
        <f>IFERROR(H37/G37-1,"-")</f>
        <v>4.3701931373509195E-2</v>
      </c>
      <c r="J37" s="176">
        <f>IFERROR(H37/D37-1,"-")</f>
        <v>11.335428035940687</v>
      </c>
      <c r="K37" s="175">
        <f>H37-G37</f>
        <v>9370</v>
      </c>
      <c r="L37" s="175">
        <f>H37-D37</f>
        <v>205636</v>
      </c>
      <c r="M37" s="176">
        <f t="shared" ref="M37:M49" si="20">H37/H$9</f>
        <v>0.26135486365053801</v>
      </c>
    </row>
    <row r="38" spans="2:13" x14ac:dyDescent="0.25">
      <c r="B38" s="158" t="s">
        <v>97</v>
      </c>
      <c r="C38" s="159">
        <v>11817</v>
      </c>
      <c r="D38" s="159">
        <v>4876</v>
      </c>
      <c r="E38" s="159">
        <v>10089</v>
      </c>
      <c r="F38" s="159">
        <v>9914</v>
      </c>
      <c r="G38" s="159">
        <v>9334</v>
      </c>
      <c r="H38" s="159">
        <v>11165</v>
      </c>
      <c r="I38" s="177">
        <f>IFERROR(H38/G38-1,"-")</f>
        <v>0.1961645596743089</v>
      </c>
      <c r="J38" s="160">
        <f t="shared" ref="J38:J49" si="21">IFERROR(H38/D38-1,"-")</f>
        <v>1.2897867104183756</v>
      </c>
      <c r="K38" s="159">
        <f t="shared" ref="K38:K48" si="22">H38-G38</f>
        <v>1831</v>
      </c>
      <c r="L38" s="159">
        <f t="shared" ref="L38:L49" si="23">H38-D38</f>
        <v>6289</v>
      </c>
      <c r="M38" s="160">
        <f t="shared" si="20"/>
        <v>1.3039888159454532E-2</v>
      </c>
    </row>
    <row r="39" spans="2:13" x14ac:dyDescent="0.25">
      <c r="B39" s="162" t="s">
        <v>103</v>
      </c>
      <c r="C39" s="163">
        <v>4215</v>
      </c>
      <c r="D39" s="163">
        <v>3859</v>
      </c>
      <c r="E39" s="163">
        <v>4037</v>
      </c>
      <c r="F39" s="163">
        <v>2819</v>
      </c>
      <c r="G39" s="163">
        <v>2939</v>
      </c>
      <c r="H39" s="163">
        <v>3858</v>
      </c>
      <c r="I39" s="178">
        <f>IFERROR(H39/G39-1,"-")</f>
        <v>0.31269139162980597</v>
      </c>
      <c r="J39" s="164">
        <f t="shared" si="21"/>
        <v>-2.5913449080072759E-4</v>
      </c>
      <c r="K39" s="163">
        <f t="shared" si="22"/>
        <v>919</v>
      </c>
      <c r="L39" s="163">
        <f t="shared" si="23"/>
        <v>-1</v>
      </c>
      <c r="M39" s="164">
        <f t="shared" si="20"/>
        <v>4.5058565623981714E-3</v>
      </c>
    </row>
    <row r="40" spans="2:13" x14ac:dyDescent="0.25">
      <c r="B40" s="162" t="s">
        <v>100</v>
      </c>
      <c r="C40" s="163">
        <v>7602</v>
      </c>
      <c r="D40" s="163">
        <v>1017</v>
      </c>
      <c r="E40" s="163">
        <v>6052</v>
      </c>
      <c r="F40" s="163">
        <v>7095</v>
      </c>
      <c r="G40" s="163">
        <v>6395</v>
      </c>
      <c r="H40" s="163">
        <v>7307</v>
      </c>
      <c r="I40" s="178">
        <f>IFERROR(H40/G40-1,"-")</f>
        <v>0.14261141516810016</v>
      </c>
      <c r="J40" s="164">
        <f t="shared" si="21"/>
        <v>6.184857423795477</v>
      </c>
      <c r="K40" s="163">
        <f t="shared" si="22"/>
        <v>912</v>
      </c>
      <c r="L40" s="163">
        <f t="shared" si="23"/>
        <v>6290</v>
      </c>
      <c r="M40" s="164">
        <f t="shared" si="20"/>
        <v>8.5340315970563602E-3</v>
      </c>
    </row>
    <row r="41" spans="2:13" x14ac:dyDescent="0.25">
      <c r="B41" s="158" t="s">
        <v>107</v>
      </c>
      <c r="C41" s="159">
        <v>196260</v>
      </c>
      <c r="D41" s="159">
        <v>13265</v>
      </c>
      <c r="E41" s="159">
        <v>151007</v>
      </c>
      <c r="F41" s="159">
        <v>194386</v>
      </c>
      <c r="G41" s="159">
        <v>205073</v>
      </c>
      <c r="H41" s="159">
        <v>212612</v>
      </c>
      <c r="I41" s="177">
        <f>IFERROR(H41/G41-1,"-")</f>
        <v>3.6762518712848635E-2</v>
      </c>
      <c r="J41" s="160">
        <f t="shared" si="21"/>
        <v>15.02804372408594</v>
      </c>
      <c r="K41" s="159">
        <f t="shared" si="22"/>
        <v>7539</v>
      </c>
      <c r="L41" s="159">
        <f t="shared" si="23"/>
        <v>199347</v>
      </c>
      <c r="M41" s="160">
        <f t="shared" si="20"/>
        <v>0.24831497549108347</v>
      </c>
    </row>
    <row r="42" spans="2:13" x14ac:dyDescent="0.25">
      <c r="B42" s="162" t="s">
        <v>110</v>
      </c>
      <c r="C42" s="163">
        <v>87078</v>
      </c>
      <c r="D42" s="163">
        <v>741</v>
      </c>
      <c r="E42" s="163">
        <v>56455</v>
      </c>
      <c r="F42" s="163">
        <v>79784</v>
      </c>
      <c r="G42" s="163">
        <v>87867</v>
      </c>
      <c r="H42" s="163">
        <v>92833</v>
      </c>
      <c r="I42" s="178">
        <f t="shared" ref="I42:I49" si="24">IFERROR(H42/G42-1,"-")</f>
        <v>5.6517236277555893E-2</v>
      </c>
      <c r="J42" s="164">
        <f t="shared" si="21"/>
        <v>124.28070175438596</v>
      </c>
      <c r="K42" s="163">
        <f t="shared" si="22"/>
        <v>4966</v>
      </c>
      <c r="L42" s="163">
        <f t="shared" si="23"/>
        <v>92092</v>
      </c>
      <c r="M42" s="164">
        <f t="shared" si="20"/>
        <v>0.10842202754201904</v>
      </c>
    </row>
    <row r="43" spans="2:13" x14ac:dyDescent="0.25">
      <c r="B43" s="162" t="s">
        <v>113</v>
      </c>
      <c r="C43" s="163">
        <v>9334</v>
      </c>
      <c r="D43" s="163">
        <v>1123</v>
      </c>
      <c r="E43" s="163">
        <v>6264</v>
      </c>
      <c r="F43" s="163">
        <v>8938</v>
      </c>
      <c r="G43" s="163">
        <v>8894</v>
      </c>
      <c r="H43" s="163">
        <v>8687</v>
      </c>
      <c r="I43" s="178">
        <f t="shared" si="24"/>
        <v>-2.3274117382505066E-2</v>
      </c>
      <c r="J43" s="164">
        <f t="shared" si="21"/>
        <v>6.7355298308103295</v>
      </c>
      <c r="K43" s="163">
        <f t="shared" si="22"/>
        <v>-207</v>
      </c>
      <c r="L43" s="163">
        <f t="shared" si="23"/>
        <v>7564</v>
      </c>
      <c r="M43" s="164">
        <f t="shared" si="20"/>
        <v>1.0145768781117915E-2</v>
      </c>
    </row>
    <row r="44" spans="2:13" x14ac:dyDescent="0.25">
      <c r="B44" s="162" t="s">
        <v>116</v>
      </c>
      <c r="C44" s="163">
        <v>5055</v>
      </c>
      <c r="D44" s="163">
        <v>2127</v>
      </c>
      <c r="E44" s="163">
        <v>4461</v>
      </c>
      <c r="F44" s="163">
        <v>5055</v>
      </c>
      <c r="G44" s="163">
        <v>5063</v>
      </c>
      <c r="H44" s="163">
        <v>5640</v>
      </c>
      <c r="I44" s="178">
        <f t="shared" si="24"/>
        <v>0.11396405293304368</v>
      </c>
      <c r="J44" s="164">
        <f t="shared" si="21"/>
        <v>1.6516220028208743</v>
      </c>
      <c r="K44" s="163">
        <f t="shared" si="22"/>
        <v>577</v>
      </c>
      <c r="L44" s="163">
        <f t="shared" si="23"/>
        <v>3513</v>
      </c>
      <c r="M44" s="164">
        <f t="shared" si="20"/>
        <v>6.5870997957298309E-3</v>
      </c>
    </row>
    <row r="45" spans="2:13" x14ac:dyDescent="0.25">
      <c r="B45" s="162" t="s">
        <v>123</v>
      </c>
      <c r="C45" s="163">
        <v>8767</v>
      </c>
      <c r="D45" s="163">
        <v>345</v>
      </c>
      <c r="E45" s="163">
        <v>8653</v>
      </c>
      <c r="F45" s="163">
        <v>8751</v>
      </c>
      <c r="G45" s="163">
        <v>9171</v>
      </c>
      <c r="H45" s="163">
        <v>8618</v>
      </c>
      <c r="I45" s="178">
        <f t="shared" si="24"/>
        <v>-6.0298767855195723E-2</v>
      </c>
      <c r="J45" s="164">
        <f t="shared" si="21"/>
        <v>23.979710144927537</v>
      </c>
      <c r="K45" s="163">
        <f t="shared" si="22"/>
        <v>-553</v>
      </c>
      <c r="L45" s="163">
        <f t="shared" si="23"/>
        <v>8273</v>
      </c>
      <c r="M45" s="164">
        <f t="shared" si="20"/>
        <v>1.0065181921914837E-2</v>
      </c>
    </row>
    <row r="46" spans="2:13" x14ac:dyDescent="0.25">
      <c r="B46" s="162" t="s">
        <v>119</v>
      </c>
      <c r="C46" s="163">
        <v>7683</v>
      </c>
      <c r="D46" s="163">
        <v>343</v>
      </c>
      <c r="E46" s="163">
        <v>5798</v>
      </c>
      <c r="F46" s="163">
        <v>7277</v>
      </c>
      <c r="G46" s="163">
        <v>8085</v>
      </c>
      <c r="H46" s="163">
        <v>6107</v>
      </c>
      <c r="I46" s="178">
        <f t="shared" si="24"/>
        <v>-0.24465058750773039</v>
      </c>
      <c r="J46" s="164">
        <f t="shared" si="21"/>
        <v>16.804664723032069</v>
      </c>
      <c r="K46" s="163">
        <f t="shared" si="22"/>
        <v>-1978</v>
      </c>
      <c r="L46" s="163">
        <f t="shared" si="23"/>
        <v>5764</v>
      </c>
      <c r="M46" s="164">
        <f t="shared" si="20"/>
        <v>7.1325210022202268E-3</v>
      </c>
    </row>
    <row r="47" spans="2:13" x14ac:dyDescent="0.25">
      <c r="B47" s="162" t="s">
        <v>128</v>
      </c>
      <c r="C47" s="163">
        <v>7906</v>
      </c>
      <c r="D47" s="163">
        <v>106</v>
      </c>
      <c r="E47" s="163">
        <v>6783</v>
      </c>
      <c r="F47" s="163">
        <v>8031</v>
      </c>
      <c r="G47" s="163">
        <v>7200</v>
      </c>
      <c r="H47" s="163">
        <v>6722</v>
      </c>
      <c r="I47" s="178">
        <f t="shared" si="24"/>
        <v>-6.6388888888888942E-2</v>
      </c>
      <c r="J47" s="164">
        <f t="shared" si="21"/>
        <v>62.415094339622641</v>
      </c>
      <c r="K47" s="163">
        <f t="shared" si="22"/>
        <v>-478</v>
      </c>
      <c r="L47" s="163">
        <f t="shared" si="23"/>
        <v>6616</v>
      </c>
      <c r="M47" s="164">
        <f t="shared" si="20"/>
        <v>7.8507951820737457E-3</v>
      </c>
    </row>
    <row r="48" spans="2:13" x14ac:dyDescent="0.25">
      <c r="B48" s="162" t="s">
        <v>131</v>
      </c>
      <c r="C48" s="163">
        <v>13085</v>
      </c>
      <c r="D48" s="163">
        <v>919</v>
      </c>
      <c r="E48" s="163">
        <v>6380</v>
      </c>
      <c r="F48" s="163">
        <v>8235</v>
      </c>
      <c r="G48" s="163">
        <v>8955</v>
      </c>
      <c r="H48" s="163">
        <v>6774</v>
      </c>
      <c r="I48" s="178">
        <f t="shared" si="24"/>
        <v>-0.24355108877721943</v>
      </c>
      <c r="J48" s="164">
        <f t="shared" si="21"/>
        <v>6.3710554951033735</v>
      </c>
      <c r="K48" s="163">
        <f t="shared" si="22"/>
        <v>-2181</v>
      </c>
      <c r="L48" s="163">
        <f t="shared" si="23"/>
        <v>5855</v>
      </c>
      <c r="M48" s="164">
        <f t="shared" si="20"/>
        <v>7.9115273078499779E-3</v>
      </c>
    </row>
    <row r="49" spans="2:13" x14ac:dyDescent="0.25">
      <c r="B49" s="167" t="s">
        <v>145</v>
      </c>
      <c r="C49" s="168">
        <f t="shared" ref="C49" si="25">C41-SUM(C42:C48)</f>
        <v>57352</v>
      </c>
      <c r="D49" s="168">
        <f t="shared" ref="D49:E49" si="26">D41-SUM(D42:D48)</f>
        <v>7561</v>
      </c>
      <c r="E49" s="168">
        <f t="shared" si="26"/>
        <v>56213</v>
      </c>
      <c r="F49" s="168">
        <f t="shared" ref="F49:H49" si="27">F41-SUM(F42:F48)</f>
        <v>68315</v>
      </c>
      <c r="G49" s="168">
        <f t="shared" si="27"/>
        <v>69838</v>
      </c>
      <c r="H49" s="168">
        <f t="shared" si="27"/>
        <v>77231</v>
      </c>
      <c r="I49" s="179">
        <f t="shared" si="24"/>
        <v>0.10585927432057041</v>
      </c>
      <c r="J49" s="169">
        <f t="shared" si="21"/>
        <v>9.2143896310011897</v>
      </c>
      <c r="K49" s="168">
        <f>H49-G49</f>
        <v>7393</v>
      </c>
      <c r="L49" s="168">
        <f t="shared" si="23"/>
        <v>69670</v>
      </c>
      <c r="M49" s="169">
        <f t="shared" si="20"/>
        <v>9.0200053958157903E-2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8406</v>
      </c>
      <c r="D51" s="175">
        <v>931</v>
      </c>
      <c r="E51" s="175">
        <v>5352</v>
      </c>
      <c r="F51" s="175">
        <v>11430</v>
      </c>
      <c r="G51" s="175">
        <v>9247</v>
      </c>
      <c r="H51" s="175">
        <v>8589</v>
      </c>
      <c r="I51" s="176">
        <f>IFERROR(H51/G51-1,"-")</f>
        <v>-7.1158213474640464E-2</v>
      </c>
      <c r="J51" s="176">
        <f>IFERROR(H51/D51-1,"-")</f>
        <v>8.2255639097744364</v>
      </c>
      <c r="K51" s="175">
        <f>H51-G51</f>
        <v>-658</v>
      </c>
      <c r="L51" s="175">
        <f>H51-D51</f>
        <v>7658</v>
      </c>
      <c r="M51" s="176">
        <f t="shared" ref="M51:M63" si="28">H51/H$9</f>
        <v>1.003131208253963E-2</v>
      </c>
    </row>
    <row r="52" spans="2:13" x14ac:dyDescent="0.25">
      <c r="B52" s="158" t="s">
        <v>97</v>
      </c>
      <c r="C52" s="159">
        <v>883</v>
      </c>
      <c r="D52" s="159">
        <v>142</v>
      </c>
      <c r="E52" s="159">
        <v>280</v>
      </c>
      <c r="F52" s="159">
        <v>5084</v>
      </c>
      <c r="G52" s="159">
        <v>1520</v>
      </c>
      <c r="H52" s="159">
        <v>1473</v>
      </c>
      <c r="I52" s="177">
        <f>IFERROR(H52/G52-1,"-")</f>
        <v>-3.092105263157896E-2</v>
      </c>
      <c r="J52" s="160">
        <f t="shared" ref="J52:J63" si="29">IFERROR(H52/D52-1,"-")</f>
        <v>9.373239436619718</v>
      </c>
      <c r="K52" s="159">
        <f t="shared" ref="K52:K62" si="30">H52-G52</f>
        <v>-47</v>
      </c>
      <c r="L52" s="159">
        <f t="shared" ref="L52:L63" si="31">H52-D52</f>
        <v>1331</v>
      </c>
      <c r="M52" s="160">
        <f t="shared" si="28"/>
        <v>1.7203542551613548E-3</v>
      </c>
    </row>
    <row r="53" spans="2:13" x14ac:dyDescent="0.25">
      <c r="B53" s="162" t="s">
        <v>103</v>
      </c>
      <c r="C53" s="163">
        <v>404</v>
      </c>
      <c r="D53" s="163">
        <v>68</v>
      </c>
      <c r="E53" s="163">
        <v>64</v>
      </c>
      <c r="F53" s="163">
        <v>3888</v>
      </c>
      <c r="G53" s="163">
        <v>649</v>
      </c>
      <c r="H53" s="163">
        <v>758</v>
      </c>
      <c r="I53" s="178">
        <f>IFERROR(H53/G53-1,"-")</f>
        <v>0.16795069337442214</v>
      </c>
      <c r="J53" s="164">
        <f t="shared" si="29"/>
        <v>10.147058823529411</v>
      </c>
      <c r="K53" s="163">
        <f t="shared" si="30"/>
        <v>109</v>
      </c>
      <c r="L53" s="163">
        <f t="shared" si="31"/>
        <v>690</v>
      </c>
      <c r="M53" s="164">
        <f t="shared" si="28"/>
        <v>8.852875257381581E-4</v>
      </c>
    </row>
    <row r="54" spans="2:13" x14ac:dyDescent="0.25">
      <c r="B54" s="162" t="s">
        <v>100</v>
      </c>
      <c r="C54" s="163">
        <v>479</v>
      </c>
      <c r="D54" s="163">
        <v>74</v>
      </c>
      <c r="E54" s="163">
        <v>216</v>
      </c>
      <c r="F54" s="163">
        <v>1196</v>
      </c>
      <c r="G54" s="163">
        <v>871</v>
      </c>
      <c r="H54" s="163">
        <v>715</v>
      </c>
      <c r="I54" s="178">
        <f>IFERROR(H54/G54-1,"-")</f>
        <v>-0.17910447761194026</v>
      </c>
      <c r="J54" s="164">
        <f t="shared" si="29"/>
        <v>8.6621621621621614</v>
      </c>
      <c r="K54" s="163">
        <f t="shared" si="30"/>
        <v>-156</v>
      </c>
      <c r="L54" s="163">
        <f t="shared" si="31"/>
        <v>641</v>
      </c>
      <c r="M54" s="164">
        <f t="shared" si="28"/>
        <v>8.3506672942319663E-4</v>
      </c>
    </row>
    <row r="55" spans="2:13" x14ac:dyDescent="0.25">
      <c r="B55" s="158" t="s">
        <v>107</v>
      </c>
      <c r="C55" s="159">
        <v>7523</v>
      </c>
      <c r="D55" s="159">
        <v>789</v>
      </c>
      <c r="E55" s="159">
        <v>5072</v>
      </c>
      <c r="F55" s="159">
        <v>6346</v>
      </c>
      <c r="G55" s="159">
        <v>7727</v>
      </c>
      <c r="H55" s="159">
        <v>7116</v>
      </c>
      <c r="I55" s="177">
        <f>IFERROR(H55/G55-1,"-")</f>
        <v>-7.9073379060437432E-2</v>
      </c>
      <c r="J55" s="160">
        <f t="shared" si="29"/>
        <v>8.0190114068441058</v>
      </c>
      <c r="K55" s="159">
        <f t="shared" si="30"/>
        <v>-611</v>
      </c>
      <c r="L55" s="159">
        <f t="shared" si="31"/>
        <v>6327</v>
      </c>
      <c r="M55" s="160">
        <f t="shared" si="28"/>
        <v>8.310957827378276E-3</v>
      </c>
    </row>
    <row r="56" spans="2:13" x14ac:dyDescent="0.25">
      <c r="B56" s="162" t="s">
        <v>110</v>
      </c>
      <c r="C56" s="163">
        <v>2052</v>
      </c>
      <c r="D56" s="163">
        <v>22</v>
      </c>
      <c r="E56" s="163">
        <v>1594</v>
      </c>
      <c r="F56" s="163">
        <v>1766</v>
      </c>
      <c r="G56" s="163">
        <v>1959</v>
      </c>
      <c r="H56" s="163">
        <v>2285</v>
      </c>
      <c r="I56" s="178">
        <f t="shared" ref="I56:I63" si="32">IFERROR(H56/G56-1,"-")</f>
        <v>0.16641143440530892</v>
      </c>
      <c r="J56" s="164">
        <f t="shared" si="29"/>
        <v>102.86363636363636</v>
      </c>
      <c r="K56" s="163">
        <f t="shared" si="30"/>
        <v>326</v>
      </c>
      <c r="L56" s="163">
        <f t="shared" si="31"/>
        <v>2263</v>
      </c>
      <c r="M56" s="164">
        <f t="shared" si="28"/>
        <v>2.6687097576671391E-3</v>
      </c>
    </row>
    <row r="57" spans="2:13" x14ac:dyDescent="0.25">
      <c r="B57" s="162" t="s">
        <v>113</v>
      </c>
      <c r="C57" s="163">
        <v>2058</v>
      </c>
      <c r="D57" s="163">
        <v>342</v>
      </c>
      <c r="E57" s="163">
        <v>1373</v>
      </c>
      <c r="F57" s="163">
        <v>1128</v>
      </c>
      <c r="G57" s="163">
        <v>1824</v>
      </c>
      <c r="H57" s="163">
        <v>1601</v>
      </c>
      <c r="I57" s="178">
        <f t="shared" si="32"/>
        <v>-0.12225877192982459</v>
      </c>
      <c r="J57" s="164">
        <f t="shared" si="29"/>
        <v>3.6812865497076022</v>
      </c>
      <c r="K57" s="163">
        <f t="shared" si="30"/>
        <v>-223</v>
      </c>
      <c r="L57" s="163">
        <f t="shared" si="31"/>
        <v>1259</v>
      </c>
      <c r="M57" s="164">
        <f t="shared" si="28"/>
        <v>1.8698487186105423E-3</v>
      </c>
    </row>
    <row r="58" spans="2:13" x14ac:dyDescent="0.25">
      <c r="B58" s="162" t="s">
        <v>116</v>
      </c>
      <c r="C58" s="163">
        <v>419</v>
      </c>
      <c r="D58" s="163">
        <v>71</v>
      </c>
      <c r="E58" s="163">
        <v>250</v>
      </c>
      <c r="F58" s="163">
        <v>636</v>
      </c>
      <c r="G58" s="163">
        <v>572</v>
      </c>
      <c r="H58" s="163">
        <v>395</v>
      </c>
      <c r="I58" s="178">
        <f t="shared" si="32"/>
        <v>-0.30944055944055948</v>
      </c>
      <c r="J58" s="164">
        <f t="shared" si="29"/>
        <v>4.563380281690141</v>
      </c>
      <c r="K58" s="163">
        <f t="shared" si="30"/>
        <v>-177</v>
      </c>
      <c r="L58" s="163">
        <f t="shared" si="31"/>
        <v>324</v>
      </c>
      <c r="M58" s="164">
        <f t="shared" si="28"/>
        <v>4.6133057080022753E-4</v>
      </c>
    </row>
    <row r="59" spans="2:13" x14ac:dyDescent="0.25">
      <c r="B59" s="162" t="s">
        <v>123</v>
      </c>
      <c r="C59" s="163">
        <v>213</v>
      </c>
      <c r="D59" s="163">
        <v>17</v>
      </c>
      <c r="E59" s="163">
        <v>207</v>
      </c>
      <c r="F59" s="163">
        <v>155</v>
      </c>
      <c r="G59" s="163">
        <v>288</v>
      </c>
      <c r="H59" s="163">
        <v>240</v>
      </c>
      <c r="I59" s="178">
        <f t="shared" si="32"/>
        <v>-0.16666666666666663</v>
      </c>
      <c r="J59" s="164">
        <f t="shared" si="29"/>
        <v>13.117647058823529</v>
      </c>
      <c r="K59" s="163">
        <f t="shared" si="30"/>
        <v>-48</v>
      </c>
      <c r="L59" s="163">
        <f t="shared" si="31"/>
        <v>223</v>
      </c>
      <c r="M59" s="164">
        <f t="shared" si="28"/>
        <v>2.8030211896722682E-4</v>
      </c>
    </row>
    <row r="60" spans="2:13" x14ac:dyDescent="0.25">
      <c r="B60" s="162" t="s">
        <v>119</v>
      </c>
      <c r="C60" s="163">
        <v>174</v>
      </c>
      <c r="D60" s="163">
        <v>21</v>
      </c>
      <c r="E60" s="163">
        <v>195</v>
      </c>
      <c r="F60" s="163">
        <v>142</v>
      </c>
      <c r="G60" s="163">
        <v>253</v>
      </c>
      <c r="H60" s="163">
        <v>233</v>
      </c>
      <c r="I60" s="178">
        <f t="shared" si="32"/>
        <v>-7.9051383399209474E-2</v>
      </c>
      <c r="J60" s="164">
        <f t="shared" si="29"/>
        <v>10.095238095238095</v>
      </c>
      <c r="K60" s="163">
        <f t="shared" si="30"/>
        <v>-20</v>
      </c>
      <c r="L60" s="163">
        <f t="shared" si="31"/>
        <v>212</v>
      </c>
      <c r="M60" s="164">
        <f t="shared" si="28"/>
        <v>2.7212664049734942E-4</v>
      </c>
    </row>
    <row r="61" spans="2:13" x14ac:dyDescent="0.25">
      <c r="B61" s="162" t="s">
        <v>128</v>
      </c>
      <c r="C61" s="163">
        <v>113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32"/>
        <v>1</v>
      </c>
      <c r="J61" s="164">
        <f t="shared" si="29"/>
        <v>37</v>
      </c>
      <c r="K61" s="163">
        <f t="shared" si="30"/>
        <v>57</v>
      </c>
      <c r="L61" s="163">
        <f t="shared" si="31"/>
        <v>111</v>
      </c>
      <c r="M61" s="164">
        <f t="shared" si="28"/>
        <v>1.3314350650943274E-4</v>
      </c>
    </row>
    <row r="62" spans="2:13" x14ac:dyDescent="0.25">
      <c r="B62" s="162" t="s">
        <v>131</v>
      </c>
      <c r="C62" s="163">
        <v>186</v>
      </c>
      <c r="D62" s="163">
        <v>2</v>
      </c>
      <c r="E62" s="163">
        <v>68</v>
      </c>
      <c r="F62" s="163">
        <v>95</v>
      </c>
      <c r="G62" s="163">
        <v>61</v>
      </c>
      <c r="H62" s="163">
        <v>74</v>
      </c>
      <c r="I62" s="178">
        <f t="shared" si="32"/>
        <v>0.21311475409836067</v>
      </c>
      <c r="J62" s="164">
        <f t="shared" si="29"/>
        <v>36</v>
      </c>
      <c r="K62" s="163">
        <f t="shared" si="30"/>
        <v>13</v>
      </c>
      <c r="L62" s="163">
        <f t="shared" si="31"/>
        <v>72</v>
      </c>
      <c r="M62" s="164">
        <f t="shared" si="28"/>
        <v>8.6426486681561603E-5</v>
      </c>
    </row>
    <row r="63" spans="2:13" x14ac:dyDescent="0.25">
      <c r="B63" s="167" t="s">
        <v>145</v>
      </c>
      <c r="C63" s="168">
        <f t="shared" ref="C63" si="33">C55-SUM(C56:C62)</f>
        <v>2308</v>
      </c>
      <c r="D63" s="168">
        <f t="shared" ref="D63:E63" si="34">D55-SUM(D56:D62)</f>
        <v>311</v>
      </c>
      <c r="E63" s="168">
        <f t="shared" si="34"/>
        <v>1361</v>
      </c>
      <c r="F63" s="168">
        <f t="shared" ref="F63:H63" si="35">F55-SUM(F56:F62)</f>
        <v>2325</v>
      </c>
      <c r="G63" s="168">
        <f t="shared" si="35"/>
        <v>2713</v>
      </c>
      <c r="H63" s="168">
        <f t="shared" si="35"/>
        <v>2174</v>
      </c>
      <c r="I63" s="179">
        <f t="shared" si="32"/>
        <v>-0.19867305565794324</v>
      </c>
      <c r="J63" s="169">
        <f t="shared" si="29"/>
        <v>5.990353697749196</v>
      </c>
      <c r="K63" s="168">
        <f>H63-G63</f>
        <v>-539</v>
      </c>
      <c r="L63" s="168">
        <f t="shared" si="31"/>
        <v>1863</v>
      </c>
      <c r="M63" s="169">
        <f t="shared" si="28"/>
        <v>2.5390700276447967E-3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21496</v>
      </c>
      <c r="D65" s="175">
        <v>2751</v>
      </c>
      <c r="E65" s="175">
        <v>20293</v>
      </c>
      <c r="F65" s="175">
        <v>36336</v>
      </c>
      <c r="G65" s="175">
        <v>40248</v>
      </c>
      <c r="H65" s="175">
        <v>30561</v>
      </c>
      <c r="I65" s="176">
        <f>IFERROR(H65/G65-1,"-")</f>
        <v>-0.24068276684555756</v>
      </c>
      <c r="J65" s="176">
        <f>IFERROR(H65/D65-1,"-")</f>
        <v>10.109051254089422</v>
      </c>
      <c r="K65" s="175">
        <f>H65-G65</f>
        <v>-9687</v>
      </c>
      <c r="L65" s="175">
        <f>H65-D65</f>
        <v>27810</v>
      </c>
      <c r="M65" s="176">
        <f t="shared" ref="M65:M77" si="36">H65/H$9</f>
        <v>3.5692971073989249E-2</v>
      </c>
    </row>
    <row r="66" spans="2:13" x14ac:dyDescent="0.25">
      <c r="B66" s="158" t="s">
        <v>97</v>
      </c>
      <c r="C66" s="159">
        <v>5321</v>
      </c>
      <c r="D66" s="159">
        <v>1365</v>
      </c>
      <c r="E66" s="159">
        <v>4452</v>
      </c>
      <c r="F66" s="159">
        <v>5075</v>
      </c>
      <c r="G66" s="159">
        <v>6440</v>
      </c>
      <c r="H66" s="159">
        <v>4045</v>
      </c>
      <c r="I66" s="177">
        <f>IFERROR(H66/G66-1,"-")</f>
        <v>-0.37189440993788825</v>
      </c>
      <c r="J66" s="160">
        <f t="shared" ref="J66:J77" si="37">IFERROR(H66/D66-1,"-")</f>
        <v>1.9633699633699635</v>
      </c>
      <c r="K66" s="159">
        <f t="shared" ref="K66:K76" si="38">H66-G66</f>
        <v>-2395</v>
      </c>
      <c r="L66" s="159">
        <f t="shared" ref="L66:L77" si="39">H66-D66</f>
        <v>2680</v>
      </c>
      <c r="M66" s="160">
        <f t="shared" si="36"/>
        <v>4.724258630093469E-3</v>
      </c>
    </row>
    <row r="67" spans="2:13" x14ac:dyDescent="0.25">
      <c r="B67" s="162" t="s">
        <v>103</v>
      </c>
      <c r="C67" s="163">
        <v>2181</v>
      </c>
      <c r="D67" s="163">
        <v>1339</v>
      </c>
      <c r="E67" s="163">
        <v>2774</v>
      </c>
      <c r="F67" s="163">
        <v>4203</v>
      </c>
      <c r="G67" s="163">
        <v>3970</v>
      </c>
      <c r="H67" s="163">
        <v>1108</v>
      </c>
      <c r="I67" s="178">
        <f>IFERROR(H67/G67-1,"-")</f>
        <v>-0.72090680100755666</v>
      </c>
      <c r="J67" s="164">
        <f t="shared" si="37"/>
        <v>-0.17251680358476473</v>
      </c>
      <c r="K67" s="163">
        <f t="shared" si="38"/>
        <v>-2862</v>
      </c>
      <c r="L67" s="163">
        <f t="shared" si="39"/>
        <v>-231</v>
      </c>
      <c r="M67" s="164">
        <f t="shared" si="36"/>
        <v>1.2940614492320307E-3</v>
      </c>
    </row>
    <row r="68" spans="2:13" x14ac:dyDescent="0.25">
      <c r="B68" s="162" t="s">
        <v>100</v>
      </c>
      <c r="C68" s="163">
        <v>3140</v>
      </c>
      <c r="D68" s="163">
        <v>26</v>
      </c>
      <c r="E68" s="163">
        <v>1678</v>
      </c>
      <c r="F68" s="163">
        <v>872</v>
      </c>
      <c r="G68" s="163">
        <v>2470</v>
      </c>
      <c r="H68" s="163">
        <v>2937</v>
      </c>
      <c r="I68" s="178">
        <f>IFERROR(H68/G68-1,"-")</f>
        <v>0.18906882591093122</v>
      </c>
      <c r="J68" s="164">
        <f t="shared" si="37"/>
        <v>111.96153846153847</v>
      </c>
      <c r="K68" s="163">
        <f t="shared" si="38"/>
        <v>467</v>
      </c>
      <c r="L68" s="163">
        <f t="shared" si="39"/>
        <v>2911</v>
      </c>
      <c r="M68" s="164">
        <f t="shared" si="36"/>
        <v>3.4301971808614385E-3</v>
      </c>
    </row>
    <row r="69" spans="2:13" x14ac:dyDescent="0.25">
      <c r="B69" s="158" t="s">
        <v>107</v>
      </c>
      <c r="C69" s="159">
        <v>16175</v>
      </c>
      <c r="D69" s="159">
        <v>1386</v>
      </c>
      <c r="E69" s="159">
        <v>15841</v>
      </c>
      <c r="F69" s="159">
        <v>31261</v>
      </c>
      <c r="G69" s="159">
        <v>33808</v>
      </c>
      <c r="H69" s="159">
        <v>26516</v>
      </c>
      <c r="I69" s="177">
        <f>IFERROR(H69/G69-1,"-")</f>
        <v>-0.21568859441552291</v>
      </c>
      <c r="J69" s="160">
        <f t="shared" si="37"/>
        <v>18.131313131313131</v>
      </c>
      <c r="K69" s="159">
        <f t="shared" si="38"/>
        <v>-7292</v>
      </c>
      <c r="L69" s="159">
        <f t="shared" si="39"/>
        <v>25130</v>
      </c>
      <c r="M69" s="160">
        <f t="shared" si="36"/>
        <v>3.096871244389578E-2</v>
      </c>
    </row>
    <row r="70" spans="2:13" x14ac:dyDescent="0.25">
      <c r="B70" s="162" t="s">
        <v>110</v>
      </c>
      <c r="C70" s="163">
        <v>6284</v>
      </c>
      <c r="D70" s="163">
        <v>5</v>
      </c>
      <c r="E70" s="163">
        <v>4660</v>
      </c>
      <c r="F70" s="163">
        <v>10164</v>
      </c>
      <c r="G70" s="163">
        <v>13116</v>
      </c>
      <c r="H70" s="163">
        <v>11728</v>
      </c>
      <c r="I70" s="178">
        <f t="shared" ref="I70:I77" si="40">IFERROR(H70/G70-1,"-")</f>
        <v>-0.10582494663007014</v>
      </c>
      <c r="J70" s="164">
        <f t="shared" si="37"/>
        <v>2344.6</v>
      </c>
      <c r="K70" s="163">
        <f t="shared" si="38"/>
        <v>-1388</v>
      </c>
      <c r="L70" s="163">
        <f t="shared" si="39"/>
        <v>11723</v>
      </c>
      <c r="M70" s="164">
        <f t="shared" si="36"/>
        <v>1.3697430213531819E-2</v>
      </c>
    </row>
    <row r="71" spans="2:13" x14ac:dyDescent="0.25">
      <c r="B71" s="162" t="s">
        <v>113</v>
      </c>
      <c r="C71" s="163">
        <v>1707</v>
      </c>
      <c r="D71" s="163">
        <v>302</v>
      </c>
      <c r="E71" s="163">
        <v>1496</v>
      </c>
      <c r="F71" s="163">
        <v>1728</v>
      </c>
      <c r="G71" s="163">
        <v>2395</v>
      </c>
      <c r="H71" s="163">
        <v>2061</v>
      </c>
      <c r="I71" s="178">
        <f t="shared" si="40"/>
        <v>-0.1394572025052192</v>
      </c>
      <c r="J71" s="164">
        <f t="shared" si="37"/>
        <v>5.8245033112582778</v>
      </c>
      <c r="K71" s="163">
        <f t="shared" si="38"/>
        <v>-334</v>
      </c>
      <c r="L71" s="163">
        <f t="shared" si="39"/>
        <v>1759</v>
      </c>
      <c r="M71" s="164">
        <f t="shared" si="36"/>
        <v>2.4070944466310605E-3</v>
      </c>
    </row>
    <row r="72" spans="2:13" x14ac:dyDescent="0.25">
      <c r="B72" s="162" t="s">
        <v>116</v>
      </c>
      <c r="C72" s="163">
        <v>2301</v>
      </c>
      <c r="D72" s="163">
        <v>208</v>
      </c>
      <c r="E72" s="163">
        <v>1894</v>
      </c>
      <c r="F72" s="163">
        <v>4601</v>
      </c>
      <c r="G72" s="163">
        <v>3097</v>
      </c>
      <c r="H72" s="163">
        <v>1575</v>
      </c>
      <c r="I72" s="178">
        <f t="shared" si="40"/>
        <v>-0.49144333225702297</v>
      </c>
      <c r="J72" s="164">
        <f t="shared" si="37"/>
        <v>6.572115384615385</v>
      </c>
      <c r="K72" s="163">
        <f t="shared" si="38"/>
        <v>-1522</v>
      </c>
      <c r="L72" s="163">
        <f t="shared" si="39"/>
        <v>1367</v>
      </c>
      <c r="M72" s="164">
        <f t="shared" si="36"/>
        <v>1.8394826557224261E-3</v>
      </c>
    </row>
    <row r="73" spans="2:13" x14ac:dyDescent="0.25">
      <c r="B73" s="162" t="s">
        <v>123</v>
      </c>
      <c r="C73" s="163">
        <v>177</v>
      </c>
      <c r="D73" s="163">
        <v>2</v>
      </c>
      <c r="E73" s="163">
        <v>1047</v>
      </c>
      <c r="F73" s="163">
        <v>742</v>
      </c>
      <c r="G73" s="163">
        <v>1511</v>
      </c>
      <c r="H73" s="163">
        <v>1104</v>
      </c>
      <c r="I73" s="178">
        <f t="shared" si="40"/>
        <v>-0.26935804103242889</v>
      </c>
      <c r="J73" s="164">
        <f t="shared" si="37"/>
        <v>551</v>
      </c>
      <c r="K73" s="163">
        <f t="shared" si="38"/>
        <v>-407</v>
      </c>
      <c r="L73" s="163">
        <f t="shared" si="39"/>
        <v>1102</v>
      </c>
      <c r="M73" s="164">
        <f t="shared" si="36"/>
        <v>1.2893897472492435E-3</v>
      </c>
    </row>
    <row r="74" spans="2:13" x14ac:dyDescent="0.25">
      <c r="B74" s="162" t="s">
        <v>119</v>
      </c>
      <c r="C74" s="163">
        <v>379</v>
      </c>
      <c r="D74" s="163">
        <v>151</v>
      </c>
      <c r="E74" s="163">
        <v>421</v>
      </c>
      <c r="F74" s="163">
        <v>633</v>
      </c>
      <c r="G74" s="163">
        <v>753</v>
      </c>
      <c r="H74" s="163">
        <v>588</v>
      </c>
      <c r="I74" s="178">
        <f t="shared" si="40"/>
        <v>-0.21912350597609564</v>
      </c>
      <c r="J74" s="164">
        <f t="shared" si="37"/>
        <v>2.8940397350993377</v>
      </c>
      <c r="K74" s="163">
        <f t="shared" si="38"/>
        <v>-165</v>
      </c>
      <c r="L74" s="163">
        <f t="shared" si="39"/>
        <v>437</v>
      </c>
      <c r="M74" s="164">
        <f t="shared" si="36"/>
        <v>6.8674019146970579E-4</v>
      </c>
    </row>
    <row r="75" spans="2:13" x14ac:dyDescent="0.25">
      <c r="B75" s="162" t="s">
        <v>128</v>
      </c>
      <c r="C75" s="163">
        <v>624</v>
      </c>
      <c r="D75" s="163">
        <v>0</v>
      </c>
      <c r="E75" s="163">
        <v>696</v>
      </c>
      <c r="F75" s="163">
        <v>2353</v>
      </c>
      <c r="G75" s="163">
        <v>1065</v>
      </c>
      <c r="H75" s="163">
        <v>839</v>
      </c>
      <c r="I75" s="178">
        <f t="shared" si="40"/>
        <v>-0.21220657276995303</v>
      </c>
      <c r="J75" s="164" t="str">
        <f t="shared" si="37"/>
        <v>-</v>
      </c>
      <c r="K75" s="163">
        <f t="shared" si="38"/>
        <v>-226</v>
      </c>
      <c r="L75" s="163">
        <f t="shared" si="39"/>
        <v>839</v>
      </c>
      <c r="M75" s="164">
        <f t="shared" si="36"/>
        <v>9.7988949088959726E-4</v>
      </c>
    </row>
    <row r="76" spans="2:13" x14ac:dyDescent="0.25">
      <c r="B76" s="162" t="s">
        <v>131</v>
      </c>
      <c r="C76" s="163">
        <v>675</v>
      </c>
      <c r="D76" s="163">
        <v>0</v>
      </c>
      <c r="E76" s="163">
        <v>313</v>
      </c>
      <c r="F76" s="163">
        <v>528</v>
      </c>
      <c r="G76" s="163">
        <v>882</v>
      </c>
      <c r="H76" s="163">
        <v>1100</v>
      </c>
      <c r="I76" s="178">
        <f t="shared" si="40"/>
        <v>0.24716553287981857</v>
      </c>
      <c r="J76" s="164" t="str">
        <f t="shared" si="37"/>
        <v>-</v>
      </c>
      <c r="K76" s="163">
        <f t="shared" si="38"/>
        <v>218</v>
      </c>
      <c r="L76" s="163">
        <f t="shared" si="39"/>
        <v>1100</v>
      </c>
      <c r="M76" s="164">
        <f t="shared" si="36"/>
        <v>1.2847180452664564E-3</v>
      </c>
    </row>
    <row r="77" spans="2:13" x14ac:dyDescent="0.25">
      <c r="B77" s="167" t="s">
        <v>145</v>
      </c>
      <c r="C77" s="168">
        <f t="shared" ref="C77" si="41">C69-SUM(C70:C76)</f>
        <v>4028</v>
      </c>
      <c r="D77" s="168">
        <f t="shared" ref="D77:E77" si="42">D69-SUM(D70:D76)</f>
        <v>718</v>
      </c>
      <c r="E77" s="168">
        <f t="shared" si="42"/>
        <v>5314</v>
      </c>
      <c r="F77" s="168">
        <f t="shared" ref="F77:H77" si="43">F69-SUM(F70:F76)</f>
        <v>10512</v>
      </c>
      <c r="G77" s="168">
        <f t="shared" si="43"/>
        <v>10989</v>
      </c>
      <c r="H77" s="168">
        <f t="shared" si="43"/>
        <v>7521</v>
      </c>
      <c r="I77" s="179">
        <f t="shared" si="40"/>
        <v>-0.31558831558831557</v>
      </c>
      <c r="J77" s="169">
        <f t="shared" si="37"/>
        <v>9.4749303621169911</v>
      </c>
      <c r="K77" s="168">
        <f>H77-G77</f>
        <v>-3468</v>
      </c>
      <c r="L77" s="168">
        <f t="shared" si="39"/>
        <v>6803</v>
      </c>
      <c r="M77" s="169">
        <f t="shared" si="36"/>
        <v>8.7839676531354712E-3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118954</v>
      </c>
      <c r="D79" s="175">
        <v>10786</v>
      </c>
      <c r="E79" s="175">
        <v>86564</v>
      </c>
      <c r="F79" s="175">
        <v>117917</v>
      </c>
      <c r="G79" s="175">
        <v>131350</v>
      </c>
      <c r="H79" s="175">
        <v>134095</v>
      </c>
      <c r="I79" s="176">
        <f>IFERROR(H79/G79-1,"-")</f>
        <v>2.0898363151884203E-2</v>
      </c>
      <c r="J79" s="176">
        <f>IFERROR(H79/D79-1,"-")</f>
        <v>11.43231967365103</v>
      </c>
      <c r="K79" s="175">
        <f>H79-G79</f>
        <v>2745</v>
      </c>
      <c r="L79" s="175">
        <f>H79-D79</f>
        <v>123309</v>
      </c>
      <c r="M79" s="176">
        <f t="shared" ref="M79:M91" si="44">H79/H$9</f>
        <v>0.15661296934545951</v>
      </c>
    </row>
    <row r="80" spans="2:13" x14ac:dyDescent="0.25">
      <c r="B80" s="158" t="s">
        <v>97</v>
      </c>
      <c r="C80" s="159">
        <v>39500</v>
      </c>
      <c r="D80" s="159">
        <v>5100</v>
      </c>
      <c r="E80" s="159">
        <v>32279</v>
      </c>
      <c r="F80" s="159">
        <v>36926</v>
      </c>
      <c r="G80" s="159">
        <v>35870</v>
      </c>
      <c r="H80" s="159">
        <v>37661</v>
      </c>
      <c r="I80" s="177">
        <f>IFERROR(H80/G80-1,"-")</f>
        <v>4.9930303875104443E-2</v>
      </c>
      <c r="J80" s="160">
        <f t="shared" ref="J80:J91" si="45">IFERROR(H80/D80-1,"-")</f>
        <v>6.3845098039215689</v>
      </c>
      <c r="K80" s="159">
        <f t="shared" ref="K80:K90" si="46">H80-G80</f>
        <v>1791</v>
      </c>
      <c r="L80" s="159">
        <f t="shared" ref="L80:L91" si="47">H80-D80</f>
        <v>32561</v>
      </c>
      <c r="M80" s="160">
        <f t="shared" si="44"/>
        <v>4.3985242093436377E-2</v>
      </c>
    </row>
    <row r="81" spans="2:13" x14ac:dyDescent="0.25">
      <c r="B81" s="162" t="s">
        <v>103</v>
      </c>
      <c r="C81" s="163">
        <v>7532</v>
      </c>
      <c r="D81" s="163">
        <v>2942</v>
      </c>
      <c r="E81" s="163">
        <v>9040</v>
      </c>
      <c r="F81" s="163">
        <v>6654</v>
      </c>
      <c r="G81" s="163">
        <v>6836</v>
      </c>
      <c r="H81" s="163">
        <v>7271</v>
      </c>
      <c r="I81" s="178">
        <f>IFERROR(H81/G81-1,"-")</f>
        <v>6.3633703920421336E-2</v>
      </c>
      <c r="J81" s="164">
        <f t="shared" si="45"/>
        <v>1.4714479945615229</v>
      </c>
      <c r="K81" s="163">
        <f t="shared" si="46"/>
        <v>435</v>
      </c>
      <c r="L81" s="163">
        <f t="shared" si="47"/>
        <v>4329</v>
      </c>
      <c r="M81" s="164">
        <f t="shared" si="44"/>
        <v>8.4919862792112773E-3</v>
      </c>
    </row>
    <row r="82" spans="2:13" x14ac:dyDescent="0.25">
      <c r="B82" s="162" t="s">
        <v>100</v>
      </c>
      <c r="C82" s="163">
        <v>31968</v>
      </c>
      <c r="D82" s="163">
        <v>2158</v>
      </c>
      <c r="E82" s="163">
        <v>23239</v>
      </c>
      <c r="F82" s="163">
        <v>30272</v>
      </c>
      <c r="G82" s="163">
        <v>29034</v>
      </c>
      <c r="H82" s="163">
        <v>30390</v>
      </c>
      <c r="I82" s="178">
        <f>IFERROR(H82/G82-1,"-")</f>
        <v>4.6703864434800568E-2</v>
      </c>
      <c r="J82" s="164">
        <f t="shared" si="45"/>
        <v>13.082483781278961</v>
      </c>
      <c r="K82" s="163">
        <f t="shared" si="46"/>
        <v>1356</v>
      </c>
      <c r="L82" s="163">
        <f t="shared" si="47"/>
        <v>28232</v>
      </c>
      <c r="M82" s="164">
        <f t="shared" si="44"/>
        <v>3.5493255814225098E-2</v>
      </c>
    </row>
    <row r="83" spans="2:13" x14ac:dyDescent="0.25">
      <c r="B83" s="158" t="s">
        <v>107</v>
      </c>
      <c r="C83" s="159">
        <v>79454</v>
      </c>
      <c r="D83" s="159">
        <v>5686</v>
      </c>
      <c r="E83" s="159">
        <v>54285</v>
      </c>
      <c r="F83" s="159">
        <v>80991</v>
      </c>
      <c r="G83" s="159">
        <v>95480</v>
      </c>
      <c r="H83" s="159">
        <v>96434</v>
      </c>
      <c r="I83" s="177">
        <f>IFERROR(H83/G83-1,"-")</f>
        <v>9.9916212819437522E-3</v>
      </c>
      <c r="J83" s="160">
        <f t="shared" si="45"/>
        <v>15.959901512486809</v>
      </c>
      <c r="K83" s="159">
        <f t="shared" si="46"/>
        <v>954</v>
      </c>
      <c r="L83" s="159">
        <f t="shared" si="47"/>
        <v>90748</v>
      </c>
      <c r="M83" s="160">
        <f t="shared" si="44"/>
        <v>0.11262772725202314</v>
      </c>
    </row>
    <row r="84" spans="2:13" x14ac:dyDescent="0.25">
      <c r="B84" s="162" t="s">
        <v>110</v>
      </c>
      <c r="C84" s="163">
        <v>13850</v>
      </c>
      <c r="D84" s="163">
        <v>414</v>
      </c>
      <c r="E84" s="163">
        <v>7896</v>
      </c>
      <c r="F84" s="163">
        <v>14626</v>
      </c>
      <c r="G84" s="163">
        <v>18537</v>
      </c>
      <c r="H84" s="163">
        <v>18677</v>
      </c>
      <c r="I84" s="178">
        <f t="shared" ref="I84:I91" si="48">IFERROR(H84/G84-1,"-")</f>
        <v>7.5524626422829311E-3</v>
      </c>
      <c r="J84" s="164">
        <f t="shared" si="45"/>
        <v>44.113526570048307</v>
      </c>
      <c r="K84" s="163">
        <f t="shared" si="46"/>
        <v>140</v>
      </c>
      <c r="L84" s="163">
        <f t="shared" si="47"/>
        <v>18263</v>
      </c>
      <c r="M84" s="164">
        <f t="shared" si="44"/>
        <v>2.1813344483128733E-2</v>
      </c>
    </row>
    <row r="85" spans="2:13" x14ac:dyDescent="0.25">
      <c r="B85" s="162" t="s">
        <v>113</v>
      </c>
      <c r="C85" s="163">
        <v>27065</v>
      </c>
      <c r="D85" s="163">
        <v>1214</v>
      </c>
      <c r="E85" s="163">
        <v>15850</v>
      </c>
      <c r="F85" s="163">
        <v>24885</v>
      </c>
      <c r="G85" s="163">
        <v>28577</v>
      </c>
      <c r="H85" s="163">
        <v>27322</v>
      </c>
      <c r="I85" s="178">
        <f t="shared" si="48"/>
        <v>-4.3916436294922478E-2</v>
      </c>
      <c r="J85" s="164">
        <f t="shared" si="45"/>
        <v>21.505766062602966</v>
      </c>
      <c r="K85" s="163">
        <f t="shared" si="46"/>
        <v>-1255</v>
      </c>
      <c r="L85" s="163">
        <f t="shared" si="47"/>
        <v>26108</v>
      </c>
      <c r="M85" s="164">
        <f t="shared" si="44"/>
        <v>3.1910060393427385E-2</v>
      </c>
    </row>
    <row r="86" spans="2:13" x14ac:dyDescent="0.25">
      <c r="B86" s="162" t="s">
        <v>116</v>
      </c>
      <c r="C86" s="163">
        <v>5058</v>
      </c>
      <c r="D86" s="163">
        <v>1255</v>
      </c>
      <c r="E86" s="163">
        <v>4749</v>
      </c>
      <c r="F86" s="163">
        <v>6356</v>
      </c>
      <c r="G86" s="163">
        <v>8467</v>
      </c>
      <c r="H86" s="163">
        <v>8844</v>
      </c>
      <c r="I86" s="178">
        <f t="shared" si="48"/>
        <v>4.4525806070627061E-2</v>
      </c>
      <c r="J86" s="164">
        <f t="shared" si="45"/>
        <v>6.0470119521912347</v>
      </c>
      <c r="K86" s="163">
        <f t="shared" si="46"/>
        <v>377</v>
      </c>
      <c r="L86" s="163">
        <f t="shared" si="47"/>
        <v>7589</v>
      </c>
      <c r="M86" s="164">
        <f t="shared" si="44"/>
        <v>1.0329133083942309E-2</v>
      </c>
    </row>
    <row r="87" spans="2:13" x14ac:dyDescent="0.25">
      <c r="B87" s="162" t="s">
        <v>123</v>
      </c>
      <c r="C87" s="163">
        <v>1208</v>
      </c>
      <c r="D87" s="163">
        <v>84</v>
      </c>
      <c r="E87" s="163">
        <v>1955</v>
      </c>
      <c r="F87" s="163">
        <v>1622</v>
      </c>
      <c r="G87" s="163">
        <v>2461</v>
      </c>
      <c r="H87" s="163">
        <v>3081</v>
      </c>
      <c r="I87" s="178">
        <f t="shared" si="48"/>
        <v>0.25193010971149943</v>
      </c>
      <c r="J87" s="164">
        <f t="shared" si="45"/>
        <v>35.678571428571431</v>
      </c>
      <c r="K87" s="163">
        <f t="shared" si="46"/>
        <v>620</v>
      </c>
      <c r="L87" s="163">
        <f t="shared" si="47"/>
        <v>2997</v>
      </c>
      <c r="M87" s="164">
        <f t="shared" si="44"/>
        <v>3.5983784522417746E-3</v>
      </c>
    </row>
    <row r="88" spans="2:13" x14ac:dyDescent="0.25">
      <c r="B88" s="162" t="s">
        <v>119</v>
      </c>
      <c r="C88" s="163">
        <v>832</v>
      </c>
      <c r="D88" s="163">
        <v>132</v>
      </c>
      <c r="E88" s="163">
        <v>1167</v>
      </c>
      <c r="F88" s="163">
        <v>1041</v>
      </c>
      <c r="G88" s="163">
        <v>1205</v>
      </c>
      <c r="H88" s="163">
        <v>1514</v>
      </c>
      <c r="I88" s="178">
        <f t="shared" si="48"/>
        <v>0.25643153526970952</v>
      </c>
      <c r="J88" s="164">
        <f t="shared" si="45"/>
        <v>10.469696969696969</v>
      </c>
      <c r="K88" s="163">
        <f t="shared" si="46"/>
        <v>309</v>
      </c>
      <c r="L88" s="163">
        <f t="shared" si="47"/>
        <v>1382</v>
      </c>
      <c r="M88" s="164">
        <f t="shared" si="44"/>
        <v>1.7682392004849227E-3</v>
      </c>
    </row>
    <row r="89" spans="2:13" x14ac:dyDescent="0.25">
      <c r="B89" s="162" t="s">
        <v>128</v>
      </c>
      <c r="C89" s="163">
        <v>2431</v>
      </c>
      <c r="D89" s="163">
        <v>30</v>
      </c>
      <c r="E89" s="163">
        <v>1777</v>
      </c>
      <c r="F89" s="163">
        <v>3149</v>
      </c>
      <c r="G89" s="163">
        <v>2613</v>
      </c>
      <c r="H89" s="163">
        <v>2416</v>
      </c>
      <c r="I89" s="178">
        <f t="shared" si="48"/>
        <v>-7.5392269422120184E-2</v>
      </c>
      <c r="J89" s="164">
        <f t="shared" si="45"/>
        <v>79.533333333333331</v>
      </c>
      <c r="K89" s="163">
        <f t="shared" si="46"/>
        <v>-197</v>
      </c>
      <c r="L89" s="163">
        <f t="shared" si="47"/>
        <v>2386</v>
      </c>
      <c r="M89" s="164">
        <f t="shared" si="44"/>
        <v>2.8217079976034171E-3</v>
      </c>
    </row>
    <row r="90" spans="2:13" x14ac:dyDescent="0.25">
      <c r="B90" s="162" t="s">
        <v>131</v>
      </c>
      <c r="C90" s="163">
        <v>3928</v>
      </c>
      <c r="D90" s="163">
        <v>162</v>
      </c>
      <c r="E90" s="163">
        <v>1621</v>
      </c>
      <c r="F90" s="163">
        <v>2995</v>
      </c>
      <c r="G90" s="163">
        <v>3378</v>
      </c>
      <c r="H90" s="163">
        <v>2313</v>
      </c>
      <c r="I90" s="178">
        <f t="shared" si="48"/>
        <v>-0.31527531083481353</v>
      </c>
      <c r="J90" s="164">
        <f t="shared" si="45"/>
        <v>13.277777777777779</v>
      </c>
      <c r="K90" s="163">
        <f t="shared" si="46"/>
        <v>-1065</v>
      </c>
      <c r="L90" s="163">
        <f t="shared" si="47"/>
        <v>2151</v>
      </c>
      <c r="M90" s="164">
        <f t="shared" si="44"/>
        <v>2.7014116715466485E-3</v>
      </c>
    </row>
    <row r="91" spans="2:13" x14ac:dyDescent="0.25">
      <c r="B91" s="167" t="s">
        <v>145</v>
      </c>
      <c r="C91" s="168">
        <f t="shared" ref="C91" si="49">C83-SUM(C84:C90)</f>
        <v>25082</v>
      </c>
      <c r="D91" s="168">
        <f t="shared" ref="D91:E91" si="50">D83-SUM(D84:D90)</f>
        <v>2395</v>
      </c>
      <c r="E91" s="168">
        <f t="shared" si="50"/>
        <v>19270</v>
      </c>
      <c r="F91" s="168">
        <f t="shared" ref="F91:H91" si="51">F83-SUM(F84:F90)</f>
        <v>26317</v>
      </c>
      <c r="G91" s="168">
        <f t="shared" si="51"/>
        <v>30242</v>
      </c>
      <c r="H91" s="168">
        <f t="shared" si="51"/>
        <v>32267</v>
      </c>
      <c r="I91" s="179">
        <f t="shared" si="48"/>
        <v>6.695985715230468E-2</v>
      </c>
      <c r="J91" s="169">
        <f t="shared" si="45"/>
        <v>12.472651356993737</v>
      </c>
      <c r="K91" s="168">
        <f>H91-G91</f>
        <v>2025</v>
      </c>
      <c r="L91" s="168">
        <f t="shared" si="47"/>
        <v>29872</v>
      </c>
      <c r="M91" s="169">
        <f t="shared" si="44"/>
        <v>3.7685451969647954E-2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10556</v>
      </c>
      <c r="D93" s="175">
        <v>2531</v>
      </c>
      <c r="E93" s="175">
        <v>7704</v>
      </c>
      <c r="F93" s="175">
        <v>10660</v>
      </c>
      <c r="G93" s="175">
        <v>10020</v>
      </c>
      <c r="H93" s="175">
        <v>9505</v>
      </c>
      <c r="I93" s="176">
        <f>IFERROR(H93/G93-1,"-")</f>
        <v>-5.1397205588822326E-2</v>
      </c>
      <c r="J93" s="176">
        <f>IFERROR(H93/D93-1,"-")</f>
        <v>2.7554326353220073</v>
      </c>
      <c r="K93" s="175">
        <f>H93-G93</f>
        <v>-515</v>
      </c>
      <c r="L93" s="175">
        <f>H93-D93</f>
        <v>6974</v>
      </c>
      <c r="M93" s="176">
        <f t="shared" ref="M93:M105" si="52">H93/H$9</f>
        <v>1.110113183659788E-2</v>
      </c>
    </row>
    <row r="94" spans="2:13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60">
        <f t="shared" ref="J94:J105" si="53">IFERROR(H94/D94-1,"-")</f>
        <v>2.1947863866763213</v>
      </c>
      <c r="K94" s="159">
        <f t="shared" ref="K94:K104" si="54">H94-G94</f>
        <v>68</v>
      </c>
      <c r="L94" s="159">
        <f t="shared" ref="L94:L105" si="55">H94-D94</f>
        <v>3031</v>
      </c>
      <c r="M94" s="160">
        <f t="shared" si="52"/>
        <v>5.1528872870141868E-3</v>
      </c>
    </row>
    <row r="95" spans="2:13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4">
        <f t="shared" si="53"/>
        <v>0.74189189189189197</v>
      </c>
      <c r="K95" s="163">
        <f t="shared" si="54"/>
        <v>242</v>
      </c>
      <c r="L95" s="163">
        <f t="shared" si="55"/>
        <v>549</v>
      </c>
      <c r="M95" s="164">
        <f t="shared" si="52"/>
        <v>1.5054559639531475E-3</v>
      </c>
    </row>
    <row r="96" spans="2:13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4">
        <f t="shared" si="53"/>
        <v>3.87207488299532</v>
      </c>
      <c r="K96" s="163">
        <f t="shared" si="54"/>
        <v>-174</v>
      </c>
      <c r="L96" s="163">
        <f t="shared" si="55"/>
        <v>2482</v>
      </c>
      <c r="M96" s="164">
        <f t="shared" si="52"/>
        <v>3.6474313230610393E-3</v>
      </c>
    </row>
    <row r="97" spans="2:13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60">
        <f t="shared" si="53"/>
        <v>3.4286956521739134</v>
      </c>
      <c r="K97" s="159">
        <f t="shared" si="54"/>
        <v>-583</v>
      </c>
      <c r="L97" s="159">
        <f t="shared" si="55"/>
        <v>3943</v>
      </c>
      <c r="M97" s="160">
        <f t="shared" si="52"/>
        <v>5.9482445495836929E-3</v>
      </c>
    </row>
    <row r="98" spans="2:13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56">IFERROR(H98/G98-1,"-")</f>
        <v>-5.2230685527747567E-2</v>
      </c>
      <c r="J98" s="164">
        <f t="shared" si="53"/>
        <v>16.775510204081634</v>
      </c>
      <c r="K98" s="163">
        <f t="shared" si="54"/>
        <v>-48</v>
      </c>
      <c r="L98" s="163">
        <f t="shared" si="55"/>
        <v>822</v>
      </c>
      <c r="M98" s="164">
        <f t="shared" si="52"/>
        <v>1.017263106751894E-3</v>
      </c>
    </row>
    <row r="99" spans="2:13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56"/>
        <v>-0.12627118644067792</v>
      </c>
      <c r="J99" s="164">
        <f t="shared" si="53"/>
        <v>4.6961325966850831</v>
      </c>
      <c r="K99" s="163">
        <f t="shared" si="54"/>
        <v>-149</v>
      </c>
      <c r="L99" s="163">
        <f t="shared" si="55"/>
        <v>850</v>
      </c>
      <c r="M99" s="164">
        <f t="shared" si="52"/>
        <v>1.2041311860633787E-3</v>
      </c>
    </row>
    <row r="100" spans="2:13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56"/>
        <v>-3.6860879904875188E-2</v>
      </c>
      <c r="J100" s="164">
        <f t="shared" si="53"/>
        <v>0.67355371900826455</v>
      </c>
      <c r="K100" s="163">
        <f t="shared" si="54"/>
        <v>-31</v>
      </c>
      <c r="L100" s="163">
        <f t="shared" si="55"/>
        <v>326</v>
      </c>
      <c r="M100" s="164">
        <f t="shared" si="52"/>
        <v>9.460196515143906E-4</v>
      </c>
    </row>
    <row r="101" spans="2:13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56"/>
        <v>5.3333333333333233E-2</v>
      </c>
      <c r="J101" s="164">
        <f t="shared" si="53"/>
        <v>20.066666666666666</v>
      </c>
      <c r="K101" s="163">
        <f t="shared" si="54"/>
        <v>16</v>
      </c>
      <c r="L101" s="163">
        <f t="shared" si="55"/>
        <v>301</v>
      </c>
      <c r="M101" s="164">
        <f t="shared" si="52"/>
        <v>3.69064456640182E-4</v>
      </c>
    </row>
    <row r="102" spans="2:13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56"/>
        <v>-0.16541353383458646</v>
      </c>
      <c r="J102" s="164">
        <f t="shared" si="53"/>
        <v>4.8421052631578947</v>
      </c>
      <c r="K102" s="163">
        <f t="shared" si="54"/>
        <v>-44</v>
      </c>
      <c r="L102" s="163">
        <f t="shared" si="55"/>
        <v>184</v>
      </c>
      <c r="M102" s="164">
        <f t="shared" si="52"/>
        <v>2.5927946004468481E-4</v>
      </c>
    </row>
    <row r="103" spans="2:13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56"/>
        <v>9.8901098901098994E-2</v>
      </c>
      <c r="J103" s="164">
        <f t="shared" si="53"/>
        <v>10.111111111111111</v>
      </c>
      <c r="K103" s="163">
        <f t="shared" si="54"/>
        <v>9</v>
      </c>
      <c r="L103" s="163">
        <f t="shared" si="55"/>
        <v>91</v>
      </c>
      <c r="M103" s="164">
        <f t="shared" si="52"/>
        <v>1.1679254956967785E-4</v>
      </c>
    </row>
    <row r="104" spans="2:13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56"/>
        <v>-0.5436893203883495</v>
      </c>
      <c r="J104" s="164">
        <f t="shared" si="53"/>
        <v>9.4444444444444446</v>
      </c>
      <c r="K104" s="163">
        <f t="shared" si="54"/>
        <v>-112</v>
      </c>
      <c r="L104" s="163">
        <f t="shared" si="55"/>
        <v>85</v>
      </c>
      <c r="M104" s="164">
        <f t="shared" si="52"/>
        <v>1.0978499659549719E-4</v>
      </c>
    </row>
    <row r="105" spans="2:13" x14ac:dyDescent="0.25">
      <c r="B105" s="167" t="s">
        <v>145</v>
      </c>
      <c r="C105" s="168">
        <f t="shared" ref="C105" si="57">C97-SUM(C98:C104)</f>
        <v>1262</v>
      </c>
      <c r="D105" s="168">
        <f t="shared" ref="D105:E105" si="58">D97-SUM(D98:D104)</f>
        <v>365</v>
      </c>
      <c r="E105" s="168">
        <f t="shared" si="58"/>
        <v>1081</v>
      </c>
      <c r="F105" s="168">
        <f t="shared" ref="F105:H105" si="59">F97-SUM(F98:F104)</f>
        <v>1466</v>
      </c>
      <c r="G105" s="168">
        <f t="shared" si="59"/>
        <v>1873</v>
      </c>
      <c r="H105" s="168">
        <f t="shared" si="59"/>
        <v>1649</v>
      </c>
      <c r="I105" s="179">
        <f t="shared" si="56"/>
        <v>-0.11959423384943946</v>
      </c>
      <c r="J105" s="169">
        <f t="shared" si="53"/>
        <v>3.5178082191780824</v>
      </c>
      <c r="K105" s="168">
        <f>H105-G105</f>
        <v>-224</v>
      </c>
      <c r="L105" s="168">
        <f t="shared" si="55"/>
        <v>1284</v>
      </c>
      <c r="M105" s="169">
        <f t="shared" si="52"/>
        <v>1.9259091424039879E-3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30079</v>
      </c>
      <c r="D107" s="175">
        <v>4401</v>
      </c>
      <c r="E107" s="175">
        <v>26255</v>
      </c>
      <c r="F107" s="175">
        <v>36146</v>
      </c>
      <c r="G107" s="175">
        <v>35192</v>
      </c>
      <c r="H107" s="175">
        <v>39857</v>
      </c>
      <c r="I107" s="176">
        <f>IFERROR(H107/G107-1,"-")</f>
        <v>0.13255853603091605</v>
      </c>
      <c r="J107" s="176">
        <f>IFERROR(H107/D107-1,"-")</f>
        <v>8.0563508293569637</v>
      </c>
      <c r="K107" s="175">
        <f>H107-G107</f>
        <v>4665</v>
      </c>
      <c r="L107" s="175">
        <f>H107-D107</f>
        <v>35456</v>
      </c>
      <c r="M107" s="176">
        <f t="shared" ref="M107:M119" si="60">H107/H$9</f>
        <v>4.6550006481986504E-2</v>
      </c>
    </row>
    <row r="108" spans="2:13" x14ac:dyDescent="0.25">
      <c r="B108" s="158" t="s">
        <v>97</v>
      </c>
      <c r="C108" s="159">
        <v>6212</v>
      </c>
      <c r="D108" s="159">
        <v>1921</v>
      </c>
      <c r="E108" s="159">
        <v>4147</v>
      </c>
      <c r="F108" s="159">
        <v>5039</v>
      </c>
      <c r="G108" s="159">
        <v>4298</v>
      </c>
      <c r="H108" s="159">
        <v>5051</v>
      </c>
      <c r="I108" s="177">
        <f>IFERROR(H108/G108-1,"-")</f>
        <v>0.17519776640297824</v>
      </c>
      <c r="J108" s="160">
        <f t="shared" ref="J108:J119" si="61">IFERROR(H108/D108-1,"-")</f>
        <v>1.6293597084851639</v>
      </c>
      <c r="K108" s="159">
        <f t="shared" ref="K108:K118" si="62">H108-G108</f>
        <v>753</v>
      </c>
      <c r="L108" s="159">
        <f t="shared" ref="L108:L119" si="63">H108-D108</f>
        <v>3130</v>
      </c>
      <c r="M108" s="160">
        <f t="shared" si="60"/>
        <v>5.8991916787644282E-3</v>
      </c>
    </row>
    <row r="109" spans="2:13" x14ac:dyDescent="0.25">
      <c r="B109" s="162" t="s">
        <v>103</v>
      </c>
      <c r="C109" s="163">
        <v>1123</v>
      </c>
      <c r="D109" s="163">
        <v>1834</v>
      </c>
      <c r="E109" s="163">
        <v>1813</v>
      </c>
      <c r="F109" s="163">
        <v>1418</v>
      </c>
      <c r="G109" s="163">
        <v>1212</v>
      </c>
      <c r="H109" s="163">
        <v>1268</v>
      </c>
      <c r="I109" s="178">
        <f>IFERROR(H109/G109-1,"-")</f>
        <v>4.6204620462046098E-2</v>
      </c>
      <c r="J109" s="164">
        <f t="shared" si="61"/>
        <v>-0.30861504907306436</v>
      </c>
      <c r="K109" s="163">
        <f t="shared" si="62"/>
        <v>56</v>
      </c>
      <c r="L109" s="163">
        <f t="shared" si="63"/>
        <v>-566</v>
      </c>
      <c r="M109" s="164">
        <f t="shared" si="60"/>
        <v>1.4809295285435151E-3</v>
      </c>
    </row>
    <row r="110" spans="2:13" x14ac:dyDescent="0.25">
      <c r="B110" s="162" t="s">
        <v>100</v>
      </c>
      <c r="C110" s="163">
        <v>5089</v>
      </c>
      <c r="D110" s="163">
        <v>87</v>
      </c>
      <c r="E110" s="163">
        <v>2334</v>
      </c>
      <c r="F110" s="163">
        <v>3621</v>
      </c>
      <c r="G110" s="163">
        <v>3086</v>
      </c>
      <c r="H110" s="163">
        <v>3783</v>
      </c>
      <c r="I110" s="178">
        <f>IFERROR(H110/G110-1,"-")</f>
        <v>0.22585871678548286</v>
      </c>
      <c r="J110" s="164">
        <f t="shared" si="61"/>
        <v>42.482758620689658</v>
      </c>
      <c r="K110" s="163">
        <f t="shared" si="62"/>
        <v>697</v>
      </c>
      <c r="L110" s="163">
        <f t="shared" si="63"/>
        <v>3696</v>
      </c>
      <c r="M110" s="164">
        <f t="shared" si="60"/>
        <v>4.418262150220913E-3</v>
      </c>
    </row>
    <row r="111" spans="2:13" x14ac:dyDescent="0.25">
      <c r="B111" s="158" t="s">
        <v>107</v>
      </c>
      <c r="C111" s="159">
        <v>23867</v>
      </c>
      <c r="D111" s="159">
        <v>2480</v>
      </c>
      <c r="E111" s="159">
        <v>22108</v>
      </c>
      <c r="F111" s="159">
        <v>31107</v>
      </c>
      <c r="G111" s="159">
        <v>30894</v>
      </c>
      <c r="H111" s="159">
        <v>34806</v>
      </c>
      <c r="I111" s="177">
        <f>IFERROR(H111/G111-1,"-")</f>
        <v>0.12662652942318897</v>
      </c>
      <c r="J111" s="160">
        <f t="shared" si="61"/>
        <v>13.034677419354839</v>
      </c>
      <c r="K111" s="159">
        <f t="shared" si="62"/>
        <v>3912</v>
      </c>
      <c r="L111" s="159">
        <f t="shared" si="63"/>
        <v>32326</v>
      </c>
      <c r="M111" s="160">
        <f t="shared" si="60"/>
        <v>4.0650814803222073E-2</v>
      </c>
    </row>
    <row r="112" spans="2:13" x14ac:dyDescent="0.25">
      <c r="B112" s="162" t="s">
        <v>110</v>
      </c>
      <c r="C112" s="163">
        <v>13200</v>
      </c>
      <c r="D112" s="163">
        <v>672</v>
      </c>
      <c r="E112" s="163">
        <v>11191</v>
      </c>
      <c r="F112" s="163">
        <v>18808</v>
      </c>
      <c r="G112" s="163">
        <v>17296</v>
      </c>
      <c r="H112" s="163">
        <v>18823</v>
      </c>
      <c r="I112" s="178">
        <f t="shared" ref="I112:I119" si="64">IFERROR(H112/G112-1,"-")</f>
        <v>8.8286308973172911E-2</v>
      </c>
      <c r="J112" s="164">
        <f t="shared" si="61"/>
        <v>27.010416666666668</v>
      </c>
      <c r="K112" s="163">
        <f t="shared" si="62"/>
        <v>1527</v>
      </c>
      <c r="L112" s="163">
        <f t="shared" si="63"/>
        <v>18151</v>
      </c>
      <c r="M112" s="164">
        <f t="shared" si="60"/>
        <v>2.1983861605500463E-2</v>
      </c>
    </row>
    <row r="113" spans="2:13" x14ac:dyDescent="0.25">
      <c r="B113" s="162" t="s">
        <v>113</v>
      </c>
      <c r="C113" s="163">
        <v>1345</v>
      </c>
      <c r="D113" s="163">
        <v>591</v>
      </c>
      <c r="E113" s="163">
        <v>1174</v>
      </c>
      <c r="F113" s="163">
        <v>1769</v>
      </c>
      <c r="G113" s="163">
        <v>1699</v>
      </c>
      <c r="H113" s="163">
        <v>1605</v>
      </c>
      <c r="I113" s="178">
        <f t="shared" si="64"/>
        <v>-5.5326662742789856E-2</v>
      </c>
      <c r="J113" s="164">
        <f t="shared" si="61"/>
        <v>1.7157360406091371</v>
      </c>
      <c r="K113" s="163">
        <f t="shared" si="62"/>
        <v>-94</v>
      </c>
      <c r="L113" s="163">
        <f t="shared" si="63"/>
        <v>1014</v>
      </c>
      <c r="M113" s="164">
        <f t="shared" si="60"/>
        <v>1.8745204205933294E-3</v>
      </c>
    </row>
    <row r="114" spans="2:13" x14ac:dyDescent="0.25">
      <c r="B114" s="162" t="s">
        <v>116</v>
      </c>
      <c r="C114" s="163">
        <v>1177</v>
      </c>
      <c r="D114" s="163">
        <v>568</v>
      </c>
      <c r="E114" s="163">
        <v>1440</v>
      </c>
      <c r="F114" s="163">
        <v>2652</v>
      </c>
      <c r="G114" s="163">
        <v>1964</v>
      </c>
      <c r="H114" s="163">
        <v>2696</v>
      </c>
      <c r="I114" s="178">
        <f t="shared" si="64"/>
        <v>0.37270875763747457</v>
      </c>
      <c r="J114" s="164">
        <f t="shared" si="61"/>
        <v>3.746478873239437</v>
      </c>
      <c r="K114" s="163">
        <f t="shared" si="62"/>
        <v>732</v>
      </c>
      <c r="L114" s="163">
        <f t="shared" si="63"/>
        <v>2128</v>
      </c>
      <c r="M114" s="164">
        <f t="shared" si="60"/>
        <v>3.1487271363985149E-3</v>
      </c>
    </row>
    <row r="115" spans="2:13" x14ac:dyDescent="0.25">
      <c r="B115" s="162" t="s">
        <v>123</v>
      </c>
      <c r="C115" s="163">
        <v>475</v>
      </c>
      <c r="D115" s="163">
        <v>36</v>
      </c>
      <c r="E115" s="163">
        <v>1274</v>
      </c>
      <c r="F115" s="163">
        <v>1043</v>
      </c>
      <c r="G115" s="163">
        <v>1580</v>
      </c>
      <c r="H115" s="163">
        <v>1519</v>
      </c>
      <c r="I115" s="178">
        <f t="shared" si="64"/>
        <v>-3.8607594936708844E-2</v>
      </c>
      <c r="J115" s="164">
        <f t="shared" si="61"/>
        <v>41.194444444444443</v>
      </c>
      <c r="K115" s="163">
        <f t="shared" si="62"/>
        <v>-61</v>
      </c>
      <c r="L115" s="163">
        <f t="shared" si="63"/>
        <v>1483</v>
      </c>
      <c r="M115" s="164">
        <f t="shared" si="60"/>
        <v>1.7740788279634065E-3</v>
      </c>
    </row>
    <row r="116" spans="2:13" x14ac:dyDescent="0.25">
      <c r="B116" s="162" t="s">
        <v>119</v>
      </c>
      <c r="C116" s="163">
        <v>708</v>
      </c>
      <c r="D116" s="163">
        <v>30</v>
      </c>
      <c r="E116" s="163">
        <v>929</v>
      </c>
      <c r="F116" s="163">
        <v>1073</v>
      </c>
      <c r="G116" s="163">
        <v>1157</v>
      </c>
      <c r="H116" s="163">
        <v>876</v>
      </c>
      <c r="I116" s="178">
        <f t="shared" si="64"/>
        <v>-0.24286949006050129</v>
      </c>
      <c r="J116" s="164">
        <f t="shared" si="61"/>
        <v>28.2</v>
      </c>
      <c r="K116" s="163">
        <f t="shared" si="62"/>
        <v>-281</v>
      </c>
      <c r="L116" s="163">
        <f t="shared" si="63"/>
        <v>846</v>
      </c>
      <c r="M116" s="164">
        <f t="shared" si="60"/>
        <v>1.023102734230378E-3</v>
      </c>
    </row>
    <row r="117" spans="2:13" x14ac:dyDescent="0.25">
      <c r="B117" s="162" t="s">
        <v>128</v>
      </c>
      <c r="C117" s="163">
        <v>296</v>
      </c>
      <c r="D117" s="163">
        <v>0</v>
      </c>
      <c r="E117" s="163">
        <v>257</v>
      </c>
      <c r="F117" s="163">
        <v>410</v>
      </c>
      <c r="G117" s="163">
        <v>551</v>
      </c>
      <c r="H117" s="163">
        <v>492</v>
      </c>
      <c r="I117" s="178">
        <f t="shared" si="64"/>
        <v>-0.10707803992740472</v>
      </c>
      <c r="J117" s="164" t="str">
        <f t="shared" si="61"/>
        <v>-</v>
      </c>
      <c r="K117" s="163">
        <f t="shared" si="62"/>
        <v>-59</v>
      </c>
      <c r="L117" s="163">
        <f t="shared" si="63"/>
        <v>492</v>
      </c>
      <c r="M117" s="164">
        <f t="shared" si="60"/>
        <v>5.7461934388281497E-4</v>
      </c>
    </row>
    <row r="118" spans="2:13" x14ac:dyDescent="0.25">
      <c r="B118" s="162" t="s">
        <v>131</v>
      </c>
      <c r="C118" s="163">
        <v>775</v>
      </c>
      <c r="D118" s="163">
        <v>0</v>
      </c>
      <c r="E118" s="163">
        <v>356</v>
      </c>
      <c r="F118" s="163">
        <v>313</v>
      </c>
      <c r="G118" s="163">
        <v>688</v>
      </c>
      <c r="H118" s="163">
        <v>420</v>
      </c>
      <c r="I118" s="178">
        <f t="shared" si="64"/>
        <v>-0.38953488372093026</v>
      </c>
      <c r="J118" s="164" t="str">
        <f t="shared" si="61"/>
        <v>-</v>
      </c>
      <c r="K118" s="163">
        <f t="shared" si="62"/>
        <v>-268</v>
      </c>
      <c r="L118" s="163">
        <f t="shared" si="63"/>
        <v>420</v>
      </c>
      <c r="M118" s="164">
        <f t="shared" si="60"/>
        <v>4.9052870819264694E-4</v>
      </c>
    </row>
    <row r="119" spans="2:13" x14ac:dyDescent="0.25">
      <c r="B119" s="167" t="s">
        <v>145</v>
      </c>
      <c r="C119" s="168">
        <f t="shared" ref="C119" si="65">C111-SUM(C112:C118)</f>
        <v>5891</v>
      </c>
      <c r="D119" s="168">
        <f t="shared" ref="D119:E119" si="66">D111-SUM(D112:D118)</f>
        <v>583</v>
      </c>
      <c r="E119" s="168">
        <f t="shared" si="66"/>
        <v>5487</v>
      </c>
      <c r="F119" s="168">
        <f t="shared" ref="F119:H119" si="67">F111-SUM(F112:F118)</f>
        <v>5039</v>
      </c>
      <c r="G119" s="168">
        <f t="shared" si="67"/>
        <v>5959</v>
      </c>
      <c r="H119" s="168">
        <f t="shared" si="67"/>
        <v>8375</v>
      </c>
      <c r="I119" s="179">
        <f t="shared" si="64"/>
        <v>0.40543715388488</v>
      </c>
      <c r="J119" s="169">
        <f t="shared" si="61"/>
        <v>13.365351629502573</v>
      </c>
      <c r="K119" s="168">
        <f>H119-G119</f>
        <v>2416</v>
      </c>
      <c r="L119" s="168">
        <f t="shared" si="63"/>
        <v>7792</v>
      </c>
      <c r="M119" s="169">
        <f t="shared" si="60"/>
        <v>9.7813760264605209E-3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43917</v>
      </c>
      <c r="D121" s="175">
        <v>12808</v>
      </c>
      <c r="E121" s="175">
        <v>31205</v>
      </c>
      <c r="F121" s="175">
        <v>46384</v>
      </c>
      <c r="G121" s="175">
        <v>46492</v>
      </c>
      <c r="H121" s="175">
        <v>49528</v>
      </c>
      <c r="I121" s="176">
        <f>IFERROR(H121/G121-1,"-")</f>
        <v>6.5301557257162468E-2</v>
      </c>
      <c r="J121" s="176">
        <f>IFERROR(H121/D121-1,"-")</f>
        <v>2.866958151155528</v>
      </c>
      <c r="K121" s="175">
        <f>H121-G121</f>
        <v>3036</v>
      </c>
      <c r="L121" s="175">
        <f>H121-D121</f>
        <v>36720</v>
      </c>
      <c r="M121" s="176">
        <f t="shared" ref="M121:M133" si="68">H121/H$9</f>
        <v>5.7845013950870043E-2</v>
      </c>
    </row>
    <row r="122" spans="2:13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60">
        <f t="shared" ref="J122:J133" si="69">IFERROR(H122/D122-1,"-")</f>
        <v>2.3102908569192642</v>
      </c>
      <c r="K122" s="159">
        <f t="shared" ref="K122:K132" si="70">H122-G122</f>
        <v>1600</v>
      </c>
      <c r="L122" s="159">
        <f t="shared" ref="L122:L133" si="71">H122-D122</f>
        <v>17713</v>
      </c>
      <c r="M122" s="160">
        <f t="shared" si="68"/>
        <v>2.9641949080784238E-2</v>
      </c>
    </row>
    <row r="123" spans="2:13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4">
        <f t="shared" si="69"/>
        <v>1.7050713934022648</v>
      </c>
      <c r="K123" s="163">
        <f t="shared" si="70"/>
        <v>580</v>
      </c>
      <c r="L123" s="163">
        <f t="shared" si="71"/>
        <v>6926</v>
      </c>
      <c r="M123" s="164">
        <f t="shared" si="68"/>
        <v>1.2833165346716201E-2</v>
      </c>
    </row>
    <row r="124" spans="2:13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4">
        <f t="shared" si="69"/>
        <v>2.992233009708738</v>
      </c>
      <c r="K124" s="163">
        <f t="shared" si="70"/>
        <v>1020</v>
      </c>
      <c r="L124" s="163">
        <f t="shared" si="71"/>
        <v>10787</v>
      </c>
      <c r="M124" s="164">
        <f t="shared" si="68"/>
        <v>1.6808783734068036E-2</v>
      </c>
    </row>
    <row r="125" spans="2:13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60">
        <f t="shared" si="69"/>
        <v>3.6971406341178756</v>
      </c>
      <c r="K125" s="159">
        <f t="shared" si="70"/>
        <v>1436</v>
      </c>
      <c r="L125" s="159">
        <f t="shared" si="71"/>
        <v>19007</v>
      </c>
      <c r="M125" s="160">
        <f t="shared" si="68"/>
        <v>2.8203064870085809E-2</v>
      </c>
    </row>
    <row r="126" spans="2:13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72">IFERROR(H126/G126-1,"-")</f>
        <v>-8.5987261146496796E-2</v>
      </c>
      <c r="J126" s="164">
        <f t="shared" si="69"/>
        <v>22.333333333333332</v>
      </c>
      <c r="K126" s="163">
        <f t="shared" si="70"/>
        <v>-270</v>
      </c>
      <c r="L126" s="163">
        <f t="shared" si="71"/>
        <v>2747</v>
      </c>
      <c r="M126" s="164">
        <f t="shared" si="68"/>
        <v>3.3519461726497545E-3</v>
      </c>
    </row>
    <row r="127" spans="2:13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72"/>
        <v>0.15704323570432366</v>
      </c>
      <c r="J127" s="164">
        <f t="shared" si="69"/>
        <v>6.2771929824561408</v>
      </c>
      <c r="K127" s="163">
        <f t="shared" si="70"/>
        <v>563</v>
      </c>
      <c r="L127" s="163">
        <f t="shared" si="71"/>
        <v>3578</v>
      </c>
      <c r="M127" s="164">
        <f t="shared" si="68"/>
        <v>4.8445549561502372E-3</v>
      </c>
    </row>
    <row r="128" spans="2:13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72"/>
        <v>0.1837738168408114</v>
      </c>
      <c r="J128" s="164">
        <f t="shared" si="69"/>
        <v>2.1940298507462686</v>
      </c>
      <c r="K128" s="163">
        <f t="shared" si="70"/>
        <v>299</v>
      </c>
      <c r="L128" s="163">
        <f t="shared" si="71"/>
        <v>1323</v>
      </c>
      <c r="M128" s="164">
        <f t="shared" si="68"/>
        <v>2.2494245047119956E-3</v>
      </c>
    </row>
    <row r="129" spans="2:13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72"/>
        <v>0.13522537562604331</v>
      </c>
      <c r="J129" s="164">
        <f t="shared" si="69"/>
        <v>7.2926829268292686</v>
      </c>
      <c r="K129" s="163">
        <f t="shared" si="70"/>
        <v>81</v>
      </c>
      <c r="L129" s="163">
        <f t="shared" si="71"/>
        <v>598</v>
      </c>
      <c r="M129" s="164">
        <f t="shared" si="68"/>
        <v>7.9418933707380934E-4</v>
      </c>
    </row>
    <row r="130" spans="2:13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72"/>
        <v>0.14736842105263159</v>
      </c>
      <c r="J130" s="164">
        <f t="shared" si="69"/>
        <v>5.8125</v>
      </c>
      <c r="K130" s="163">
        <f t="shared" si="70"/>
        <v>70</v>
      </c>
      <c r="L130" s="163">
        <f t="shared" si="71"/>
        <v>465</v>
      </c>
      <c r="M130" s="164">
        <f t="shared" si="68"/>
        <v>6.3651939515474432E-4</v>
      </c>
    </row>
    <row r="131" spans="2:13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72"/>
        <v>-0.20079522862823063</v>
      </c>
      <c r="J131" s="164">
        <f t="shared" si="69"/>
        <v>99.5</v>
      </c>
      <c r="K131" s="163">
        <f t="shared" si="70"/>
        <v>-101</v>
      </c>
      <c r="L131" s="163">
        <f t="shared" si="71"/>
        <v>398</v>
      </c>
      <c r="M131" s="164">
        <f t="shared" si="68"/>
        <v>4.6950604927010494E-4</v>
      </c>
    </row>
    <row r="132" spans="2:13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72"/>
        <v>0.14086471408647139</v>
      </c>
      <c r="J132" s="164">
        <f t="shared" si="69"/>
        <v>26.266666666666666</v>
      </c>
      <c r="K132" s="163">
        <f t="shared" si="70"/>
        <v>101</v>
      </c>
      <c r="L132" s="163">
        <f t="shared" si="71"/>
        <v>788</v>
      </c>
      <c r="M132" s="164">
        <f t="shared" si="68"/>
        <v>9.5536305547996479E-4</v>
      </c>
    </row>
    <row r="133" spans="2:13" x14ac:dyDescent="0.25">
      <c r="B133" s="167" t="s">
        <v>145</v>
      </c>
      <c r="C133" s="168">
        <f t="shared" ref="C133" si="73">C125-SUM(C126:C132)</f>
        <v>13368</v>
      </c>
      <c r="D133" s="168">
        <f t="shared" ref="D133:E133" si="74">D125-SUM(D126:D132)</f>
        <v>3649</v>
      </c>
      <c r="E133" s="168">
        <f t="shared" si="74"/>
        <v>8856</v>
      </c>
      <c r="F133" s="168">
        <f t="shared" ref="F133:H133" si="75">F125-SUM(F126:F132)</f>
        <v>13170</v>
      </c>
      <c r="G133" s="168">
        <f t="shared" si="75"/>
        <v>12066</v>
      </c>
      <c r="H133" s="168">
        <f t="shared" si="75"/>
        <v>12759</v>
      </c>
      <c r="I133" s="179">
        <f t="shared" si="72"/>
        <v>5.7434112381899549E-2</v>
      </c>
      <c r="J133" s="169">
        <f t="shared" si="69"/>
        <v>2.4965744039462865</v>
      </c>
      <c r="K133" s="168">
        <f>H133-G133</f>
        <v>693</v>
      </c>
      <c r="L133" s="168">
        <f t="shared" si="71"/>
        <v>9110</v>
      </c>
      <c r="M133" s="169">
        <f t="shared" si="68"/>
        <v>1.4901561399595198E-2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43434</v>
      </c>
      <c r="D135" s="175">
        <v>11358</v>
      </c>
      <c r="E135" s="175">
        <v>37264</v>
      </c>
      <c r="F135" s="175">
        <v>45576</v>
      </c>
      <c r="G135" s="175">
        <v>46571</v>
      </c>
      <c r="H135" s="175">
        <v>45813</v>
      </c>
      <c r="I135" s="176">
        <f>IFERROR(H135/G135-1,"-")</f>
        <v>-1.6276223400828793E-2</v>
      </c>
      <c r="J135" s="176">
        <f>IFERROR(H135/D135-1,"-")</f>
        <v>3.0335446381405173</v>
      </c>
      <c r="K135" s="175">
        <f>H135-G135</f>
        <v>-758</v>
      </c>
      <c r="L135" s="175">
        <f>H135-D135</f>
        <v>34455</v>
      </c>
      <c r="M135" s="176">
        <f t="shared" ref="M135:M147" si="76">H135/H$9</f>
        <v>5.3506170734356512E-2</v>
      </c>
    </row>
    <row r="136" spans="2:13" x14ac:dyDescent="0.25">
      <c r="B136" s="158" t="s">
        <v>97</v>
      </c>
      <c r="C136" s="159">
        <v>2143</v>
      </c>
      <c r="D136" s="159">
        <v>6173</v>
      </c>
      <c r="E136" s="159">
        <v>2130</v>
      </c>
      <c r="F136" s="159">
        <v>2795</v>
      </c>
      <c r="G136" s="159">
        <v>2375</v>
      </c>
      <c r="H136" s="159">
        <v>1521</v>
      </c>
      <c r="I136" s="177">
        <f>IFERROR(H136/G136-1,"-")</f>
        <v>-0.359578947368421</v>
      </c>
      <c r="J136" s="160">
        <f t="shared" ref="J136:J147" si="77">IFERROR(H136/D136-1,"-")</f>
        <v>-0.75360440628543657</v>
      </c>
      <c r="K136" s="159">
        <f t="shared" ref="K136:K146" si="78">H136-G136</f>
        <v>-854</v>
      </c>
      <c r="L136" s="159">
        <f t="shared" ref="L136:L147" si="79">H136-D136</f>
        <v>-4652</v>
      </c>
      <c r="M136" s="160">
        <f t="shared" si="76"/>
        <v>1.7764146789548002E-3</v>
      </c>
    </row>
    <row r="137" spans="2:13" x14ac:dyDescent="0.25">
      <c r="B137" s="162" t="s">
        <v>103</v>
      </c>
      <c r="C137" s="163">
        <v>1412</v>
      </c>
      <c r="D137" s="163">
        <v>5470</v>
      </c>
      <c r="E137" s="163">
        <v>1100</v>
      </c>
      <c r="F137" s="163">
        <v>1564</v>
      </c>
      <c r="G137" s="163">
        <v>1441</v>
      </c>
      <c r="H137" s="163">
        <v>518</v>
      </c>
      <c r="I137" s="178">
        <f>IFERROR(H137/G137-1,"-")</f>
        <v>-0.64052741151977788</v>
      </c>
      <c r="J137" s="164">
        <f t="shared" si="77"/>
        <v>-0.90530164533820845</v>
      </c>
      <c r="K137" s="163">
        <f t="shared" si="78"/>
        <v>-923</v>
      </c>
      <c r="L137" s="163">
        <f t="shared" si="79"/>
        <v>-4952</v>
      </c>
      <c r="M137" s="164">
        <f t="shared" si="76"/>
        <v>6.0498540677093122E-4</v>
      </c>
    </row>
    <row r="138" spans="2:13" x14ac:dyDescent="0.25">
      <c r="B138" s="162" t="s">
        <v>100</v>
      </c>
      <c r="C138" s="163">
        <v>731</v>
      </c>
      <c r="D138" s="163">
        <v>703</v>
      </c>
      <c r="E138" s="163">
        <v>1030</v>
      </c>
      <c r="F138" s="163">
        <v>1231</v>
      </c>
      <c r="G138" s="163">
        <v>934</v>
      </c>
      <c r="H138" s="163">
        <v>1003</v>
      </c>
      <c r="I138" s="178">
        <f>IFERROR(H138/G138-1,"-")</f>
        <v>7.3875802997858564E-2</v>
      </c>
      <c r="J138" s="164">
        <f t="shared" si="77"/>
        <v>0.4267425320056899</v>
      </c>
      <c r="K138" s="163">
        <f t="shared" si="78"/>
        <v>69</v>
      </c>
      <c r="L138" s="163">
        <f t="shared" si="79"/>
        <v>300</v>
      </c>
      <c r="M138" s="164">
        <f t="shared" si="76"/>
        <v>1.1714292721838688E-3</v>
      </c>
    </row>
    <row r="139" spans="2:13" x14ac:dyDescent="0.25">
      <c r="B139" s="158" t="s">
        <v>107</v>
      </c>
      <c r="C139" s="159">
        <v>41291</v>
      </c>
      <c r="D139" s="159">
        <v>5185</v>
      </c>
      <c r="E139" s="159">
        <v>35134</v>
      </c>
      <c r="F139" s="159">
        <v>42781</v>
      </c>
      <c r="G139" s="159">
        <v>44196</v>
      </c>
      <c r="H139" s="159">
        <v>44292</v>
      </c>
      <c r="I139" s="177">
        <f>IFERROR(H139/G139-1,"-")</f>
        <v>2.1721422753189223E-3</v>
      </c>
      <c r="J139" s="160">
        <f t="shared" si="77"/>
        <v>7.542333654773385</v>
      </c>
      <c r="K139" s="159">
        <f t="shared" si="78"/>
        <v>96</v>
      </c>
      <c r="L139" s="159">
        <f t="shared" si="79"/>
        <v>39107</v>
      </c>
      <c r="M139" s="160">
        <f t="shared" si="76"/>
        <v>5.1729756055401713E-2</v>
      </c>
    </row>
    <row r="140" spans="2:13" x14ac:dyDescent="0.25">
      <c r="B140" s="162" t="s">
        <v>110</v>
      </c>
      <c r="C140" s="163">
        <v>17517</v>
      </c>
      <c r="D140" s="163">
        <v>204</v>
      </c>
      <c r="E140" s="163">
        <v>12022</v>
      </c>
      <c r="F140" s="163">
        <v>16324</v>
      </c>
      <c r="G140" s="163">
        <v>17882</v>
      </c>
      <c r="H140" s="163">
        <v>18318</v>
      </c>
      <c r="I140" s="178">
        <f t="shared" ref="I140:I147" si="80">IFERROR(H140/G140-1,"-")</f>
        <v>2.4382060172240205E-2</v>
      </c>
      <c r="J140" s="164">
        <f t="shared" si="77"/>
        <v>88.794117647058826</v>
      </c>
      <c r="K140" s="163">
        <f t="shared" si="78"/>
        <v>436</v>
      </c>
      <c r="L140" s="163">
        <f t="shared" si="79"/>
        <v>18114</v>
      </c>
      <c r="M140" s="164">
        <f t="shared" si="76"/>
        <v>2.1394059230173589E-2</v>
      </c>
    </row>
    <row r="141" spans="2:13" x14ac:dyDescent="0.25">
      <c r="B141" s="162" t="s">
        <v>113</v>
      </c>
      <c r="C141" s="163">
        <v>2719</v>
      </c>
      <c r="D141" s="163">
        <v>431</v>
      </c>
      <c r="E141" s="163">
        <v>2369</v>
      </c>
      <c r="F141" s="163">
        <v>3525</v>
      </c>
      <c r="G141" s="163">
        <v>3633</v>
      </c>
      <c r="H141" s="163">
        <v>3498</v>
      </c>
      <c r="I141" s="178">
        <f t="shared" si="80"/>
        <v>-3.7159372419488079E-2</v>
      </c>
      <c r="J141" s="164">
        <f t="shared" si="77"/>
        <v>7.1160092807424586</v>
      </c>
      <c r="K141" s="163">
        <f t="shared" si="78"/>
        <v>-135</v>
      </c>
      <c r="L141" s="163">
        <f t="shared" si="79"/>
        <v>3067</v>
      </c>
      <c r="M141" s="164">
        <f t="shared" si="76"/>
        <v>4.085403383947331E-3</v>
      </c>
    </row>
    <row r="142" spans="2:13" x14ac:dyDescent="0.25">
      <c r="B142" s="162" t="s">
        <v>116</v>
      </c>
      <c r="C142" s="163">
        <v>2971</v>
      </c>
      <c r="D142" s="163">
        <v>1980</v>
      </c>
      <c r="E142" s="163">
        <v>4257</v>
      </c>
      <c r="F142" s="163">
        <v>3849</v>
      </c>
      <c r="G142" s="163">
        <v>3527</v>
      </c>
      <c r="H142" s="163">
        <v>3909</v>
      </c>
      <c r="I142" s="178">
        <f t="shared" si="80"/>
        <v>0.10830734335129</v>
      </c>
      <c r="J142" s="164">
        <f t="shared" si="77"/>
        <v>0.97424242424242413</v>
      </c>
      <c r="K142" s="163">
        <f t="shared" si="78"/>
        <v>382</v>
      </c>
      <c r="L142" s="163">
        <f t="shared" si="79"/>
        <v>1929</v>
      </c>
      <c r="M142" s="164">
        <f t="shared" si="76"/>
        <v>4.5654207626787072E-3</v>
      </c>
    </row>
    <row r="143" spans="2:13" x14ac:dyDescent="0.25">
      <c r="B143" s="162" t="s">
        <v>123</v>
      </c>
      <c r="C143" s="163">
        <v>611</v>
      </c>
      <c r="D143" s="163">
        <v>75</v>
      </c>
      <c r="E143" s="163">
        <v>1698</v>
      </c>
      <c r="F143" s="163">
        <v>1427</v>
      </c>
      <c r="G143" s="163">
        <v>1223</v>
      </c>
      <c r="H143" s="163">
        <v>1190</v>
      </c>
      <c r="I143" s="178">
        <f t="shared" si="80"/>
        <v>-2.698282910874894E-2</v>
      </c>
      <c r="J143" s="164">
        <f t="shared" si="77"/>
        <v>14.866666666666667</v>
      </c>
      <c r="K143" s="163">
        <f t="shared" si="78"/>
        <v>-33</v>
      </c>
      <c r="L143" s="163">
        <f t="shared" si="79"/>
        <v>1115</v>
      </c>
      <c r="M143" s="164">
        <f t="shared" si="76"/>
        <v>1.3898313398791665E-3</v>
      </c>
    </row>
    <row r="144" spans="2:13" x14ac:dyDescent="0.25">
      <c r="B144" s="162" t="s">
        <v>119</v>
      </c>
      <c r="C144" s="163">
        <v>634</v>
      </c>
      <c r="D144" s="163">
        <v>193</v>
      </c>
      <c r="E144" s="163">
        <v>807</v>
      </c>
      <c r="F144" s="163">
        <v>808</v>
      </c>
      <c r="G144" s="163">
        <v>835</v>
      </c>
      <c r="H144" s="163">
        <v>677</v>
      </c>
      <c r="I144" s="178">
        <f t="shared" si="80"/>
        <v>-0.18922155688622755</v>
      </c>
      <c r="J144" s="164">
        <f t="shared" si="77"/>
        <v>2.5077720207253886</v>
      </c>
      <c r="K144" s="163">
        <f t="shared" si="78"/>
        <v>-158</v>
      </c>
      <c r="L144" s="163">
        <f t="shared" si="79"/>
        <v>484</v>
      </c>
      <c r="M144" s="164">
        <f t="shared" si="76"/>
        <v>7.9068556058671904E-4</v>
      </c>
    </row>
    <row r="145" spans="2:13" x14ac:dyDescent="0.25">
      <c r="B145" s="162" t="s">
        <v>128</v>
      </c>
      <c r="C145" s="163">
        <v>1679</v>
      </c>
      <c r="D145" s="163">
        <v>21</v>
      </c>
      <c r="E145" s="163">
        <v>902</v>
      </c>
      <c r="F145" s="163">
        <v>1570</v>
      </c>
      <c r="G145" s="163">
        <v>1254</v>
      </c>
      <c r="H145" s="163">
        <v>1246</v>
      </c>
      <c r="I145" s="178">
        <f t="shared" si="80"/>
        <v>-6.3795853269537073E-3</v>
      </c>
      <c r="J145" s="164">
        <f t="shared" si="77"/>
        <v>58.333333333333336</v>
      </c>
      <c r="K145" s="163">
        <f t="shared" si="78"/>
        <v>-8</v>
      </c>
      <c r="L145" s="163">
        <f t="shared" si="79"/>
        <v>1225</v>
      </c>
      <c r="M145" s="164">
        <f t="shared" si="76"/>
        <v>1.4552351676381859E-3</v>
      </c>
    </row>
    <row r="146" spans="2:13" x14ac:dyDescent="0.25">
      <c r="B146" s="162" t="s">
        <v>131</v>
      </c>
      <c r="C146" s="163">
        <v>3479</v>
      </c>
      <c r="D146" s="163">
        <v>19</v>
      </c>
      <c r="E146" s="163">
        <v>426</v>
      </c>
      <c r="F146" s="163">
        <v>985</v>
      </c>
      <c r="G146" s="163">
        <v>898</v>
      </c>
      <c r="H146" s="163">
        <v>630</v>
      </c>
      <c r="I146" s="178">
        <f t="shared" si="80"/>
        <v>-0.2984409799554566</v>
      </c>
      <c r="J146" s="164">
        <f t="shared" si="77"/>
        <v>32.157894736842103</v>
      </c>
      <c r="K146" s="163">
        <f t="shared" si="78"/>
        <v>-268</v>
      </c>
      <c r="L146" s="163">
        <f t="shared" si="79"/>
        <v>611</v>
      </c>
      <c r="M146" s="164">
        <f t="shared" si="76"/>
        <v>7.3579306228897042E-4</v>
      </c>
    </row>
    <row r="147" spans="2:13" x14ac:dyDescent="0.25">
      <c r="B147" s="167" t="s">
        <v>145</v>
      </c>
      <c r="C147" s="168">
        <f t="shared" ref="C147" si="81">C139-SUM(C140:C146)</f>
        <v>11681</v>
      </c>
      <c r="D147" s="168">
        <f t="shared" ref="D147:E147" si="82">D139-SUM(D140:D146)</f>
        <v>2262</v>
      </c>
      <c r="E147" s="168">
        <f t="shared" si="82"/>
        <v>12653</v>
      </c>
      <c r="F147" s="168">
        <f t="shared" ref="F147:H147" si="83">F139-SUM(F140:F146)</f>
        <v>14293</v>
      </c>
      <c r="G147" s="168">
        <f t="shared" si="83"/>
        <v>14944</v>
      </c>
      <c r="H147" s="168">
        <f t="shared" si="83"/>
        <v>14824</v>
      </c>
      <c r="I147" s="179">
        <f t="shared" si="80"/>
        <v>-8.0299785867237183E-3</v>
      </c>
      <c r="J147" s="169">
        <f t="shared" si="77"/>
        <v>5.5534924845269673</v>
      </c>
      <c r="K147" s="168">
        <f>H147-G147</f>
        <v>-120</v>
      </c>
      <c r="L147" s="168">
        <f t="shared" si="79"/>
        <v>12562</v>
      </c>
      <c r="M147" s="169">
        <f t="shared" si="76"/>
        <v>1.7313327548209044E-2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19491</v>
      </c>
      <c r="D149" s="175">
        <v>4917</v>
      </c>
      <c r="E149" s="175">
        <v>16217</v>
      </c>
      <c r="F149" s="175">
        <v>19378</v>
      </c>
      <c r="G149" s="175">
        <v>22033</v>
      </c>
      <c r="H149" s="175">
        <v>20553</v>
      </c>
      <c r="I149" s="176">
        <f>IFERROR(H149/G149-1,"-")</f>
        <v>-6.7171969318749136E-2</v>
      </c>
      <c r="J149" s="176">
        <f>IFERROR(H149/D149-1,"-")</f>
        <v>3.1799877974374615</v>
      </c>
      <c r="K149" s="175">
        <f>H149-G149</f>
        <v>-1480</v>
      </c>
      <c r="L149" s="175">
        <f>H149-D149</f>
        <v>15636</v>
      </c>
      <c r="M149" s="176">
        <f t="shared" ref="M149:M161" si="84">H149/H$9</f>
        <v>2.4004372713055888E-2</v>
      </c>
    </row>
    <row r="150" spans="2:13" x14ac:dyDescent="0.25">
      <c r="B150" s="158" t="s">
        <v>97</v>
      </c>
      <c r="C150" s="159">
        <v>6534</v>
      </c>
      <c r="D150" s="159">
        <v>3318</v>
      </c>
      <c r="E150" s="159">
        <v>7296</v>
      </c>
      <c r="F150" s="159">
        <v>7811</v>
      </c>
      <c r="G150" s="159">
        <v>7912</v>
      </c>
      <c r="H150" s="159">
        <v>6331</v>
      </c>
      <c r="I150" s="177">
        <f>IFERROR(H150/G150-1,"-")</f>
        <v>-0.19982305358948438</v>
      </c>
      <c r="J150" s="160">
        <f t="shared" ref="J150:J161" si="85">IFERROR(H150/D150-1,"-")</f>
        <v>0.90807715491259788</v>
      </c>
      <c r="K150" s="159">
        <f t="shared" ref="K150:K160" si="86">H150-G150</f>
        <v>-1581</v>
      </c>
      <c r="L150" s="159">
        <f t="shared" ref="L150:L161" si="87">H150-D150</f>
        <v>3013</v>
      </c>
      <c r="M150" s="160">
        <f t="shared" si="84"/>
        <v>7.3941363132563045E-3</v>
      </c>
    </row>
    <row r="151" spans="2:13" x14ac:dyDescent="0.25">
      <c r="B151" s="162" t="s">
        <v>103</v>
      </c>
      <c r="C151" s="163">
        <v>3059</v>
      </c>
      <c r="D151" s="163">
        <v>2976</v>
      </c>
      <c r="E151" s="163">
        <v>5436</v>
      </c>
      <c r="F151" s="163">
        <v>5624</v>
      </c>
      <c r="G151" s="163">
        <v>6116</v>
      </c>
      <c r="H151" s="163">
        <v>4295</v>
      </c>
      <c r="I151" s="178">
        <f>IFERROR(H151/G151-1,"-")</f>
        <v>-0.29774362328319159</v>
      </c>
      <c r="J151" s="164">
        <f t="shared" si="85"/>
        <v>0.44321236559139776</v>
      </c>
      <c r="K151" s="163">
        <f t="shared" si="86"/>
        <v>-1821</v>
      </c>
      <c r="L151" s="163">
        <f t="shared" si="87"/>
        <v>1319</v>
      </c>
      <c r="M151" s="164">
        <f t="shared" si="84"/>
        <v>5.0162400040176637E-3</v>
      </c>
    </row>
    <row r="152" spans="2:13" x14ac:dyDescent="0.25">
      <c r="B152" s="162" t="s">
        <v>100</v>
      </c>
      <c r="C152" s="163">
        <v>3475</v>
      </c>
      <c r="D152" s="163">
        <v>342</v>
      </c>
      <c r="E152" s="163">
        <v>1860</v>
      </c>
      <c r="F152" s="163">
        <v>2187</v>
      </c>
      <c r="G152" s="163">
        <v>1796</v>
      </c>
      <c r="H152" s="163">
        <v>2036</v>
      </c>
      <c r="I152" s="178">
        <f>IFERROR(H152/G152-1,"-")</f>
        <v>0.13363028953229406</v>
      </c>
      <c r="J152" s="164">
        <f t="shared" si="85"/>
        <v>4.9532163742690054</v>
      </c>
      <c r="K152" s="163">
        <f t="shared" si="86"/>
        <v>240</v>
      </c>
      <c r="L152" s="163">
        <f t="shared" si="87"/>
        <v>1694</v>
      </c>
      <c r="M152" s="164">
        <f t="shared" si="84"/>
        <v>2.3778963092386412E-3</v>
      </c>
    </row>
    <row r="153" spans="2:13" x14ac:dyDescent="0.25">
      <c r="B153" s="158" t="s">
        <v>107</v>
      </c>
      <c r="C153" s="159">
        <v>12957</v>
      </c>
      <c r="D153" s="159">
        <v>1599</v>
      </c>
      <c r="E153" s="159">
        <v>8921</v>
      </c>
      <c r="F153" s="159">
        <v>11567</v>
      </c>
      <c r="G153" s="159">
        <v>14121</v>
      </c>
      <c r="H153" s="159">
        <v>14222</v>
      </c>
      <c r="I153" s="177">
        <f>IFERROR(H153/G153-1,"-")</f>
        <v>7.1524679555272641E-3</v>
      </c>
      <c r="J153" s="160">
        <f t="shared" si="85"/>
        <v>7.8943089430894311</v>
      </c>
      <c r="K153" s="159">
        <f t="shared" si="86"/>
        <v>101</v>
      </c>
      <c r="L153" s="159">
        <f t="shared" si="87"/>
        <v>12623</v>
      </c>
      <c r="M153" s="160">
        <f t="shared" si="84"/>
        <v>1.6610236399799583E-2</v>
      </c>
    </row>
    <row r="154" spans="2:13" x14ac:dyDescent="0.25">
      <c r="B154" s="162" t="s">
        <v>110</v>
      </c>
      <c r="C154" s="163">
        <v>4153</v>
      </c>
      <c r="D154" s="163">
        <v>61</v>
      </c>
      <c r="E154" s="163">
        <v>2868</v>
      </c>
      <c r="F154" s="163">
        <v>3306</v>
      </c>
      <c r="G154" s="163">
        <v>4018</v>
      </c>
      <c r="H154" s="163">
        <v>2947</v>
      </c>
      <c r="I154" s="178">
        <f t="shared" ref="I154:I161" si="88">IFERROR(H154/G154-1,"-")</f>
        <v>-0.26655052264808365</v>
      </c>
      <c r="J154" s="164">
        <f t="shared" si="85"/>
        <v>47.311475409836063</v>
      </c>
      <c r="K154" s="163">
        <f t="shared" si="86"/>
        <v>-1071</v>
      </c>
      <c r="L154" s="163">
        <f t="shared" si="87"/>
        <v>2886</v>
      </c>
      <c r="M154" s="164">
        <f t="shared" si="84"/>
        <v>3.4418764358184061E-3</v>
      </c>
    </row>
    <row r="155" spans="2:13" x14ac:dyDescent="0.25">
      <c r="B155" s="162" t="s">
        <v>113</v>
      </c>
      <c r="C155" s="163">
        <v>3400</v>
      </c>
      <c r="D155" s="163">
        <v>337</v>
      </c>
      <c r="E155" s="163">
        <v>2040</v>
      </c>
      <c r="F155" s="163">
        <v>2718</v>
      </c>
      <c r="G155" s="163">
        <v>2980</v>
      </c>
      <c r="H155" s="163">
        <v>2727</v>
      </c>
      <c r="I155" s="178">
        <f t="shared" si="88"/>
        <v>-8.4899328859060375E-2</v>
      </c>
      <c r="J155" s="164">
        <f t="shared" si="85"/>
        <v>7.0919881305637986</v>
      </c>
      <c r="K155" s="163">
        <f t="shared" si="86"/>
        <v>-253</v>
      </c>
      <c r="L155" s="163">
        <f t="shared" si="87"/>
        <v>2390</v>
      </c>
      <c r="M155" s="164">
        <f t="shared" si="84"/>
        <v>3.1849328267651148E-3</v>
      </c>
    </row>
    <row r="156" spans="2:13" x14ac:dyDescent="0.25">
      <c r="B156" s="162" t="s">
        <v>116</v>
      </c>
      <c r="C156" s="163">
        <v>1501</v>
      </c>
      <c r="D156" s="163">
        <v>319</v>
      </c>
      <c r="E156" s="163">
        <v>950</v>
      </c>
      <c r="F156" s="163">
        <v>1486</v>
      </c>
      <c r="G156" s="163">
        <v>1902</v>
      </c>
      <c r="H156" s="163">
        <v>2884</v>
      </c>
      <c r="I156" s="178">
        <f t="shared" si="88"/>
        <v>0.51629863301787582</v>
      </c>
      <c r="J156" s="164">
        <f t="shared" si="85"/>
        <v>8.0407523510971792</v>
      </c>
      <c r="K156" s="163">
        <f t="shared" si="86"/>
        <v>982</v>
      </c>
      <c r="L156" s="163">
        <f t="shared" si="87"/>
        <v>2565</v>
      </c>
      <c r="M156" s="164">
        <f t="shared" si="84"/>
        <v>3.3682971295895094E-3</v>
      </c>
    </row>
    <row r="157" spans="2:13" x14ac:dyDescent="0.25">
      <c r="B157" s="162" t="s">
        <v>123</v>
      </c>
      <c r="C157" s="163">
        <v>399</v>
      </c>
      <c r="D157" s="163">
        <v>62</v>
      </c>
      <c r="E157" s="163">
        <v>322</v>
      </c>
      <c r="F157" s="163">
        <v>419</v>
      </c>
      <c r="G157" s="163">
        <v>664</v>
      </c>
      <c r="H157" s="163">
        <v>692</v>
      </c>
      <c r="I157" s="178">
        <f t="shared" si="88"/>
        <v>4.2168674698795261E-2</v>
      </c>
      <c r="J157" s="164">
        <f t="shared" si="85"/>
        <v>10.161290322580646</v>
      </c>
      <c r="K157" s="163">
        <f t="shared" si="86"/>
        <v>28</v>
      </c>
      <c r="L157" s="163">
        <f t="shared" si="87"/>
        <v>630</v>
      </c>
      <c r="M157" s="164">
        <f t="shared" si="84"/>
        <v>8.0820444302217068E-4</v>
      </c>
    </row>
    <row r="158" spans="2:13" x14ac:dyDescent="0.25">
      <c r="B158" s="162" t="s">
        <v>119</v>
      </c>
      <c r="C158" s="163">
        <v>416</v>
      </c>
      <c r="D158" s="163">
        <v>63</v>
      </c>
      <c r="E158" s="163">
        <v>410</v>
      </c>
      <c r="F158" s="163">
        <v>582</v>
      </c>
      <c r="G158" s="163">
        <v>590</v>
      </c>
      <c r="H158" s="163">
        <v>662</v>
      </c>
      <c r="I158" s="178">
        <f t="shared" si="88"/>
        <v>0.12203389830508482</v>
      </c>
      <c r="J158" s="164">
        <f t="shared" si="85"/>
        <v>9.5079365079365079</v>
      </c>
      <c r="K158" s="163">
        <f t="shared" si="86"/>
        <v>72</v>
      </c>
      <c r="L158" s="163">
        <f t="shared" si="87"/>
        <v>599</v>
      </c>
      <c r="M158" s="164">
        <f t="shared" si="84"/>
        <v>7.7316667815126739E-4</v>
      </c>
    </row>
    <row r="159" spans="2:13" x14ac:dyDescent="0.25">
      <c r="B159" s="162" t="s">
        <v>128</v>
      </c>
      <c r="C159" s="163">
        <v>282</v>
      </c>
      <c r="D159" s="163">
        <v>10</v>
      </c>
      <c r="E159" s="163">
        <v>162</v>
      </c>
      <c r="F159" s="163">
        <v>213</v>
      </c>
      <c r="G159" s="163">
        <v>195</v>
      </c>
      <c r="H159" s="163">
        <v>179</v>
      </c>
      <c r="I159" s="178">
        <f t="shared" si="88"/>
        <v>-8.2051282051282093E-2</v>
      </c>
      <c r="J159" s="164">
        <f t="shared" si="85"/>
        <v>16.899999999999999</v>
      </c>
      <c r="K159" s="163">
        <f t="shared" si="86"/>
        <v>-16</v>
      </c>
      <c r="L159" s="163">
        <f t="shared" si="87"/>
        <v>169</v>
      </c>
      <c r="M159" s="164">
        <f t="shared" si="84"/>
        <v>2.0905866372972337E-4</v>
      </c>
    </row>
    <row r="160" spans="2:13" x14ac:dyDescent="0.25">
      <c r="B160" s="162" t="s">
        <v>131</v>
      </c>
      <c r="C160" s="163">
        <v>337</v>
      </c>
      <c r="D160" s="163">
        <v>18</v>
      </c>
      <c r="E160" s="163">
        <v>195</v>
      </c>
      <c r="F160" s="163">
        <v>320</v>
      </c>
      <c r="G160" s="163">
        <v>295</v>
      </c>
      <c r="H160" s="163">
        <v>207</v>
      </c>
      <c r="I160" s="178">
        <f t="shared" si="88"/>
        <v>-0.29830508474576267</v>
      </c>
      <c r="J160" s="164">
        <f t="shared" si="85"/>
        <v>10.5</v>
      </c>
      <c r="K160" s="163">
        <f t="shared" si="86"/>
        <v>-88</v>
      </c>
      <c r="L160" s="163">
        <f t="shared" si="87"/>
        <v>189</v>
      </c>
      <c r="M160" s="164">
        <f t="shared" si="84"/>
        <v>2.4176057760923316E-4</v>
      </c>
    </row>
    <row r="161" spans="2:13" x14ac:dyDescent="0.25">
      <c r="B161" s="167" t="s">
        <v>145</v>
      </c>
      <c r="C161" s="168">
        <f t="shared" ref="C161" si="89">C153-SUM(C154:C160)</f>
        <v>2469</v>
      </c>
      <c r="D161" s="168">
        <f t="shared" ref="D161:E161" si="90">D153-SUM(D154:D160)</f>
        <v>729</v>
      </c>
      <c r="E161" s="168">
        <f t="shared" si="90"/>
        <v>1974</v>
      </c>
      <c r="F161" s="168">
        <f t="shared" ref="F161:H161" si="91">F153-SUM(F154:F160)</f>
        <v>2523</v>
      </c>
      <c r="G161" s="168">
        <f t="shared" si="91"/>
        <v>3477</v>
      </c>
      <c r="H161" s="168">
        <f t="shared" si="91"/>
        <v>3924</v>
      </c>
      <c r="I161" s="179">
        <f t="shared" si="88"/>
        <v>0.12855910267471948</v>
      </c>
      <c r="J161" s="169">
        <f t="shared" si="85"/>
        <v>4.382716049382716</v>
      </c>
      <c r="K161" s="168">
        <f>H161-G161</f>
        <v>447</v>
      </c>
      <c r="L161" s="168">
        <f t="shared" si="87"/>
        <v>3195</v>
      </c>
      <c r="M161" s="169">
        <f t="shared" si="84"/>
        <v>4.5829396451141586E-3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0330A-47B8-4A22-B74C-D3FA834B256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263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257</v>
      </c>
      <c r="D7" s="171" t="s">
        <v>258</v>
      </c>
      <c r="E7" s="171" t="s">
        <v>259</v>
      </c>
      <c r="F7" s="171" t="s">
        <v>260</v>
      </c>
      <c r="G7" s="171" t="s">
        <v>261</v>
      </c>
      <c r="H7" s="171" t="s">
        <v>262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257</v>
      </c>
      <c r="P7" s="171" t="s">
        <v>258</v>
      </c>
      <c r="Q7" s="171" t="s">
        <v>259</v>
      </c>
      <c r="R7" s="171" t="s">
        <v>260</v>
      </c>
      <c r="S7" s="171" t="s">
        <v>261</v>
      </c>
      <c r="T7" s="171" t="s">
        <v>262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46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605036</v>
      </c>
      <c r="D9" s="175">
        <f t="shared" si="0"/>
        <v>79095</v>
      </c>
      <c r="E9" s="175">
        <f t="shared" si="0"/>
        <v>491667</v>
      </c>
      <c r="F9" s="175">
        <f t="shared" si="0"/>
        <v>650456</v>
      </c>
      <c r="G9" s="175">
        <f t="shared" si="0"/>
        <v>676110</v>
      </c>
      <c r="H9" s="175">
        <f t="shared" si="0"/>
        <v>674643</v>
      </c>
      <c r="I9" s="176">
        <f>IFERROR(H9/G9-1,"-")</f>
        <v>-2.1697652748813301E-3</v>
      </c>
      <c r="J9" s="175">
        <f t="shared" ref="J9:J21" si="1">H9-G9</f>
        <v>-1467</v>
      </c>
      <c r="K9" s="176">
        <f t="shared" ref="K9:K21" si="2">H9/H$9</f>
        <v>1</v>
      </c>
      <c r="N9" s="155" t="s">
        <v>68</v>
      </c>
      <c r="O9" s="175">
        <f t="shared" ref="O9:T9" si="3">O10+O13</f>
        <v>6858</v>
      </c>
      <c r="P9" s="175">
        <f t="shared" si="3"/>
        <v>931</v>
      </c>
      <c r="Q9" s="175">
        <f t="shared" si="3"/>
        <v>5352</v>
      </c>
      <c r="R9" s="175">
        <f t="shared" si="3"/>
        <v>11315</v>
      </c>
      <c r="S9" s="175">
        <f t="shared" si="3"/>
        <v>9138</v>
      </c>
      <c r="T9" s="175">
        <f t="shared" si="3"/>
        <v>8441</v>
      </c>
      <c r="U9" s="176">
        <f>IFERROR(T9/S9-1,"-")</f>
        <v>-7.6274896038520446E-2</v>
      </c>
      <c r="V9" s="175">
        <f>T9-S9</f>
        <v>-697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103620</v>
      </c>
      <c r="D10" s="159">
        <v>38631</v>
      </c>
      <c r="E10" s="159">
        <v>88889</v>
      </c>
      <c r="F10" s="159">
        <v>106161</v>
      </c>
      <c r="G10" s="159">
        <v>99210</v>
      </c>
      <c r="H10" s="159">
        <v>97854</v>
      </c>
      <c r="I10" s="177">
        <f>IFERROR(H10/G10-1,"-")</f>
        <v>-1.3667977018445687E-2</v>
      </c>
      <c r="J10" s="158">
        <f t="shared" si="1"/>
        <v>-1356</v>
      </c>
      <c r="K10" s="160">
        <f t="shared" si="2"/>
        <v>0.14504560189611396</v>
      </c>
      <c r="N10" s="158" t="s">
        <v>97</v>
      </c>
      <c r="O10" s="159">
        <v>587</v>
      </c>
      <c r="P10" s="159">
        <v>142</v>
      </c>
      <c r="Q10" s="159">
        <v>280</v>
      </c>
      <c r="R10" s="159">
        <v>5076</v>
      </c>
      <c r="S10" s="159">
        <v>1514</v>
      </c>
      <c r="T10" s="159">
        <v>1451</v>
      </c>
      <c r="U10" s="177">
        <f>IFERROR(T10/S10-1,"-")</f>
        <v>-4.1611624834874461E-2</v>
      </c>
      <c r="V10" s="158">
        <f t="shared" ref="V10:V20" si="5">T10-S10</f>
        <v>-63</v>
      </c>
      <c r="W10" s="160">
        <f t="shared" si="4"/>
        <v>0.17189906409193223</v>
      </c>
    </row>
    <row r="11" spans="1:23" x14ac:dyDescent="0.25">
      <c r="A11" s="161" t="s">
        <v>100</v>
      </c>
      <c r="B11" s="162" t="s">
        <v>103</v>
      </c>
      <c r="C11" s="163">
        <v>34653</v>
      </c>
      <c r="D11" s="163">
        <v>27284</v>
      </c>
      <c r="E11" s="163">
        <v>35799</v>
      </c>
      <c r="F11" s="163">
        <v>39745</v>
      </c>
      <c r="G11" s="163">
        <v>34385</v>
      </c>
      <c r="H11" s="163">
        <v>31525</v>
      </c>
      <c r="I11" s="178">
        <f>IFERROR(H11/G11-1,"-")</f>
        <v>-8.317580340264652E-2</v>
      </c>
      <c r="J11" s="162">
        <f t="shared" si="1"/>
        <v>-2860</v>
      </c>
      <c r="K11" s="164">
        <f t="shared" si="2"/>
        <v>4.6728417844697119E-2</v>
      </c>
      <c r="N11" s="162" t="s">
        <v>103</v>
      </c>
      <c r="O11" s="163">
        <v>287</v>
      </c>
      <c r="P11" s="163">
        <v>68</v>
      </c>
      <c r="Q11" s="163">
        <v>64</v>
      </c>
      <c r="R11" s="163">
        <v>3884</v>
      </c>
      <c r="S11" s="163">
        <v>645</v>
      </c>
      <c r="T11" s="163">
        <v>742</v>
      </c>
      <c r="U11" s="178">
        <f>IFERROR(T11/S11-1,"-")</f>
        <v>0.15038759689922476</v>
      </c>
      <c r="V11" s="162">
        <f t="shared" si="5"/>
        <v>97</v>
      </c>
      <c r="W11" s="164">
        <f>T11/T$9</f>
        <v>8.7904276744461551E-2</v>
      </c>
    </row>
    <row r="12" spans="1:23" x14ac:dyDescent="0.25">
      <c r="A12" s="1"/>
      <c r="B12" s="162" t="s">
        <v>100</v>
      </c>
      <c r="C12" s="163">
        <v>68967</v>
      </c>
      <c r="D12" s="163">
        <v>11347</v>
      </c>
      <c r="E12" s="163">
        <v>53090</v>
      </c>
      <c r="F12" s="163">
        <v>66416</v>
      </c>
      <c r="G12" s="163">
        <v>64825</v>
      </c>
      <c r="H12" s="163">
        <v>66329</v>
      </c>
      <c r="I12" s="178">
        <f>IFERROR(H12/G12-1,"-")</f>
        <v>2.3200925568839237E-2</v>
      </c>
      <c r="J12" s="162">
        <f t="shared" si="1"/>
        <v>1504</v>
      </c>
      <c r="K12" s="164">
        <f t="shared" si="2"/>
        <v>9.8317184051416817E-2</v>
      </c>
      <c r="N12" s="162" t="s">
        <v>100</v>
      </c>
      <c r="O12" s="163">
        <v>300</v>
      </c>
      <c r="P12" s="163">
        <v>74</v>
      </c>
      <c r="Q12" s="163">
        <v>216</v>
      </c>
      <c r="R12" s="163">
        <v>1192</v>
      </c>
      <c r="S12" s="163">
        <v>869</v>
      </c>
      <c r="T12" s="163">
        <v>709</v>
      </c>
      <c r="U12" s="178">
        <f>IFERROR(T12/S12-1,"-")</f>
        <v>-0.18411967779056382</v>
      </c>
      <c r="V12" s="162">
        <f t="shared" si="5"/>
        <v>-160</v>
      </c>
      <c r="W12" s="164">
        <f t="shared" si="4"/>
        <v>8.3994787347470679E-2</v>
      </c>
    </row>
    <row r="13" spans="1:23" s="56" customFormat="1" x14ac:dyDescent="0.25">
      <c r="B13" s="158" t="s">
        <v>107</v>
      </c>
      <c r="C13" s="159">
        <v>501416</v>
      </c>
      <c r="D13" s="159">
        <v>40464</v>
      </c>
      <c r="E13" s="159">
        <v>402778</v>
      </c>
      <c r="F13" s="159">
        <v>544295</v>
      </c>
      <c r="G13" s="159">
        <v>576900</v>
      </c>
      <c r="H13" s="159">
        <v>576789</v>
      </c>
      <c r="I13" s="177">
        <f>IFERROR(H13/G13-1,"-")</f>
        <v>-1.9240769630790577E-4</v>
      </c>
      <c r="J13" s="158">
        <f t="shared" si="1"/>
        <v>-111</v>
      </c>
      <c r="K13" s="160">
        <f t="shared" si="2"/>
        <v>0.85495439810388607</v>
      </c>
      <c r="N13" s="158" t="s">
        <v>107</v>
      </c>
      <c r="O13" s="159">
        <v>6271</v>
      </c>
      <c r="P13" s="159">
        <v>789</v>
      </c>
      <c r="Q13" s="159">
        <v>5072</v>
      </c>
      <c r="R13" s="159">
        <v>6239</v>
      </c>
      <c r="S13" s="159">
        <v>7624</v>
      </c>
      <c r="T13" s="159">
        <v>6990</v>
      </c>
      <c r="U13" s="177">
        <f>IFERROR(T13/S13-1,"-")</f>
        <v>-8.3158447009443859E-2</v>
      </c>
      <c r="V13" s="158">
        <f t="shared" si="5"/>
        <v>-634</v>
      </c>
      <c r="W13" s="160">
        <f t="shared" si="4"/>
        <v>0.82810093590806777</v>
      </c>
    </row>
    <row r="14" spans="1:23" s="56" customFormat="1" x14ac:dyDescent="0.25">
      <c r="B14" s="162" t="s">
        <v>110</v>
      </c>
      <c r="C14" s="163">
        <v>196258</v>
      </c>
      <c r="D14" s="163">
        <v>2327</v>
      </c>
      <c r="E14" s="163">
        <v>146996</v>
      </c>
      <c r="F14" s="163">
        <v>208526</v>
      </c>
      <c r="G14" s="163">
        <v>223433</v>
      </c>
      <c r="H14" s="163">
        <v>228393</v>
      </c>
      <c r="I14" s="178">
        <f t="shared" ref="I14:I21" si="6">IFERROR(H14/G14-1,"-")</f>
        <v>2.2199048484333073E-2</v>
      </c>
      <c r="J14" s="162">
        <f t="shared" si="1"/>
        <v>4960</v>
      </c>
      <c r="K14" s="164">
        <f t="shared" si="2"/>
        <v>0.33853904954175762</v>
      </c>
      <c r="N14" s="162" t="s">
        <v>110</v>
      </c>
      <c r="O14" s="163">
        <v>1605</v>
      </c>
      <c r="P14" s="163">
        <v>22</v>
      </c>
      <c r="Q14" s="163">
        <v>1594</v>
      </c>
      <c r="R14" s="163">
        <v>1757</v>
      </c>
      <c r="S14" s="163">
        <v>1927</v>
      </c>
      <c r="T14" s="163">
        <v>2269</v>
      </c>
      <c r="U14" s="178">
        <f t="shared" ref="U14:U21" si="7">IFERROR(T14/S14-1,"-")</f>
        <v>0.17747794499221592</v>
      </c>
      <c r="V14" s="162">
        <f t="shared" si="5"/>
        <v>342</v>
      </c>
      <c r="W14" s="164">
        <f t="shared" si="4"/>
        <v>0.26880701338703944</v>
      </c>
    </row>
    <row r="15" spans="1:23" x14ac:dyDescent="0.25">
      <c r="A15" s="1"/>
      <c r="B15" s="162" t="s">
        <v>113</v>
      </c>
      <c r="C15" s="163">
        <v>70187</v>
      </c>
      <c r="D15" s="163">
        <v>6402</v>
      </c>
      <c r="E15" s="163">
        <v>47031</v>
      </c>
      <c r="F15" s="163">
        <v>68352</v>
      </c>
      <c r="G15" s="163">
        <v>74839</v>
      </c>
      <c r="H15" s="163">
        <v>70234</v>
      </c>
      <c r="I15" s="178">
        <f t="shared" si="6"/>
        <v>-6.153208888413797E-2</v>
      </c>
      <c r="J15" s="162">
        <f t="shared" si="1"/>
        <v>-4605</v>
      </c>
      <c r="K15" s="164">
        <f t="shared" si="2"/>
        <v>0.10410543057587494</v>
      </c>
      <c r="N15" s="162" t="s">
        <v>113</v>
      </c>
      <c r="O15" s="163">
        <v>1986</v>
      </c>
      <c r="P15" s="163">
        <v>342</v>
      </c>
      <c r="Q15" s="163">
        <v>1373</v>
      </c>
      <c r="R15" s="163">
        <v>1092</v>
      </c>
      <c r="S15" s="163">
        <v>1800</v>
      </c>
      <c r="T15" s="163">
        <v>1563</v>
      </c>
      <c r="U15" s="178">
        <f t="shared" si="7"/>
        <v>-0.13166666666666671</v>
      </c>
      <c r="V15" s="162">
        <f t="shared" si="5"/>
        <v>-237</v>
      </c>
      <c r="W15" s="164">
        <f t="shared" si="4"/>
        <v>0.18516763416656795</v>
      </c>
    </row>
    <row r="16" spans="1:23" x14ac:dyDescent="0.25">
      <c r="A16" s="1"/>
      <c r="B16" s="162" t="s">
        <v>116</v>
      </c>
      <c r="C16" s="163">
        <v>27220</v>
      </c>
      <c r="D16" s="163">
        <v>9550</v>
      </c>
      <c r="E16" s="163">
        <v>25167</v>
      </c>
      <c r="F16" s="163">
        <v>32490</v>
      </c>
      <c r="G16" s="163">
        <v>30908</v>
      </c>
      <c r="H16" s="163">
        <v>32012</v>
      </c>
      <c r="I16" s="178">
        <f t="shared" si="6"/>
        <v>3.5718907726155047E-2</v>
      </c>
      <c r="J16" s="162">
        <f t="shared" si="1"/>
        <v>1104</v>
      </c>
      <c r="K16" s="164">
        <f t="shared" si="2"/>
        <v>4.7450281111639785E-2</v>
      </c>
      <c r="N16" s="162" t="s">
        <v>116</v>
      </c>
      <c r="O16" s="163">
        <v>368</v>
      </c>
      <c r="P16" s="163">
        <v>71</v>
      </c>
      <c r="Q16" s="163">
        <v>250</v>
      </c>
      <c r="R16" s="163">
        <v>616</v>
      </c>
      <c r="S16" s="163">
        <v>568</v>
      </c>
      <c r="T16" s="163">
        <v>392</v>
      </c>
      <c r="U16" s="178">
        <f t="shared" si="7"/>
        <v>-0.3098591549295775</v>
      </c>
      <c r="V16" s="162">
        <f t="shared" si="5"/>
        <v>-176</v>
      </c>
      <c r="W16" s="164">
        <f t="shared" si="4"/>
        <v>4.643999526122497E-2</v>
      </c>
    </row>
    <row r="17" spans="1:23" x14ac:dyDescent="0.25">
      <c r="A17" s="1"/>
      <c r="B17" s="162" t="s">
        <v>123</v>
      </c>
      <c r="C17" s="163">
        <v>15970</v>
      </c>
      <c r="D17" s="163">
        <v>597</v>
      </c>
      <c r="E17" s="163">
        <v>20596</v>
      </c>
      <c r="F17" s="163">
        <v>18794</v>
      </c>
      <c r="G17" s="163">
        <v>21632</v>
      </c>
      <c r="H17" s="163">
        <v>20504</v>
      </c>
      <c r="I17" s="178">
        <f t="shared" si="6"/>
        <v>-5.2144970414201186E-2</v>
      </c>
      <c r="J17" s="162">
        <f t="shared" si="1"/>
        <v>-1128</v>
      </c>
      <c r="K17" s="164">
        <f t="shared" si="2"/>
        <v>3.0392370483351937E-2</v>
      </c>
      <c r="N17" s="162" t="s">
        <v>123</v>
      </c>
      <c r="O17" s="163">
        <v>200</v>
      </c>
      <c r="P17" s="163">
        <v>17</v>
      </c>
      <c r="Q17" s="163">
        <v>207</v>
      </c>
      <c r="R17" s="163">
        <v>153</v>
      </c>
      <c r="S17" s="163">
        <v>282</v>
      </c>
      <c r="T17" s="163">
        <v>226</v>
      </c>
      <c r="U17" s="178">
        <f t="shared" si="7"/>
        <v>-0.1985815602836879</v>
      </c>
      <c r="V17" s="162">
        <f t="shared" si="5"/>
        <v>-56</v>
      </c>
      <c r="W17" s="164">
        <f t="shared" si="4"/>
        <v>2.6774078900604195E-2</v>
      </c>
    </row>
    <row r="18" spans="1:23" x14ac:dyDescent="0.25">
      <c r="A18" s="1"/>
      <c r="B18" s="162" t="s">
        <v>119</v>
      </c>
      <c r="C18" s="163">
        <v>22026</v>
      </c>
      <c r="D18" s="163">
        <v>1388</v>
      </c>
      <c r="E18" s="163">
        <v>22696</v>
      </c>
      <c r="F18" s="163">
        <v>22994</v>
      </c>
      <c r="G18" s="163">
        <v>23579</v>
      </c>
      <c r="H18" s="163">
        <v>21704</v>
      </c>
      <c r="I18" s="178">
        <f t="shared" si="6"/>
        <v>-7.9519911785911224E-2</v>
      </c>
      <c r="J18" s="162">
        <f t="shared" si="1"/>
        <v>-1875</v>
      </c>
      <c r="K18" s="164">
        <f t="shared" si="2"/>
        <v>3.2171089005592589E-2</v>
      </c>
      <c r="N18" s="162" t="s">
        <v>119</v>
      </c>
      <c r="O18" s="163">
        <v>126</v>
      </c>
      <c r="P18" s="163">
        <v>21</v>
      </c>
      <c r="Q18" s="163">
        <v>195</v>
      </c>
      <c r="R18" s="163">
        <v>136</v>
      </c>
      <c r="S18" s="163">
        <v>251</v>
      </c>
      <c r="T18" s="163">
        <v>230</v>
      </c>
      <c r="U18" s="178">
        <f t="shared" si="7"/>
        <v>-8.3665338645418363E-2</v>
      </c>
      <c r="V18" s="162">
        <f t="shared" si="5"/>
        <v>-21</v>
      </c>
      <c r="W18" s="164">
        <f t="shared" si="4"/>
        <v>2.7247956403269755E-2</v>
      </c>
    </row>
    <row r="19" spans="1:23" x14ac:dyDescent="0.25">
      <c r="A19" s="161" t="s">
        <v>144</v>
      </c>
      <c r="B19" s="162" t="s">
        <v>128</v>
      </c>
      <c r="C19" s="163">
        <v>15073</v>
      </c>
      <c r="D19" s="163">
        <v>129</v>
      </c>
      <c r="E19" s="163">
        <v>10501</v>
      </c>
      <c r="F19" s="163">
        <v>17032</v>
      </c>
      <c r="G19" s="163">
        <v>13659</v>
      </c>
      <c r="H19" s="163">
        <v>12558</v>
      </c>
      <c r="I19" s="178">
        <f t="shared" si="6"/>
        <v>-8.0606193718427366E-2</v>
      </c>
      <c r="J19" s="162">
        <f t="shared" si="1"/>
        <v>-1101</v>
      </c>
      <c r="K19" s="164">
        <f t="shared" si="2"/>
        <v>1.8614289335248422E-2</v>
      </c>
      <c r="N19" s="162" t="s">
        <v>128</v>
      </c>
      <c r="O19" s="163">
        <v>66</v>
      </c>
      <c r="P19" s="163">
        <v>3</v>
      </c>
      <c r="Q19" s="163">
        <v>24</v>
      </c>
      <c r="R19" s="163">
        <v>99</v>
      </c>
      <c r="S19" s="163">
        <v>57</v>
      </c>
      <c r="T19" s="163">
        <v>114</v>
      </c>
      <c r="U19" s="178">
        <f t="shared" si="7"/>
        <v>1</v>
      </c>
      <c r="V19" s="162">
        <f t="shared" si="5"/>
        <v>57</v>
      </c>
      <c r="W19" s="164">
        <f t="shared" si="4"/>
        <v>1.3505508825968487E-2</v>
      </c>
    </row>
    <row r="20" spans="1:23" x14ac:dyDescent="0.25">
      <c r="A20" s="166" t="s">
        <v>145</v>
      </c>
      <c r="B20" s="162" t="s">
        <v>131</v>
      </c>
      <c r="C20" s="163">
        <v>20670</v>
      </c>
      <c r="D20" s="163">
        <v>652</v>
      </c>
      <c r="E20" s="163">
        <v>7745</v>
      </c>
      <c r="F20" s="163">
        <v>14440</v>
      </c>
      <c r="G20" s="163">
        <v>14091</v>
      </c>
      <c r="H20" s="163">
        <v>11924</v>
      </c>
      <c r="I20" s="178">
        <f t="shared" si="6"/>
        <v>-0.15378610460577669</v>
      </c>
      <c r="J20" s="162">
        <f t="shared" si="1"/>
        <v>-2167</v>
      </c>
      <c r="K20" s="164">
        <f t="shared" si="2"/>
        <v>1.7674533049331274E-2</v>
      </c>
      <c r="N20" s="162" t="s">
        <v>131</v>
      </c>
      <c r="O20" s="163">
        <v>102</v>
      </c>
      <c r="P20" s="163">
        <v>2</v>
      </c>
      <c r="Q20" s="163">
        <v>68</v>
      </c>
      <c r="R20" s="163">
        <v>95</v>
      </c>
      <c r="S20" s="163">
        <v>59</v>
      </c>
      <c r="T20" s="163">
        <v>71</v>
      </c>
      <c r="U20" s="178">
        <f t="shared" si="7"/>
        <v>0.20338983050847448</v>
      </c>
      <c r="V20" s="162">
        <f t="shared" si="5"/>
        <v>12</v>
      </c>
      <c r="W20" s="164">
        <f t="shared" si="4"/>
        <v>8.4113256723137072E-3</v>
      </c>
    </row>
    <row r="21" spans="1:23" x14ac:dyDescent="0.25">
      <c r="B21" s="167" t="s">
        <v>145</v>
      </c>
      <c r="C21" s="168">
        <f t="shared" ref="C21" si="8">C13-SUM(C14:C20)</f>
        <v>134012</v>
      </c>
      <c r="D21" s="168">
        <f t="shared" ref="D21:H21" si="9">D13-SUM(D14:D20)</f>
        <v>19419</v>
      </c>
      <c r="E21" s="168">
        <f t="shared" si="9"/>
        <v>122046</v>
      </c>
      <c r="F21" s="168">
        <f t="shared" si="9"/>
        <v>161667</v>
      </c>
      <c r="G21" s="168">
        <f t="shared" si="9"/>
        <v>174759</v>
      </c>
      <c r="H21" s="168">
        <f t="shared" si="9"/>
        <v>179460</v>
      </c>
      <c r="I21" s="179">
        <f t="shared" si="6"/>
        <v>2.6899902150962163E-2</v>
      </c>
      <c r="J21" s="167">
        <f t="shared" si="1"/>
        <v>4701</v>
      </c>
      <c r="K21" s="169">
        <f t="shared" si="2"/>
        <v>0.26600735500108946</v>
      </c>
      <c r="N21" s="167" t="s">
        <v>145</v>
      </c>
      <c r="O21" s="168">
        <f t="shared" ref="O21:T21" si="10">O13-SUM(O14:O20)</f>
        <v>1818</v>
      </c>
      <c r="P21" s="168">
        <f t="shared" si="10"/>
        <v>311</v>
      </c>
      <c r="Q21" s="168">
        <f t="shared" si="10"/>
        <v>1361</v>
      </c>
      <c r="R21" s="168">
        <f t="shared" si="10"/>
        <v>2291</v>
      </c>
      <c r="S21" s="168">
        <f t="shared" si="10"/>
        <v>2680</v>
      </c>
      <c r="T21" s="168">
        <f t="shared" si="10"/>
        <v>2125</v>
      </c>
      <c r="U21" s="179">
        <f t="shared" si="7"/>
        <v>-0.20708955223880599</v>
      </c>
      <c r="V21" s="167">
        <f>T21-S21</f>
        <v>-555</v>
      </c>
      <c r="W21" s="169">
        <f t="shared" si="4"/>
        <v>0.25174742329107924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232026</v>
      </c>
      <c r="D23" s="175">
        <f t="shared" si="11"/>
        <v>27642</v>
      </c>
      <c r="E23" s="175">
        <f t="shared" si="11"/>
        <v>199864</v>
      </c>
      <c r="F23" s="175">
        <f t="shared" si="11"/>
        <v>236640</v>
      </c>
      <c r="G23" s="175">
        <f t="shared" si="11"/>
        <v>247094</v>
      </c>
      <c r="H23" s="175">
        <f t="shared" si="11"/>
        <v>236852</v>
      </c>
      <c r="I23" s="176">
        <f>IFERROR(H23/G23-1,"-")</f>
        <v>-4.1449812621917159E-2</v>
      </c>
      <c r="J23" s="175">
        <f>H23-G23</f>
        <v>-10242</v>
      </c>
      <c r="K23" s="176">
        <f t="shared" ref="K23:K35" si="12">H23/H$9</f>
        <v>0.35107753285811905</v>
      </c>
    </row>
    <row r="24" spans="1:23" x14ac:dyDescent="0.25">
      <c r="B24" s="158" t="s">
        <v>97</v>
      </c>
      <c r="C24" s="159">
        <v>14324</v>
      </c>
      <c r="D24" s="159">
        <v>11846</v>
      </c>
      <c r="E24" s="159">
        <v>16588</v>
      </c>
      <c r="F24" s="159">
        <v>12356</v>
      </c>
      <c r="G24" s="159">
        <v>11337</v>
      </c>
      <c r="H24" s="159">
        <v>9639</v>
      </c>
      <c r="I24" s="177">
        <f>IFERROR(H24/G24-1,"-")</f>
        <v>-0.14977507277057422</v>
      </c>
      <c r="J24" s="158">
        <f t="shared" ref="J24:J34" si="13">H24-G24</f>
        <v>-1698</v>
      </c>
      <c r="K24" s="160">
        <f t="shared" si="12"/>
        <v>1.4287556529898035E-2</v>
      </c>
    </row>
    <row r="25" spans="1:23" x14ac:dyDescent="0.25">
      <c r="B25" s="162" t="s">
        <v>103</v>
      </c>
      <c r="C25" s="163">
        <v>5681</v>
      </c>
      <c r="D25" s="163">
        <v>8361</v>
      </c>
      <c r="E25" s="163">
        <v>7287</v>
      </c>
      <c r="F25" s="163">
        <v>4333</v>
      </c>
      <c r="G25" s="163">
        <v>3282</v>
      </c>
      <c r="H25" s="163">
        <v>3366</v>
      </c>
      <c r="I25" s="178">
        <f>IFERROR(H25/G25-1,"-")</f>
        <v>2.5594149908592323E-2</v>
      </c>
      <c r="J25" s="162">
        <f t="shared" si="13"/>
        <v>84</v>
      </c>
      <c r="K25" s="164">
        <f t="shared" si="12"/>
        <v>4.9893054548850284E-3</v>
      </c>
    </row>
    <row r="26" spans="1:23" x14ac:dyDescent="0.25">
      <c r="B26" s="162" t="s">
        <v>100</v>
      </c>
      <c r="C26" s="163">
        <v>8643</v>
      </c>
      <c r="D26" s="163">
        <v>3485</v>
      </c>
      <c r="E26" s="163">
        <v>9301</v>
      </c>
      <c r="F26" s="163">
        <v>8023</v>
      </c>
      <c r="G26" s="163">
        <v>8055</v>
      </c>
      <c r="H26" s="163">
        <v>6273</v>
      </c>
      <c r="I26" s="178">
        <f>IFERROR(H26/G26-1,"-")</f>
        <v>-0.2212290502793296</v>
      </c>
      <c r="J26" s="162">
        <f t="shared" si="13"/>
        <v>-1782</v>
      </c>
      <c r="K26" s="164">
        <f t="shared" si="12"/>
        <v>9.2982510750130067E-3</v>
      </c>
    </row>
    <row r="27" spans="1:23" x14ac:dyDescent="0.25">
      <c r="B27" s="158" t="s">
        <v>107</v>
      </c>
      <c r="C27" s="159">
        <v>217702</v>
      </c>
      <c r="D27" s="159">
        <v>15796</v>
      </c>
      <c r="E27" s="159">
        <v>183276</v>
      </c>
      <c r="F27" s="159">
        <v>224284</v>
      </c>
      <c r="G27" s="159">
        <v>235757</v>
      </c>
      <c r="H27" s="159">
        <v>227213</v>
      </c>
      <c r="I27" s="177">
        <f>IFERROR(H27/G27-1,"-")</f>
        <v>-3.6240705472159851E-2</v>
      </c>
      <c r="J27" s="158">
        <f t="shared" si="13"/>
        <v>-8544</v>
      </c>
      <c r="K27" s="160">
        <f t="shared" si="12"/>
        <v>0.336789976328221</v>
      </c>
    </row>
    <row r="28" spans="1:23" x14ac:dyDescent="0.25">
      <c r="B28" s="162" t="s">
        <v>110</v>
      </c>
      <c r="C28" s="163">
        <v>94203</v>
      </c>
      <c r="D28" s="163">
        <v>710</v>
      </c>
      <c r="E28" s="163">
        <v>78481</v>
      </c>
      <c r="F28" s="163">
        <v>100019</v>
      </c>
      <c r="G28" s="163">
        <v>105951</v>
      </c>
      <c r="H28" s="163">
        <v>105399</v>
      </c>
      <c r="I28" s="178">
        <f t="shared" ref="I28:I35" si="14">IFERROR(H28/G28-1,"-")</f>
        <v>-5.2099555454879765E-3</v>
      </c>
      <c r="J28" s="162">
        <f t="shared" si="13"/>
        <v>-552</v>
      </c>
      <c r="K28" s="164">
        <f t="shared" si="12"/>
        <v>0.15622929460470203</v>
      </c>
    </row>
    <row r="29" spans="1:23" x14ac:dyDescent="0.25">
      <c r="B29" s="162" t="s">
        <v>113</v>
      </c>
      <c r="C29" s="163">
        <v>26793</v>
      </c>
      <c r="D29" s="163">
        <v>2491</v>
      </c>
      <c r="E29" s="163">
        <v>19412</v>
      </c>
      <c r="F29" s="163">
        <v>25921</v>
      </c>
      <c r="G29" s="163">
        <v>27412</v>
      </c>
      <c r="H29" s="163">
        <v>24946</v>
      </c>
      <c r="I29" s="178">
        <f t="shared" si="14"/>
        <v>-8.9960601196556245E-2</v>
      </c>
      <c r="J29" s="162">
        <f t="shared" si="13"/>
        <v>-2466</v>
      </c>
      <c r="K29" s="164">
        <f t="shared" si="12"/>
        <v>3.6976593546512747E-2</v>
      </c>
    </row>
    <row r="30" spans="1:23" x14ac:dyDescent="0.25">
      <c r="B30" s="162" t="s">
        <v>116</v>
      </c>
      <c r="C30" s="163">
        <v>9254</v>
      </c>
      <c r="D30" s="163">
        <v>4052</v>
      </c>
      <c r="E30" s="163">
        <v>8295</v>
      </c>
      <c r="F30" s="163">
        <v>8409</v>
      </c>
      <c r="G30" s="163">
        <v>7110</v>
      </c>
      <c r="H30" s="163">
        <v>7375</v>
      </c>
      <c r="I30" s="178">
        <f t="shared" si="14"/>
        <v>3.7271448663853679E-2</v>
      </c>
      <c r="J30" s="162">
        <f t="shared" si="13"/>
        <v>265</v>
      </c>
      <c r="K30" s="164">
        <f t="shared" si="12"/>
        <v>1.0931707584604005E-2</v>
      </c>
    </row>
    <row r="31" spans="1:23" x14ac:dyDescent="0.25">
      <c r="B31" s="162" t="s">
        <v>123</v>
      </c>
      <c r="C31" s="163">
        <v>8337</v>
      </c>
      <c r="D31" s="163">
        <v>199</v>
      </c>
      <c r="E31" s="163">
        <v>10897</v>
      </c>
      <c r="F31" s="163">
        <v>8604</v>
      </c>
      <c r="G31" s="163">
        <v>9250</v>
      </c>
      <c r="H31" s="163">
        <v>8366</v>
      </c>
      <c r="I31" s="178">
        <f t="shared" si="14"/>
        <v>-9.5567567567567568E-2</v>
      </c>
      <c r="J31" s="162">
        <f t="shared" si="13"/>
        <v>-884</v>
      </c>
      <c r="K31" s="164">
        <f t="shared" si="12"/>
        <v>1.2400632630887743E-2</v>
      </c>
    </row>
    <row r="32" spans="1:23" x14ac:dyDescent="0.25">
      <c r="B32" s="162" t="s">
        <v>119</v>
      </c>
      <c r="C32" s="163">
        <v>12382</v>
      </c>
      <c r="D32" s="163">
        <v>628</v>
      </c>
      <c r="E32" s="163">
        <v>14130</v>
      </c>
      <c r="F32" s="163">
        <v>12694</v>
      </c>
      <c r="G32" s="163">
        <v>12248</v>
      </c>
      <c r="H32" s="163">
        <v>12030</v>
      </c>
      <c r="I32" s="178">
        <f t="shared" si="14"/>
        <v>-1.7798824297844518E-2</v>
      </c>
      <c r="J32" s="162">
        <f t="shared" si="13"/>
        <v>-218</v>
      </c>
      <c r="K32" s="164">
        <f t="shared" si="12"/>
        <v>1.7831653185462534E-2</v>
      </c>
    </row>
    <row r="33" spans="2:11" x14ac:dyDescent="0.25">
      <c r="B33" s="162" t="s">
        <v>128</v>
      </c>
      <c r="C33" s="163">
        <v>7906</v>
      </c>
      <c r="D33" s="163">
        <v>35</v>
      </c>
      <c r="E33" s="163">
        <v>5173</v>
      </c>
      <c r="F33" s="163">
        <v>7101</v>
      </c>
      <c r="G33" s="163">
        <v>6053</v>
      </c>
      <c r="H33" s="163">
        <v>5007</v>
      </c>
      <c r="I33" s="178">
        <f t="shared" si="14"/>
        <v>-0.1728068726251446</v>
      </c>
      <c r="J33" s="162">
        <f t="shared" si="13"/>
        <v>-1046</v>
      </c>
      <c r="K33" s="164">
        <f t="shared" si="12"/>
        <v>7.4217030340491194E-3</v>
      </c>
    </row>
    <row r="34" spans="2:11" x14ac:dyDescent="0.25">
      <c r="B34" s="162" t="s">
        <v>131</v>
      </c>
      <c r="C34" s="163">
        <v>9538</v>
      </c>
      <c r="D34" s="163">
        <v>88</v>
      </c>
      <c r="E34" s="163">
        <v>3097</v>
      </c>
      <c r="F34" s="163">
        <v>6935</v>
      </c>
      <c r="G34" s="163">
        <v>6459</v>
      </c>
      <c r="H34" s="163">
        <v>5498</v>
      </c>
      <c r="I34" s="178">
        <f t="shared" si="14"/>
        <v>-0.14878464158538474</v>
      </c>
      <c r="J34" s="162">
        <f t="shared" si="13"/>
        <v>-961</v>
      </c>
      <c r="K34" s="164">
        <f t="shared" si="12"/>
        <v>8.1494953627325867E-3</v>
      </c>
    </row>
    <row r="35" spans="2:11" x14ac:dyDescent="0.25">
      <c r="B35" s="167" t="s">
        <v>145</v>
      </c>
      <c r="C35" s="168">
        <f t="shared" ref="C35" si="15">C27-SUM(C28:C34)</f>
        <v>49289</v>
      </c>
      <c r="D35" s="168">
        <f t="shared" ref="D35:H35" si="16">D27-SUM(D28:D34)</f>
        <v>7593</v>
      </c>
      <c r="E35" s="168">
        <f t="shared" si="16"/>
        <v>43791</v>
      </c>
      <c r="F35" s="168">
        <f t="shared" si="16"/>
        <v>54601</v>
      </c>
      <c r="G35" s="168">
        <f t="shared" si="16"/>
        <v>61274</v>
      </c>
      <c r="H35" s="168">
        <f t="shared" si="16"/>
        <v>58592</v>
      </c>
      <c r="I35" s="179">
        <f t="shared" si="14"/>
        <v>-4.3770604171426752E-2</v>
      </c>
      <c r="J35" s="167">
        <f>H35-G35</f>
        <v>-2682</v>
      </c>
      <c r="K35" s="169">
        <f t="shared" si="12"/>
        <v>8.6848896379270221E-2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123059</v>
      </c>
      <c r="D37" s="175">
        <f t="shared" si="17"/>
        <v>5118</v>
      </c>
      <c r="E37" s="175">
        <f t="shared" si="17"/>
        <v>91384</v>
      </c>
      <c r="F37" s="175">
        <f t="shared" si="17"/>
        <v>125071</v>
      </c>
      <c r="G37" s="175">
        <f t="shared" si="17"/>
        <v>129774</v>
      </c>
      <c r="H37" s="175">
        <f t="shared" si="17"/>
        <v>142410</v>
      </c>
      <c r="I37" s="176">
        <f>IFERROR(H37/G37-1,"-")</f>
        <v>9.7369272735678969E-2</v>
      </c>
      <c r="J37" s="175">
        <f>H37-G37</f>
        <v>12636</v>
      </c>
      <c r="K37" s="176">
        <f t="shared" ref="K37:K49" si="18">H37/H$9</f>
        <v>0.21108942062690933</v>
      </c>
    </row>
    <row r="38" spans="2:11" x14ac:dyDescent="0.25">
      <c r="B38" s="158" t="s">
        <v>97</v>
      </c>
      <c r="C38" s="159">
        <v>8420</v>
      </c>
      <c r="D38" s="159">
        <v>1086</v>
      </c>
      <c r="E38" s="159">
        <v>7349</v>
      </c>
      <c r="F38" s="159">
        <v>7406</v>
      </c>
      <c r="G38" s="159">
        <v>6662</v>
      </c>
      <c r="H38" s="159">
        <v>8519</v>
      </c>
      <c r="I38" s="177">
        <f>IFERROR(H38/G38-1,"-")</f>
        <v>0.27874512158510956</v>
      </c>
      <c r="J38" s="158">
        <f t="shared" ref="J38:J48" si="19">H38-G38</f>
        <v>1857</v>
      </c>
      <c r="K38" s="160">
        <f t="shared" si="18"/>
        <v>1.2627419242473426E-2</v>
      </c>
    </row>
    <row r="39" spans="2:11" x14ac:dyDescent="0.25">
      <c r="B39" s="162" t="s">
        <v>103</v>
      </c>
      <c r="C39" s="163">
        <v>1765</v>
      </c>
      <c r="D39" s="163">
        <v>367</v>
      </c>
      <c r="E39" s="163">
        <v>2294</v>
      </c>
      <c r="F39" s="163">
        <v>1507</v>
      </c>
      <c r="G39" s="163">
        <v>1556</v>
      </c>
      <c r="H39" s="163">
        <v>2705</v>
      </c>
      <c r="I39" s="178">
        <f>IFERROR(H39/G39-1,"-")</f>
        <v>0.73843187660668375</v>
      </c>
      <c r="J39" s="162">
        <f t="shared" si="19"/>
        <v>1149</v>
      </c>
      <c r="K39" s="164">
        <f t="shared" si="18"/>
        <v>4.0095280022174693E-3</v>
      </c>
    </row>
    <row r="40" spans="2:11" x14ac:dyDescent="0.25">
      <c r="B40" s="162" t="s">
        <v>100</v>
      </c>
      <c r="C40" s="163">
        <v>6655</v>
      </c>
      <c r="D40" s="163">
        <v>719</v>
      </c>
      <c r="E40" s="163">
        <v>5055</v>
      </c>
      <c r="F40" s="163">
        <v>5899</v>
      </c>
      <c r="G40" s="163">
        <v>5106</v>
      </c>
      <c r="H40" s="163">
        <v>5814</v>
      </c>
      <c r="I40" s="178">
        <f>IFERROR(H40/G40-1,"-")</f>
        <v>0.13866039952996467</v>
      </c>
      <c r="J40" s="162">
        <f t="shared" si="19"/>
        <v>708</v>
      </c>
      <c r="K40" s="164">
        <f t="shared" si="18"/>
        <v>8.6178912402559583E-3</v>
      </c>
    </row>
    <row r="41" spans="2:11" x14ac:dyDescent="0.25">
      <c r="B41" s="158" t="s">
        <v>107</v>
      </c>
      <c r="C41" s="159">
        <v>114639</v>
      </c>
      <c r="D41" s="159">
        <v>4032</v>
      </c>
      <c r="E41" s="159">
        <v>84035</v>
      </c>
      <c r="F41" s="159">
        <v>117665</v>
      </c>
      <c r="G41" s="159">
        <v>123112</v>
      </c>
      <c r="H41" s="159">
        <v>133891</v>
      </c>
      <c r="I41" s="177">
        <f>IFERROR(H41/G41-1,"-")</f>
        <v>8.7554421989732845E-2</v>
      </c>
      <c r="J41" s="158">
        <f t="shared" si="19"/>
        <v>10779</v>
      </c>
      <c r="K41" s="160">
        <f t="shared" si="18"/>
        <v>0.19846200138443593</v>
      </c>
    </row>
    <row r="42" spans="2:11" x14ac:dyDescent="0.25">
      <c r="B42" s="162" t="s">
        <v>110</v>
      </c>
      <c r="C42" s="163">
        <v>53639</v>
      </c>
      <c r="D42" s="163">
        <v>220</v>
      </c>
      <c r="E42" s="163">
        <v>32535</v>
      </c>
      <c r="F42" s="163">
        <v>47048</v>
      </c>
      <c r="G42" s="163">
        <v>52185</v>
      </c>
      <c r="H42" s="163">
        <v>57766</v>
      </c>
      <c r="I42" s="178">
        <f t="shared" ref="I42:I49" si="20">IFERROR(H42/G42-1,"-")</f>
        <v>0.10694644054805025</v>
      </c>
      <c r="J42" s="162">
        <f t="shared" si="19"/>
        <v>5581</v>
      </c>
      <c r="K42" s="164">
        <f t="shared" si="18"/>
        <v>8.5624545129794574E-2</v>
      </c>
    </row>
    <row r="43" spans="2:11" x14ac:dyDescent="0.25">
      <c r="B43" s="162" t="s">
        <v>113</v>
      </c>
      <c r="C43" s="163">
        <v>6684</v>
      </c>
      <c r="D43" s="163">
        <v>400</v>
      </c>
      <c r="E43" s="163">
        <v>4388</v>
      </c>
      <c r="F43" s="163">
        <v>6919</v>
      </c>
      <c r="G43" s="163">
        <v>6486</v>
      </c>
      <c r="H43" s="163">
        <v>6218</v>
      </c>
      <c r="I43" s="178">
        <f t="shared" si="20"/>
        <v>-4.1319765649090345E-2</v>
      </c>
      <c r="J43" s="162">
        <f t="shared" si="19"/>
        <v>-268</v>
      </c>
      <c r="K43" s="164">
        <f t="shared" si="18"/>
        <v>9.2167264760769762E-3</v>
      </c>
    </row>
    <row r="44" spans="2:11" x14ac:dyDescent="0.25">
      <c r="B44" s="162" t="s">
        <v>116</v>
      </c>
      <c r="C44" s="163">
        <v>3667</v>
      </c>
      <c r="D44" s="163">
        <v>645</v>
      </c>
      <c r="E44" s="163">
        <v>2680</v>
      </c>
      <c r="F44" s="163">
        <v>3422</v>
      </c>
      <c r="G44" s="163">
        <v>3248</v>
      </c>
      <c r="H44" s="163">
        <v>3877</v>
      </c>
      <c r="I44" s="178">
        <f t="shared" si="20"/>
        <v>0.1936576354679802</v>
      </c>
      <c r="J44" s="162">
        <f t="shared" si="19"/>
        <v>629</v>
      </c>
      <c r="K44" s="164">
        <f t="shared" si="18"/>
        <v>5.7467430922725059E-3</v>
      </c>
    </row>
    <row r="45" spans="2:11" x14ac:dyDescent="0.25">
      <c r="B45" s="162" t="s">
        <v>123</v>
      </c>
      <c r="C45" s="163">
        <v>4546</v>
      </c>
      <c r="D45" s="163">
        <v>80</v>
      </c>
      <c r="E45" s="163">
        <v>4199</v>
      </c>
      <c r="F45" s="163">
        <v>5002</v>
      </c>
      <c r="G45" s="163">
        <v>5374</v>
      </c>
      <c r="H45" s="163">
        <v>4999</v>
      </c>
      <c r="I45" s="178">
        <f t="shared" si="20"/>
        <v>-6.9780424264979546E-2</v>
      </c>
      <c r="J45" s="162">
        <f t="shared" si="19"/>
        <v>-375</v>
      </c>
      <c r="K45" s="164">
        <f t="shared" si="18"/>
        <v>7.4098449105675151E-3</v>
      </c>
    </row>
    <row r="46" spans="2:11" x14ac:dyDescent="0.25">
      <c r="B46" s="162" t="s">
        <v>119</v>
      </c>
      <c r="C46" s="163">
        <v>6513</v>
      </c>
      <c r="D46" s="163">
        <v>98</v>
      </c>
      <c r="E46" s="163">
        <v>4503</v>
      </c>
      <c r="F46" s="163">
        <v>5948</v>
      </c>
      <c r="G46" s="163">
        <v>6316</v>
      </c>
      <c r="H46" s="163">
        <v>4738</v>
      </c>
      <c r="I46" s="178">
        <f t="shared" si="20"/>
        <v>-0.24984167194426854</v>
      </c>
      <c r="J46" s="162">
        <f t="shared" si="19"/>
        <v>-1578</v>
      </c>
      <c r="K46" s="164">
        <f t="shared" si="18"/>
        <v>7.0229736319801731E-3</v>
      </c>
    </row>
    <row r="47" spans="2:11" x14ac:dyDescent="0.25">
      <c r="B47" s="162" t="s">
        <v>128</v>
      </c>
      <c r="C47" s="163">
        <v>2797</v>
      </c>
      <c r="D47" s="163">
        <v>56</v>
      </c>
      <c r="E47" s="163">
        <v>2198</v>
      </c>
      <c r="F47" s="163">
        <v>3513</v>
      </c>
      <c r="G47" s="163">
        <v>2771</v>
      </c>
      <c r="H47" s="163">
        <v>3288</v>
      </c>
      <c r="I47" s="178">
        <f t="shared" si="20"/>
        <v>0.18657524359437017</v>
      </c>
      <c r="J47" s="162">
        <f t="shared" si="19"/>
        <v>517</v>
      </c>
      <c r="K47" s="164">
        <f t="shared" si="18"/>
        <v>4.8736887509393855E-3</v>
      </c>
    </row>
    <row r="48" spans="2:11" x14ac:dyDescent="0.25">
      <c r="B48" s="162" t="s">
        <v>131</v>
      </c>
      <c r="C48" s="163">
        <v>4060</v>
      </c>
      <c r="D48" s="163">
        <v>417</v>
      </c>
      <c r="E48" s="163">
        <v>2169</v>
      </c>
      <c r="F48" s="163">
        <v>3341</v>
      </c>
      <c r="G48" s="163">
        <v>3267</v>
      </c>
      <c r="H48" s="163">
        <v>2834</v>
      </c>
      <c r="I48" s="178">
        <f t="shared" si="20"/>
        <v>-0.13253749617385979</v>
      </c>
      <c r="J48" s="162">
        <f t="shared" si="19"/>
        <v>-433</v>
      </c>
      <c r="K48" s="164">
        <f t="shared" si="18"/>
        <v>4.2007402433583392E-3</v>
      </c>
    </row>
    <row r="49" spans="2:11" x14ac:dyDescent="0.25">
      <c r="B49" s="167" t="s">
        <v>145</v>
      </c>
      <c r="C49" s="168">
        <f t="shared" ref="C49" si="21">C41-SUM(C42:C48)</f>
        <v>32733</v>
      </c>
      <c r="D49" s="168">
        <f t="shared" ref="D49:H49" si="22">D41-SUM(D42:D48)</f>
        <v>2116</v>
      </c>
      <c r="E49" s="168">
        <f t="shared" si="22"/>
        <v>31363</v>
      </c>
      <c r="F49" s="168">
        <f t="shared" si="22"/>
        <v>42472</v>
      </c>
      <c r="G49" s="168">
        <f t="shared" si="22"/>
        <v>43465</v>
      </c>
      <c r="H49" s="168">
        <f t="shared" si="22"/>
        <v>50171</v>
      </c>
      <c r="I49" s="179">
        <f t="shared" si="20"/>
        <v>0.15428505694236749</v>
      </c>
      <c r="J49" s="167">
        <f>H49-G49</f>
        <v>6706</v>
      </c>
      <c r="K49" s="169">
        <f t="shared" si="18"/>
        <v>7.4366739149446442E-2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6858</v>
      </c>
      <c r="D51" s="175">
        <f t="shared" si="23"/>
        <v>931</v>
      </c>
      <c r="E51" s="175">
        <f t="shared" si="23"/>
        <v>5352</v>
      </c>
      <c r="F51" s="175">
        <f t="shared" si="23"/>
        <v>11315</v>
      </c>
      <c r="G51" s="175">
        <f t="shared" si="23"/>
        <v>9138</v>
      </c>
      <c r="H51" s="175">
        <f t="shared" si="23"/>
        <v>8441</v>
      </c>
      <c r="I51" s="176">
        <f>IFERROR(H51/G51-1,"-")</f>
        <v>-7.6274896038520446E-2</v>
      </c>
      <c r="J51" s="175">
        <f>H51-G51</f>
        <v>-697</v>
      </c>
      <c r="K51" s="176">
        <f t="shared" ref="K51:K63" si="24">H51/H$9</f>
        <v>1.2511802538527784E-2</v>
      </c>
    </row>
    <row r="52" spans="2:11" x14ac:dyDescent="0.25">
      <c r="B52" s="158" t="s">
        <v>97</v>
      </c>
      <c r="C52" s="159">
        <v>587</v>
      </c>
      <c r="D52" s="159">
        <v>142</v>
      </c>
      <c r="E52" s="159">
        <v>280</v>
      </c>
      <c r="F52" s="159">
        <v>5076</v>
      </c>
      <c r="G52" s="159">
        <v>1514</v>
      </c>
      <c r="H52" s="159">
        <v>1451</v>
      </c>
      <c r="I52" s="177">
        <f>IFERROR(H52/G52-1,"-")</f>
        <v>-4.1611624834874461E-2</v>
      </c>
      <c r="J52" s="158">
        <f t="shared" ref="J52:J62" si="25">H52-G52</f>
        <v>-63</v>
      </c>
      <c r="K52" s="160">
        <f t="shared" si="24"/>
        <v>2.1507671464759881E-3</v>
      </c>
    </row>
    <row r="53" spans="2:11" x14ac:dyDescent="0.25">
      <c r="B53" s="162" t="s">
        <v>103</v>
      </c>
      <c r="C53" s="163">
        <v>287</v>
      </c>
      <c r="D53" s="163">
        <v>68</v>
      </c>
      <c r="E53" s="163">
        <v>64</v>
      </c>
      <c r="F53" s="163">
        <v>3884</v>
      </c>
      <c r="G53" s="163">
        <v>645</v>
      </c>
      <c r="H53" s="163">
        <v>742</v>
      </c>
      <c r="I53" s="178">
        <f>IFERROR(H53/G53-1,"-")</f>
        <v>0.15038759689922476</v>
      </c>
      <c r="J53" s="162">
        <f t="shared" si="25"/>
        <v>97</v>
      </c>
      <c r="K53" s="164">
        <f t="shared" si="24"/>
        <v>1.099840952918803E-3</v>
      </c>
    </row>
    <row r="54" spans="2:11" x14ac:dyDescent="0.25">
      <c r="B54" s="162" t="s">
        <v>100</v>
      </c>
      <c r="C54" s="163">
        <v>300</v>
      </c>
      <c r="D54" s="163">
        <v>74</v>
      </c>
      <c r="E54" s="163">
        <v>216</v>
      </c>
      <c r="F54" s="163">
        <v>1192</v>
      </c>
      <c r="G54" s="163">
        <v>869</v>
      </c>
      <c r="H54" s="163">
        <v>709</v>
      </c>
      <c r="I54" s="178">
        <f>IFERROR(H54/G54-1,"-")</f>
        <v>-0.18411967779056382</v>
      </c>
      <c r="J54" s="162">
        <f t="shared" si="25"/>
        <v>-160</v>
      </c>
      <c r="K54" s="164">
        <f t="shared" si="24"/>
        <v>1.050926193557185E-3</v>
      </c>
    </row>
    <row r="55" spans="2:11" x14ac:dyDescent="0.25">
      <c r="B55" s="158" t="s">
        <v>107</v>
      </c>
      <c r="C55" s="159">
        <v>6271</v>
      </c>
      <c r="D55" s="159">
        <v>789</v>
      </c>
      <c r="E55" s="159">
        <v>5072</v>
      </c>
      <c r="F55" s="159">
        <v>6239</v>
      </c>
      <c r="G55" s="159">
        <v>7624</v>
      </c>
      <c r="H55" s="159">
        <v>6990</v>
      </c>
      <c r="I55" s="177">
        <f>IFERROR(H55/G55-1,"-")</f>
        <v>-8.3158447009443859E-2</v>
      </c>
      <c r="J55" s="158">
        <f t="shared" si="25"/>
        <v>-634</v>
      </c>
      <c r="K55" s="160">
        <f t="shared" si="24"/>
        <v>1.0361035392051797E-2</v>
      </c>
    </row>
    <row r="56" spans="2:11" x14ac:dyDescent="0.25">
      <c r="B56" s="162" t="s">
        <v>110</v>
      </c>
      <c r="C56" s="163">
        <v>1605</v>
      </c>
      <c r="D56" s="163">
        <v>22</v>
      </c>
      <c r="E56" s="163">
        <v>1594</v>
      </c>
      <c r="F56" s="163">
        <v>1757</v>
      </c>
      <c r="G56" s="163">
        <v>1927</v>
      </c>
      <c r="H56" s="163">
        <v>2269</v>
      </c>
      <c r="I56" s="178">
        <f t="shared" ref="I56:I63" si="26">IFERROR(H56/G56-1,"-")</f>
        <v>0.17747794499221592</v>
      </c>
      <c r="J56" s="162">
        <f t="shared" si="25"/>
        <v>342</v>
      </c>
      <c r="K56" s="164">
        <f t="shared" si="24"/>
        <v>3.3632602724700325E-3</v>
      </c>
    </row>
    <row r="57" spans="2:11" x14ac:dyDescent="0.25">
      <c r="B57" s="162" t="s">
        <v>113</v>
      </c>
      <c r="C57" s="163">
        <v>1986</v>
      </c>
      <c r="D57" s="163">
        <v>342</v>
      </c>
      <c r="E57" s="163">
        <v>1373</v>
      </c>
      <c r="F57" s="163">
        <v>1092</v>
      </c>
      <c r="G57" s="163">
        <v>1800</v>
      </c>
      <c r="H57" s="163">
        <v>1563</v>
      </c>
      <c r="I57" s="178">
        <f t="shared" si="26"/>
        <v>-0.13166666666666671</v>
      </c>
      <c r="J57" s="162">
        <f t="shared" si="25"/>
        <v>-237</v>
      </c>
      <c r="K57" s="164">
        <f t="shared" si="24"/>
        <v>2.316780875218449E-3</v>
      </c>
    </row>
    <row r="58" spans="2:11" x14ac:dyDescent="0.25">
      <c r="B58" s="162" t="s">
        <v>116</v>
      </c>
      <c r="C58" s="163">
        <v>368</v>
      </c>
      <c r="D58" s="163">
        <v>71</v>
      </c>
      <c r="E58" s="163">
        <v>250</v>
      </c>
      <c r="F58" s="163">
        <v>616</v>
      </c>
      <c r="G58" s="163">
        <v>568</v>
      </c>
      <c r="H58" s="163">
        <v>392</v>
      </c>
      <c r="I58" s="178">
        <f t="shared" si="26"/>
        <v>-0.3098591549295775</v>
      </c>
      <c r="J58" s="162">
        <f t="shared" si="25"/>
        <v>-176</v>
      </c>
      <c r="K58" s="164">
        <f t="shared" si="24"/>
        <v>5.8104805059861289E-4</v>
      </c>
    </row>
    <row r="59" spans="2:11" x14ac:dyDescent="0.25">
      <c r="B59" s="162" t="s">
        <v>123</v>
      </c>
      <c r="C59" s="163">
        <v>200</v>
      </c>
      <c r="D59" s="163">
        <v>17</v>
      </c>
      <c r="E59" s="163">
        <v>207</v>
      </c>
      <c r="F59" s="163">
        <v>153</v>
      </c>
      <c r="G59" s="163">
        <v>282</v>
      </c>
      <c r="H59" s="163">
        <v>226</v>
      </c>
      <c r="I59" s="178">
        <f t="shared" si="26"/>
        <v>-0.1985815602836879</v>
      </c>
      <c r="J59" s="162">
        <f t="shared" si="25"/>
        <v>-56</v>
      </c>
      <c r="K59" s="164">
        <f t="shared" si="24"/>
        <v>3.3499198835532275E-4</v>
      </c>
    </row>
    <row r="60" spans="2:11" x14ac:dyDescent="0.25">
      <c r="B60" s="162" t="s">
        <v>119</v>
      </c>
      <c r="C60" s="163">
        <v>126</v>
      </c>
      <c r="D60" s="163">
        <v>21</v>
      </c>
      <c r="E60" s="163">
        <v>195</v>
      </c>
      <c r="F60" s="163">
        <v>136</v>
      </c>
      <c r="G60" s="163">
        <v>251</v>
      </c>
      <c r="H60" s="163">
        <v>230</v>
      </c>
      <c r="I60" s="178">
        <f t="shared" si="26"/>
        <v>-8.3665338645418363E-2</v>
      </c>
      <c r="J60" s="162">
        <f t="shared" si="25"/>
        <v>-21</v>
      </c>
      <c r="K60" s="164">
        <f t="shared" si="24"/>
        <v>3.4092105009612489E-4</v>
      </c>
    </row>
    <row r="61" spans="2:11" x14ac:dyDescent="0.25">
      <c r="B61" s="162" t="s">
        <v>128</v>
      </c>
      <c r="C61" s="163">
        <v>66</v>
      </c>
      <c r="D61" s="163">
        <v>3</v>
      </c>
      <c r="E61" s="163">
        <v>24</v>
      </c>
      <c r="F61" s="163">
        <v>99</v>
      </c>
      <c r="G61" s="163">
        <v>57</v>
      </c>
      <c r="H61" s="163">
        <v>114</v>
      </c>
      <c r="I61" s="178">
        <f t="shared" si="26"/>
        <v>1</v>
      </c>
      <c r="J61" s="162">
        <f t="shared" si="25"/>
        <v>57</v>
      </c>
      <c r="K61" s="164">
        <f t="shared" si="24"/>
        <v>1.6897825961286191E-4</v>
      </c>
    </row>
    <row r="62" spans="2:11" x14ac:dyDescent="0.25">
      <c r="B62" s="162" t="s">
        <v>131</v>
      </c>
      <c r="C62" s="163">
        <v>102</v>
      </c>
      <c r="D62" s="163">
        <v>2</v>
      </c>
      <c r="E62" s="163">
        <v>68</v>
      </c>
      <c r="F62" s="163">
        <v>95</v>
      </c>
      <c r="G62" s="163">
        <v>59</v>
      </c>
      <c r="H62" s="163">
        <v>71</v>
      </c>
      <c r="I62" s="178">
        <f t="shared" si="26"/>
        <v>0.20338983050847448</v>
      </c>
      <c r="J62" s="162">
        <f t="shared" si="25"/>
        <v>12</v>
      </c>
      <c r="K62" s="164">
        <f t="shared" si="24"/>
        <v>1.0524084589923856E-4</v>
      </c>
    </row>
    <row r="63" spans="2:11" x14ac:dyDescent="0.25">
      <c r="B63" s="167" t="s">
        <v>145</v>
      </c>
      <c r="C63" s="168">
        <f t="shared" ref="C63" si="27">C55-SUM(C56:C62)</f>
        <v>1818</v>
      </c>
      <c r="D63" s="168">
        <f t="shared" ref="D63:H63" si="28">D55-SUM(D56:D62)</f>
        <v>311</v>
      </c>
      <c r="E63" s="168">
        <f t="shared" si="28"/>
        <v>1361</v>
      </c>
      <c r="F63" s="168">
        <f t="shared" si="28"/>
        <v>2291</v>
      </c>
      <c r="G63" s="168">
        <f t="shared" si="28"/>
        <v>2680</v>
      </c>
      <c r="H63" s="168">
        <f t="shared" si="28"/>
        <v>2125</v>
      </c>
      <c r="I63" s="179">
        <f t="shared" si="26"/>
        <v>-0.20708955223880599</v>
      </c>
      <c r="J63" s="167">
        <f>H63-G63</f>
        <v>-555</v>
      </c>
      <c r="K63" s="169">
        <f t="shared" si="24"/>
        <v>3.149814049801154E-3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20852</v>
      </c>
      <c r="D65" s="175">
        <f t="shared" si="29"/>
        <v>2646</v>
      </c>
      <c r="E65" s="175">
        <f t="shared" si="29"/>
        <v>17483</v>
      </c>
      <c r="F65" s="175">
        <f t="shared" si="29"/>
        <v>35122</v>
      </c>
      <c r="G65" s="175">
        <f t="shared" si="29"/>
        <v>32864</v>
      </c>
      <c r="H65" s="175">
        <f t="shared" si="29"/>
        <v>24060</v>
      </c>
      <c r="I65" s="176">
        <f>IFERROR(H65/G65-1,"-")</f>
        <v>-0.26789191820837388</v>
      </c>
      <c r="J65" s="175">
        <f>H65-G65</f>
        <v>-8804</v>
      </c>
      <c r="K65" s="176">
        <f t="shared" ref="K65:K77" si="30">H65/H$9</f>
        <v>3.5663306370925067E-2</v>
      </c>
    </row>
    <row r="66" spans="2:11" x14ac:dyDescent="0.25">
      <c r="B66" s="158" t="s">
        <v>97</v>
      </c>
      <c r="C66" s="159">
        <v>5283</v>
      </c>
      <c r="D66" s="159">
        <v>1333</v>
      </c>
      <c r="E66" s="159">
        <v>4205</v>
      </c>
      <c r="F66" s="159">
        <v>5012</v>
      </c>
      <c r="G66" s="159">
        <v>5970</v>
      </c>
      <c r="H66" s="159">
        <v>3902</v>
      </c>
      <c r="I66" s="177">
        <f>IFERROR(H66/G66-1,"-")</f>
        <v>-0.34639865996649921</v>
      </c>
      <c r="J66" s="158">
        <f t="shared" ref="J66:J76" si="31">H66-G66</f>
        <v>-2068</v>
      </c>
      <c r="K66" s="160">
        <f t="shared" si="30"/>
        <v>5.7837997281525192E-3</v>
      </c>
    </row>
    <row r="67" spans="2:11" x14ac:dyDescent="0.25">
      <c r="B67" s="162" t="s">
        <v>103</v>
      </c>
      <c r="C67" s="163">
        <v>2143</v>
      </c>
      <c r="D67" s="163">
        <v>1333</v>
      </c>
      <c r="E67" s="163">
        <v>2548</v>
      </c>
      <c r="F67" s="163">
        <v>4190</v>
      </c>
      <c r="G67" s="163">
        <v>3500</v>
      </c>
      <c r="H67" s="163">
        <v>965</v>
      </c>
      <c r="I67" s="178">
        <f>IFERROR(H67/G67-1,"-")</f>
        <v>-0.72428571428571431</v>
      </c>
      <c r="J67" s="162">
        <f t="shared" si="31"/>
        <v>-2535</v>
      </c>
      <c r="K67" s="164">
        <f t="shared" si="30"/>
        <v>1.430386144968524E-3</v>
      </c>
    </row>
    <row r="68" spans="2:11" x14ac:dyDescent="0.25">
      <c r="B68" s="162" t="s">
        <v>100</v>
      </c>
      <c r="C68" s="163">
        <v>3140</v>
      </c>
      <c r="D68" s="163">
        <v>0</v>
      </c>
      <c r="E68" s="163">
        <v>1657</v>
      </c>
      <c r="F68" s="163">
        <v>822</v>
      </c>
      <c r="G68" s="163">
        <v>2470</v>
      </c>
      <c r="H68" s="163">
        <v>2937</v>
      </c>
      <c r="I68" s="178">
        <f>IFERROR(H68/G68-1,"-")</f>
        <v>0.18906882591093122</v>
      </c>
      <c r="J68" s="162">
        <f t="shared" si="31"/>
        <v>467</v>
      </c>
      <c r="K68" s="164">
        <f t="shared" si="30"/>
        <v>4.3534135831839954E-3</v>
      </c>
    </row>
    <row r="69" spans="2:11" x14ac:dyDescent="0.25">
      <c r="B69" s="158" t="s">
        <v>107</v>
      </c>
      <c r="C69" s="159">
        <v>15569</v>
      </c>
      <c r="D69" s="159">
        <v>1313</v>
      </c>
      <c r="E69" s="159">
        <v>13278</v>
      </c>
      <c r="F69" s="159">
        <v>30110</v>
      </c>
      <c r="G69" s="159">
        <v>26894</v>
      </c>
      <c r="H69" s="159">
        <v>20158</v>
      </c>
      <c r="I69" s="177">
        <f>IFERROR(H69/G69-1,"-")</f>
        <v>-0.25046478768498548</v>
      </c>
      <c r="J69" s="158">
        <f t="shared" si="31"/>
        <v>-6736</v>
      </c>
      <c r="K69" s="160">
        <f t="shared" si="30"/>
        <v>2.9879506642772547E-2</v>
      </c>
    </row>
    <row r="70" spans="2:11" x14ac:dyDescent="0.25">
      <c r="B70" s="162" t="s">
        <v>110</v>
      </c>
      <c r="C70" s="163">
        <v>6028</v>
      </c>
      <c r="D70" s="163">
        <v>0</v>
      </c>
      <c r="E70" s="163">
        <v>3333</v>
      </c>
      <c r="F70" s="163">
        <v>9808</v>
      </c>
      <c r="G70" s="163">
        <v>9074</v>
      </c>
      <c r="H70" s="163">
        <v>7871</v>
      </c>
      <c r="I70" s="178">
        <f t="shared" ref="I70:I77" si="32">IFERROR(H70/G70-1,"-")</f>
        <v>-0.13257659246197928</v>
      </c>
      <c r="J70" s="162">
        <f t="shared" si="31"/>
        <v>-1203</v>
      </c>
      <c r="K70" s="164">
        <f t="shared" si="30"/>
        <v>1.1666911240463474E-2</v>
      </c>
    </row>
    <row r="71" spans="2:11" x14ac:dyDescent="0.25">
      <c r="B71" s="162" t="s">
        <v>113</v>
      </c>
      <c r="C71" s="163">
        <v>1679</v>
      </c>
      <c r="D71" s="163">
        <v>278</v>
      </c>
      <c r="E71" s="163">
        <v>1461</v>
      </c>
      <c r="F71" s="163">
        <v>1610</v>
      </c>
      <c r="G71" s="163">
        <v>2112</v>
      </c>
      <c r="H71" s="163">
        <v>1962</v>
      </c>
      <c r="I71" s="178">
        <f t="shared" si="32"/>
        <v>-7.1022727272727293E-2</v>
      </c>
      <c r="J71" s="162">
        <f t="shared" si="31"/>
        <v>-150</v>
      </c>
      <c r="K71" s="164">
        <f t="shared" si="30"/>
        <v>2.9082047838634656E-3</v>
      </c>
    </row>
    <row r="72" spans="2:11" x14ac:dyDescent="0.25">
      <c r="B72" s="162" t="s">
        <v>116</v>
      </c>
      <c r="C72" s="163">
        <v>2271</v>
      </c>
      <c r="D72" s="163">
        <v>203</v>
      </c>
      <c r="E72" s="163">
        <v>1854</v>
      </c>
      <c r="F72" s="163">
        <v>4502</v>
      </c>
      <c r="G72" s="163">
        <v>3097</v>
      </c>
      <c r="H72" s="163">
        <v>1575</v>
      </c>
      <c r="I72" s="178">
        <f t="shared" si="32"/>
        <v>-0.49144333225702297</v>
      </c>
      <c r="J72" s="162">
        <f t="shared" si="31"/>
        <v>-1522</v>
      </c>
      <c r="K72" s="164">
        <f t="shared" si="30"/>
        <v>2.3345680604408554E-3</v>
      </c>
    </row>
    <row r="73" spans="2:11" x14ac:dyDescent="0.25">
      <c r="B73" s="162" t="s">
        <v>123</v>
      </c>
      <c r="C73" s="163">
        <v>171</v>
      </c>
      <c r="D73" s="163">
        <v>0</v>
      </c>
      <c r="E73" s="163">
        <v>460</v>
      </c>
      <c r="F73" s="163">
        <v>662</v>
      </c>
      <c r="G73" s="163">
        <v>1080</v>
      </c>
      <c r="H73" s="163">
        <v>536</v>
      </c>
      <c r="I73" s="178">
        <f t="shared" si="32"/>
        <v>-0.50370370370370376</v>
      </c>
      <c r="J73" s="162">
        <f t="shared" si="31"/>
        <v>-544</v>
      </c>
      <c r="K73" s="164">
        <f t="shared" si="30"/>
        <v>7.9449427326749107E-4</v>
      </c>
    </row>
    <row r="74" spans="2:11" x14ac:dyDescent="0.25">
      <c r="B74" s="162" t="s">
        <v>119</v>
      </c>
      <c r="C74" s="163">
        <v>349</v>
      </c>
      <c r="D74" s="163">
        <v>149</v>
      </c>
      <c r="E74" s="163">
        <v>397</v>
      </c>
      <c r="F74" s="163">
        <v>538</v>
      </c>
      <c r="G74" s="163">
        <v>612</v>
      </c>
      <c r="H74" s="163">
        <v>588</v>
      </c>
      <c r="I74" s="178">
        <f t="shared" si="32"/>
        <v>-3.9215686274509776E-2</v>
      </c>
      <c r="J74" s="162">
        <f t="shared" si="31"/>
        <v>-24</v>
      </c>
      <c r="K74" s="164">
        <f t="shared" si="30"/>
        <v>8.7157207589791939E-4</v>
      </c>
    </row>
    <row r="75" spans="2:11" x14ac:dyDescent="0.25">
      <c r="B75" s="162" t="s">
        <v>128</v>
      </c>
      <c r="C75" s="163">
        <v>617</v>
      </c>
      <c r="D75" s="163">
        <v>0</v>
      </c>
      <c r="E75" s="163">
        <v>563</v>
      </c>
      <c r="F75" s="163">
        <v>2336</v>
      </c>
      <c r="G75" s="163">
        <v>737</v>
      </c>
      <c r="H75" s="163">
        <v>466</v>
      </c>
      <c r="I75" s="178">
        <f t="shared" si="32"/>
        <v>-0.36770691994572591</v>
      </c>
      <c r="J75" s="162">
        <f t="shared" si="31"/>
        <v>-271</v>
      </c>
      <c r="K75" s="164">
        <f t="shared" si="30"/>
        <v>6.9073569280345311E-4</v>
      </c>
    </row>
    <row r="76" spans="2:11" x14ac:dyDescent="0.25">
      <c r="B76" s="162" t="s">
        <v>131</v>
      </c>
      <c r="C76" s="163">
        <v>662</v>
      </c>
      <c r="D76" s="163">
        <v>0</v>
      </c>
      <c r="E76" s="163">
        <v>175</v>
      </c>
      <c r="F76" s="163">
        <v>510</v>
      </c>
      <c r="G76" s="163">
        <v>150</v>
      </c>
      <c r="H76" s="163">
        <v>355</v>
      </c>
      <c r="I76" s="178">
        <f t="shared" si="32"/>
        <v>1.3666666666666667</v>
      </c>
      <c r="J76" s="162">
        <f t="shared" si="31"/>
        <v>205</v>
      </c>
      <c r="K76" s="164">
        <f t="shared" si="30"/>
        <v>5.2620422949619283E-4</v>
      </c>
    </row>
    <row r="77" spans="2:11" x14ac:dyDescent="0.25">
      <c r="B77" s="167" t="s">
        <v>145</v>
      </c>
      <c r="C77" s="168">
        <f t="shared" ref="C77" si="33">C69-SUM(C70:C76)</f>
        <v>3792</v>
      </c>
      <c r="D77" s="168">
        <f t="shared" ref="D77:H77" si="34">D69-SUM(D70:D76)</f>
        <v>683</v>
      </c>
      <c r="E77" s="168">
        <f t="shared" si="34"/>
        <v>5035</v>
      </c>
      <c r="F77" s="168">
        <f t="shared" si="34"/>
        <v>10144</v>
      </c>
      <c r="G77" s="168">
        <f t="shared" si="34"/>
        <v>10032</v>
      </c>
      <c r="H77" s="168">
        <f t="shared" si="34"/>
        <v>6805</v>
      </c>
      <c r="I77" s="179">
        <f t="shared" si="32"/>
        <v>-0.32167065390749605</v>
      </c>
      <c r="J77" s="167">
        <f>H77-G77</f>
        <v>-3227</v>
      </c>
      <c r="K77" s="169">
        <f t="shared" si="30"/>
        <v>1.0086816286539697E-2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97143</v>
      </c>
      <c r="D79" s="175">
        <f t="shared" si="35"/>
        <v>7771</v>
      </c>
      <c r="E79" s="175">
        <f t="shared" si="35"/>
        <v>70116</v>
      </c>
      <c r="F79" s="175">
        <f t="shared" si="35"/>
        <v>97625</v>
      </c>
      <c r="G79" s="175">
        <f t="shared" si="35"/>
        <v>111054</v>
      </c>
      <c r="H79" s="175">
        <f t="shared" si="35"/>
        <v>112331</v>
      </c>
      <c r="I79" s="176">
        <f>IFERROR(H79/G79-1,"-")</f>
        <v>1.1498910439966092E-2</v>
      </c>
      <c r="J79" s="175">
        <f>H79-G79</f>
        <v>1277</v>
      </c>
      <c r="K79" s="176">
        <f t="shared" ref="K79:K91" si="36">H79/H$9</f>
        <v>0.16650435860151222</v>
      </c>
    </row>
    <row r="80" spans="2:11" x14ac:dyDescent="0.25">
      <c r="B80" s="158" t="s">
        <v>97</v>
      </c>
      <c r="C80" s="159">
        <v>34031</v>
      </c>
      <c r="D80" s="159">
        <v>4020</v>
      </c>
      <c r="E80" s="159">
        <v>28044</v>
      </c>
      <c r="F80" s="159">
        <v>32902</v>
      </c>
      <c r="G80" s="159">
        <v>31945</v>
      </c>
      <c r="H80" s="159">
        <v>32523</v>
      </c>
      <c r="I80" s="177">
        <f>IFERROR(H80/G80-1,"-")</f>
        <v>1.8093598372202147E-2</v>
      </c>
      <c r="J80" s="158">
        <f t="shared" ref="J80:J90" si="37">H80-G80</f>
        <v>578</v>
      </c>
      <c r="K80" s="160">
        <f t="shared" si="36"/>
        <v>4.820771874902726E-2</v>
      </c>
    </row>
    <row r="81" spans="2:11" x14ac:dyDescent="0.25">
      <c r="B81" s="162" t="s">
        <v>103</v>
      </c>
      <c r="C81" s="163">
        <v>5799</v>
      </c>
      <c r="D81" s="163">
        <v>2284</v>
      </c>
      <c r="E81" s="163">
        <v>7089</v>
      </c>
      <c r="F81" s="163">
        <v>4880</v>
      </c>
      <c r="G81" s="163">
        <v>5571</v>
      </c>
      <c r="H81" s="163">
        <v>5608</v>
      </c>
      <c r="I81" s="178">
        <f>IFERROR(H81/G81-1,"-")</f>
        <v>6.6415365284508976E-3</v>
      </c>
      <c r="J81" s="162">
        <f t="shared" si="37"/>
        <v>37</v>
      </c>
      <c r="K81" s="164">
        <f t="shared" si="36"/>
        <v>8.3125445606046459E-3</v>
      </c>
    </row>
    <row r="82" spans="2:11" x14ac:dyDescent="0.25">
      <c r="B82" s="162" t="s">
        <v>100</v>
      </c>
      <c r="C82" s="163">
        <v>28232</v>
      </c>
      <c r="D82" s="163">
        <v>1736</v>
      </c>
      <c r="E82" s="163">
        <v>20955</v>
      </c>
      <c r="F82" s="163">
        <v>28022</v>
      </c>
      <c r="G82" s="163">
        <v>26374</v>
      </c>
      <c r="H82" s="163">
        <v>26915</v>
      </c>
      <c r="I82" s="178">
        <f>IFERROR(H82/G82-1,"-")</f>
        <v>2.051262607113058E-2</v>
      </c>
      <c r="J82" s="162">
        <f t="shared" si="37"/>
        <v>541</v>
      </c>
      <c r="K82" s="164">
        <f t="shared" si="36"/>
        <v>3.9895174188422616E-2</v>
      </c>
    </row>
    <row r="83" spans="2:11" x14ac:dyDescent="0.25">
      <c r="B83" s="158" t="s">
        <v>107</v>
      </c>
      <c r="C83" s="159">
        <v>63112</v>
      </c>
      <c r="D83" s="159">
        <v>3751</v>
      </c>
      <c r="E83" s="159">
        <v>42072</v>
      </c>
      <c r="F83" s="159">
        <v>64723</v>
      </c>
      <c r="G83" s="159">
        <v>79109</v>
      </c>
      <c r="H83" s="159">
        <v>79808</v>
      </c>
      <c r="I83" s="177">
        <f>IFERROR(H83/G83-1,"-")</f>
        <v>8.8359099470352032E-3</v>
      </c>
      <c r="J83" s="158">
        <f t="shared" si="37"/>
        <v>699</v>
      </c>
      <c r="K83" s="160">
        <f t="shared" si="36"/>
        <v>0.11829663985248494</v>
      </c>
    </row>
    <row r="84" spans="2:11" x14ac:dyDescent="0.25">
      <c r="B84" s="162" t="s">
        <v>110</v>
      </c>
      <c r="C84" s="163">
        <v>12360</v>
      </c>
      <c r="D84" s="163">
        <v>322</v>
      </c>
      <c r="E84" s="163">
        <v>6792</v>
      </c>
      <c r="F84" s="163">
        <v>13019</v>
      </c>
      <c r="G84" s="163">
        <v>16641</v>
      </c>
      <c r="H84" s="163">
        <v>16785</v>
      </c>
      <c r="I84" s="178">
        <f t="shared" ref="I84:I91" si="38">IFERROR(H84/G84-1,"-")</f>
        <v>8.6533261222281332E-3</v>
      </c>
      <c r="J84" s="162">
        <f t="shared" si="37"/>
        <v>144</v>
      </c>
      <c r="K84" s="164">
        <f t="shared" si="36"/>
        <v>2.4879825329841117E-2</v>
      </c>
    </row>
    <row r="85" spans="2:11" x14ac:dyDescent="0.25">
      <c r="B85" s="162" t="s">
        <v>113</v>
      </c>
      <c r="C85" s="163">
        <v>23476</v>
      </c>
      <c r="D85" s="163">
        <v>842</v>
      </c>
      <c r="E85" s="163">
        <v>13176</v>
      </c>
      <c r="F85" s="163">
        <v>21302</v>
      </c>
      <c r="G85" s="163">
        <v>25209</v>
      </c>
      <c r="H85" s="163">
        <v>23640</v>
      </c>
      <c r="I85" s="178">
        <f t="shared" si="38"/>
        <v>-6.2239676306081182E-2</v>
      </c>
      <c r="J85" s="162">
        <f t="shared" si="37"/>
        <v>-1569</v>
      </c>
      <c r="K85" s="164">
        <f t="shared" si="36"/>
        <v>3.5040754888140839E-2</v>
      </c>
    </row>
    <row r="86" spans="2:11" x14ac:dyDescent="0.25">
      <c r="B86" s="162" t="s">
        <v>116</v>
      </c>
      <c r="C86" s="163">
        <v>4373</v>
      </c>
      <c r="D86" s="163">
        <v>838</v>
      </c>
      <c r="E86" s="163">
        <v>3969</v>
      </c>
      <c r="F86" s="163">
        <v>5674</v>
      </c>
      <c r="G86" s="163">
        <v>7788</v>
      </c>
      <c r="H86" s="163">
        <v>7591</v>
      </c>
      <c r="I86" s="178">
        <f t="shared" si="38"/>
        <v>-2.5295326142783736E-2</v>
      </c>
      <c r="J86" s="162">
        <f t="shared" si="37"/>
        <v>-197</v>
      </c>
      <c r="K86" s="164">
        <f t="shared" si="36"/>
        <v>1.1251876918607323E-2</v>
      </c>
    </row>
    <row r="87" spans="2:11" x14ac:dyDescent="0.25">
      <c r="B87" s="162" t="s">
        <v>123</v>
      </c>
      <c r="C87" s="163">
        <v>965</v>
      </c>
      <c r="D87" s="163">
        <v>48</v>
      </c>
      <c r="E87" s="163">
        <v>1194</v>
      </c>
      <c r="F87" s="163">
        <v>1072</v>
      </c>
      <c r="G87" s="163">
        <v>1728</v>
      </c>
      <c r="H87" s="163">
        <v>2494</v>
      </c>
      <c r="I87" s="178">
        <f t="shared" si="38"/>
        <v>0.44328703703703698</v>
      </c>
      <c r="J87" s="162">
        <f t="shared" si="37"/>
        <v>766</v>
      </c>
      <c r="K87" s="164">
        <f t="shared" si="36"/>
        <v>3.6967699953901543E-3</v>
      </c>
    </row>
    <row r="88" spans="2:11" x14ac:dyDescent="0.25">
      <c r="B88" s="162" t="s">
        <v>119</v>
      </c>
      <c r="C88" s="163">
        <v>756</v>
      </c>
      <c r="D88" s="163">
        <v>94</v>
      </c>
      <c r="E88" s="163">
        <v>1034</v>
      </c>
      <c r="F88" s="163">
        <v>933</v>
      </c>
      <c r="G88" s="163">
        <v>1090</v>
      </c>
      <c r="H88" s="163">
        <v>1371</v>
      </c>
      <c r="I88" s="178">
        <f t="shared" si="38"/>
        <v>0.25779816513761467</v>
      </c>
      <c r="J88" s="162">
        <f t="shared" si="37"/>
        <v>281</v>
      </c>
      <c r="K88" s="164">
        <f t="shared" si="36"/>
        <v>2.0321859116599447E-3</v>
      </c>
    </row>
    <row r="89" spans="2:11" x14ac:dyDescent="0.25">
      <c r="B89" s="162" t="s">
        <v>128</v>
      </c>
      <c r="C89" s="163">
        <v>1410</v>
      </c>
      <c r="D89" s="163">
        <v>6</v>
      </c>
      <c r="E89" s="163">
        <v>1000</v>
      </c>
      <c r="F89" s="163">
        <v>1730</v>
      </c>
      <c r="G89" s="163">
        <v>1624</v>
      </c>
      <c r="H89" s="163">
        <v>1526</v>
      </c>
      <c r="I89" s="178">
        <f t="shared" si="38"/>
        <v>-6.0344827586206851E-2</v>
      </c>
      <c r="J89" s="162">
        <f t="shared" si="37"/>
        <v>-98</v>
      </c>
      <c r="K89" s="164">
        <f t="shared" si="36"/>
        <v>2.2619370541160288E-3</v>
      </c>
    </row>
    <row r="90" spans="2:11" x14ac:dyDescent="0.25">
      <c r="B90" s="162" t="s">
        <v>131</v>
      </c>
      <c r="C90" s="163">
        <v>1891</v>
      </c>
      <c r="D90" s="163">
        <v>73</v>
      </c>
      <c r="E90" s="163">
        <v>768</v>
      </c>
      <c r="F90" s="163">
        <v>1303</v>
      </c>
      <c r="G90" s="163">
        <v>1657</v>
      </c>
      <c r="H90" s="163">
        <v>1240</v>
      </c>
      <c r="I90" s="178">
        <f t="shared" si="38"/>
        <v>-0.25165962582981294</v>
      </c>
      <c r="J90" s="162">
        <f t="shared" si="37"/>
        <v>-417</v>
      </c>
      <c r="K90" s="164">
        <f t="shared" si="36"/>
        <v>1.8380091396486735E-3</v>
      </c>
    </row>
    <row r="91" spans="2:11" x14ac:dyDescent="0.25">
      <c r="B91" s="167" t="s">
        <v>145</v>
      </c>
      <c r="C91" s="168">
        <f t="shared" ref="C91" si="39">C83-SUM(C84:C90)</f>
        <v>17881</v>
      </c>
      <c r="D91" s="168">
        <f t="shared" ref="D91:H91" si="40">D83-SUM(D84:D90)</f>
        <v>1528</v>
      </c>
      <c r="E91" s="168">
        <f t="shared" si="40"/>
        <v>14139</v>
      </c>
      <c r="F91" s="168">
        <f t="shared" si="40"/>
        <v>19690</v>
      </c>
      <c r="G91" s="168">
        <f t="shared" si="40"/>
        <v>23372</v>
      </c>
      <c r="H91" s="168">
        <f t="shared" si="40"/>
        <v>25161</v>
      </c>
      <c r="I91" s="179">
        <f t="shared" si="38"/>
        <v>7.6544583262022847E-2</v>
      </c>
      <c r="J91" s="167">
        <f>H91-G91</f>
        <v>1789</v>
      </c>
      <c r="K91" s="169">
        <f t="shared" si="36"/>
        <v>3.7295280615080868E-2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10556</v>
      </c>
      <c r="D93" s="175">
        <f t="shared" si="41"/>
        <v>2531</v>
      </c>
      <c r="E93" s="175">
        <f t="shared" si="41"/>
        <v>7704</v>
      </c>
      <c r="F93" s="175">
        <f t="shared" si="41"/>
        <v>10660</v>
      </c>
      <c r="G93" s="175">
        <f t="shared" si="41"/>
        <v>10020</v>
      </c>
      <c r="H93" s="175">
        <f t="shared" si="41"/>
        <v>9505</v>
      </c>
      <c r="I93" s="176">
        <f>IFERROR(H93/G93-1,"-")</f>
        <v>-5.1397205588822326E-2</v>
      </c>
      <c r="J93" s="175">
        <f>H93-G93</f>
        <v>-515</v>
      </c>
      <c r="K93" s="176">
        <f t="shared" ref="K93:K105" si="42">H93/H$9</f>
        <v>1.4088932961581162E-2</v>
      </c>
    </row>
    <row r="94" spans="2:11" x14ac:dyDescent="0.25">
      <c r="B94" s="158" t="s">
        <v>97</v>
      </c>
      <c r="C94" s="159">
        <v>6120</v>
      </c>
      <c r="D94" s="159">
        <v>1381</v>
      </c>
      <c r="E94" s="159">
        <v>4026</v>
      </c>
      <c r="F94" s="159">
        <v>6143</v>
      </c>
      <c r="G94" s="159">
        <v>4344</v>
      </c>
      <c r="H94" s="159">
        <v>4412</v>
      </c>
      <c r="I94" s="177">
        <f>IFERROR(H94/G94-1,"-")</f>
        <v>1.5653775322283625E-2</v>
      </c>
      <c r="J94" s="158">
        <f t="shared" ref="J94:J104" si="43">H94-G94</f>
        <v>68</v>
      </c>
      <c r="K94" s="160">
        <f t="shared" si="42"/>
        <v>6.5397551001047964E-3</v>
      </c>
    </row>
    <row r="95" spans="2:11" x14ac:dyDescent="0.25">
      <c r="B95" s="162" t="s">
        <v>103</v>
      </c>
      <c r="C95" s="163">
        <v>3525</v>
      </c>
      <c r="D95" s="163">
        <v>740</v>
      </c>
      <c r="E95" s="163">
        <v>1856</v>
      </c>
      <c r="F95" s="163">
        <v>1974</v>
      </c>
      <c r="G95" s="163">
        <v>1047</v>
      </c>
      <c r="H95" s="163">
        <v>1289</v>
      </c>
      <c r="I95" s="178">
        <f>IFERROR(H95/G95-1,"-")</f>
        <v>0.23113658070678134</v>
      </c>
      <c r="J95" s="162">
        <f t="shared" si="43"/>
        <v>242</v>
      </c>
      <c r="K95" s="164">
        <f t="shared" si="42"/>
        <v>1.9106401459735001E-3</v>
      </c>
    </row>
    <row r="96" spans="2:11" x14ac:dyDescent="0.25">
      <c r="B96" s="162" t="s">
        <v>100</v>
      </c>
      <c r="C96" s="163">
        <v>2595</v>
      </c>
      <c r="D96" s="163">
        <v>641</v>
      </c>
      <c r="E96" s="163">
        <v>2170</v>
      </c>
      <c r="F96" s="163">
        <v>4169</v>
      </c>
      <c r="G96" s="163">
        <v>3297</v>
      </c>
      <c r="H96" s="163">
        <v>3123</v>
      </c>
      <c r="I96" s="178">
        <f>IFERROR(H96/G96-1,"-")</f>
        <v>-5.2775250227479531E-2</v>
      </c>
      <c r="J96" s="162">
        <f t="shared" si="43"/>
        <v>-174</v>
      </c>
      <c r="K96" s="164">
        <f t="shared" si="42"/>
        <v>4.6291149541312958E-3</v>
      </c>
    </row>
    <row r="97" spans="2:11" x14ac:dyDescent="0.25">
      <c r="B97" s="158" t="s">
        <v>107</v>
      </c>
      <c r="C97" s="159">
        <v>4436</v>
      </c>
      <c r="D97" s="159">
        <v>1150</v>
      </c>
      <c r="E97" s="159">
        <v>3678</v>
      </c>
      <c r="F97" s="159">
        <v>4517</v>
      </c>
      <c r="G97" s="159">
        <v>5676</v>
      </c>
      <c r="H97" s="159">
        <v>5093</v>
      </c>
      <c r="I97" s="177">
        <f>IFERROR(H97/G97-1,"-")</f>
        <v>-0.1027131782945736</v>
      </c>
      <c r="J97" s="158">
        <f t="shared" si="43"/>
        <v>-583</v>
      </c>
      <c r="K97" s="160">
        <f t="shared" si="42"/>
        <v>7.5491778614763657E-3</v>
      </c>
    </row>
    <row r="98" spans="2:11" x14ac:dyDescent="0.25">
      <c r="B98" s="162" t="s">
        <v>110</v>
      </c>
      <c r="C98" s="163">
        <v>882</v>
      </c>
      <c r="D98" s="163">
        <v>49</v>
      </c>
      <c r="E98" s="163">
        <v>607</v>
      </c>
      <c r="F98" s="163">
        <v>789</v>
      </c>
      <c r="G98" s="163">
        <v>919</v>
      </c>
      <c r="H98" s="163">
        <v>871</v>
      </c>
      <c r="I98" s="178">
        <f t="shared" ref="I98:I105" si="44">IFERROR(H98/G98-1,"-")</f>
        <v>-5.2230685527747567E-2</v>
      </c>
      <c r="J98" s="162">
        <f t="shared" si="43"/>
        <v>-48</v>
      </c>
      <c r="K98" s="164">
        <f t="shared" si="42"/>
        <v>1.291053194059673E-3</v>
      </c>
    </row>
    <row r="99" spans="2:11" x14ac:dyDescent="0.25">
      <c r="B99" s="162" t="s">
        <v>113</v>
      </c>
      <c r="C99" s="163">
        <v>885</v>
      </c>
      <c r="D99" s="163">
        <v>181</v>
      </c>
      <c r="E99" s="163">
        <v>699</v>
      </c>
      <c r="F99" s="163">
        <v>900</v>
      </c>
      <c r="G99" s="163">
        <v>1180</v>
      </c>
      <c r="H99" s="163">
        <v>1031</v>
      </c>
      <c r="I99" s="178">
        <f t="shared" si="44"/>
        <v>-0.12627118644067792</v>
      </c>
      <c r="J99" s="162">
        <f t="shared" si="43"/>
        <v>-149</v>
      </c>
      <c r="K99" s="164">
        <f t="shared" si="42"/>
        <v>1.5282156636917598E-3</v>
      </c>
    </row>
    <row r="100" spans="2:11" x14ac:dyDescent="0.25">
      <c r="B100" s="162" t="s">
        <v>116</v>
      </c>
      <c r="C100" s="163">
        <v>905</v>
      </c>
      <c r="D100" s="163">
        <v>484</v>
      </c>
      <c r="E100" s="163">
        <v>713</v>
      </c>
      <c r="F100" s="163">
        <v>890</v>
      </c>
      <c r="G100" s="163">
        <v>841</v>
      </c>
      <c r="H100" s="163">
        <v>810</v>
      </c>
      <c r="I100" s="178">
        <f t="shared" si="44"/>
        <v>-3.6860879904875188E-2</v>
      </c>
      <c r="J100" s="162">
        <f t="shared" si="43"/>
        <v>-31</v>
      </c>
      <c r="K100" s="164">
        <f t="shared" si="42"/>
        <v>1.2006350025124399E-3</v>
      </c>
    </row>
    <row r="101" spans="2:11" x14ac:dyDescent="0.25">
      <c r="B101" s="162" t="s">
        <v>123</v>
      </c>
      <c r="C101" s="163">
        <v>242</v>
      </c>
      <c r="D101" s="163">
        <v>15</v>
      </c>
      <c r="E101" s="163">
        <v>246</v>
      </c>
      <c r="F101" s="163">
        <v>225</v>
      </c>
      <c r="G101" s="163">
        <v>300</v>
      </c>
      <c r="H101" s="163">
        <v>316</v>
      </c>
      <c r="I101" s="178">
        <f t="shared" si="44"/>
        <v>5.3333333333333233E-2</v>
      </c>
      <c r="J101" s="162">
        <f t="shared" si="43"/>
        <v>16</v>
      </c>
      <c r="K101" s="164">
        <f t="shared" si="42"/>
        <v>4.683958775233716E-4</v>
      </c>
    </row>
    <row r="102" spans="2:11" x14ac:dyDescent="0.25">
      <c r="B102" s="162" t="s">
        <v>119</v>
      </c>
      <c r="C102" s="163">
        <v>100</v>
      </c>
      <c r="D102" s="163">
        <v>38</v>
      </c>
      <c r="E102" s="163">
        <v>170</v>
      </c>
      <c r="F102" s="163">
        <v>114</v>
      </c>
      <c r="G102" s="163">
        <v>266</v>
      </c>
      <c r="H102" s="163">
        <v>222</v>
      </c>
      <c r="I102" s="178">
        <f t="shared" si="44"/>
        <v>-0.16541353383458646</v>
      </c>
      <c r="J102" s="162">
        <f t="shared" si="43"/>
        <v>-44</v>
      </c>
      <c r="K102" s="164">
        <f t="shared" si="42"/>
        <v>3.2906292661452055E-4</v>
      </c>
    </row>
    <row r="103" spans="2:11" x14ac:dyDescent="0.25">
      <c r="B103" s="162" t="s">
        <v>128</v>
      </c>
      <c r="C103" s="163">
        <v>104</v>
      </c>
      <c r="D103" s="163">
        <v>9</v>
      </c>
      <c r="E103" s="163">
        <v>115</v>
      </c>
      <c r="F103" s="163">
        <v>53</v>
      </c>
      <c r="G103" s="163">
        <v>91</v>
      </c>
      <c r="H103" s="163">
        <v>100</v>
      </c>
      <c r="I103" s="178">
        <f t="shared" si="44"/>
        <v>9.8901098901098994E-2</v>
      </c>
      <c r="J103" s="162">
        <f t="shared" si="43"/>
        <v>9</v>
      </c>
      <c r="K103" s="164">
        <f t="shared" si="42"/>
        <v>1.4822654352005432E-4</v>
      </c>
    </row>
    <row r="104" spans="2:11" x14ac:dyDescent="0.25">
      <c r="B104" s="162" t="s">
        <v>131</v>
      </c>
      <c r="C104" s="163">
        <v>56</v>
      </c>
      <c r="D104" s="163">
        <v>9</v>
      </c>
      <c r="E104" s="163">
        <v>47</v>
      </c>
      <c r="F104" s="163">
        <v>80</v>
      </c>
      <c r="G104" s="163">
        <v>206</v>
      </c>
      <c r="H104" s="163">
        <v>94</v>
      </c>
      <c r="I104" s="178">
        <f t="shared" si="44"/>
        <v>-0.5436893203883495</v>
      </c>
      <c r="J104" s="162">
        <f t="shared" si="43"/>
        <v>-112</v>
      </c>
      <c r="K104" s="164">
        <f t="shared" si="42"/>
        <v>1.3933295090885105E-4</v>
      </c>
    </row>
    <row r="105" spans="2:11" x14ac:dyDescent="0.25">
      <c r="B105" s="167" t="s">
        <v>145</v>
      </c>
      <c r="C105" s="168">
        <f t="shared" ref="C105" si="45">C97-SUM(C98:C104)</f>
        <v>1262</v>
      </c>
      <c r="D105" s="168">
        <f t="shared" ref="D105:H105" si="46">D97-SUM(D98:D104)</f>
        <v>365</v>
      </c>
      <c r="E105" s="168">
        <f t="shared" si="46"/>
        <v>1081</v>
      </c>
      <c r="F105" s="168">
        <f t="shared" si="46"/>
        <v>1466</v>
      </c>
      <c r="G105" s="168">
        <f t="shared" si="46"/>
        <v>1873</v>
      </c>
      <c r="H105" s="168">
        <f t="shared" si="46"/>
        <v>1649</v>
      </c>
      <c r="I105" s="179">
        <f t="shared" si="44"/>
        <v>-0.11959423384943946</v>
      </c>
      <c r="J105" s="167">
        <f>H105-G105</f>
        <v>-224</v>
      </c>
      <c r="K105" s="169">
        <f t="shared" si="42"/>
        <v>2.4442557026456957E-3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18939</v>
      </c>
      <c r="D107" s="175">
        <f t="shared" si="47"/>
        <v>2470</v>
      </c>
      <c r="E107" s="175">
        <f t="shared" si="47"/>
        <v>22750</v>
      </c>
      <c r="F107" s="175">
        <f t="shared" si="47"/>
        <v>32086</v>
      </c>
      <c r="G107" s="175">
        <f t="shared" si="47"/>
        <v>31003</v>
      </c>
      <c r="H107" s="175">
        <f t="shared" si="47"/>
        <v>35470</v>
      </c>
      <c r="I107" s="176">
        <f>IFERROR(H107/G107-1,"-")</f>
        <v>0.14408283069380379</v>
      </c>
      <c r="J107" s="175">
        <f>H107-G107</f>
        <v>4467</v>
      </c>
      <c r="K107" s="176">
        <f t="shared" ref="K107:K119" si="48">H107/H$9</f>
        <v>5.2575954986563263E-2</v>
      </c>
    </row>
    <row r="108" spans="2:11" x14ac:dyDescent="0.25">
      <c r="B108" s="158" t="s">
        <v>97</v>
      </c>
      <c r="C108" s="159">
        <v>4875</v>
      </c>
      <c r="D108" s="159">
        <v>923</v>
      </c>
      <c r="E108" s="159">
        <v>3740</v>
      </c>
      <c r="F108" s="159">
        <v>4760</v>
      </c>
      <c r="G108" s="159">
        <v>4048</v>
      </c>
      <c r="H108" s="159">
        <v>4744</v>
      </c>
      <c r="I108" s="177">
        <f>IFERROR(H108/G108-1,"-")</f>
        <v>0.17193675889328053</v>
      </c>
      <c r="J108" s="158">
        <f t="shared" ref="J108:J118" si="49">H108-G108</f>
        <v>696</v>
      </c>
      <c r="K108" s="160">
        <f t="shared" si="48"/>
        <v>7.0318672245913766E-3</v>
      </c>
    </row>
    <row r="109" spans="2:11" x14ac:dyDescent="0.25">
      <c r="B109" s="162" t="s">
        <v>103</v>
      </c>
      <c r="C109" s="163">
        <v>245</v>
      </c>
      <c r="D109" s="163">
        <v>842</v>
      </c>
      <c r="E109" s="163">
        <v>1595</v>
      </c>
      <c r="F109" s="163">
        <v>1325</v>
      </c>
      <c r="G109" s="163">
        <v>1153</v>
      </c>
      <c r="H109" s="163">
        <v>1178</v>
      </c>
      <c r="I109" s="178">
        <f>IFERROR(H109/G109-1,"-")</f>
        <v>2.1682567215958404E-2</v>
      </c>
      <c r="J109" s="162">
        <f t="shared" si="49"/>
        <v>25</v>
      </c>
      <c r="K109" s="164">
        <f t="shared" si="48"/>
        <v>1.7461086826662398E-3</v>
      </c>
    </row>
    <row r="110" spans="2:11" x14ac:dyDescent="0.25">
      <c r="B110" s="162" t="s">
        <v>100</v>
      </c>
      <c r="C110" s="163">
        <v>4630</v>
      </c>
      <c r="D110" s="163">
        <v>81</v>
      </c>
      <c r="E110" s="163">
        <v>2145</v>
      </c>
      <c r="F110" s="163">
        <v>3435</v>
      </c>
      <c r="G110" s="163">
        <v>2895</v>
      </c>
      <c r="H110" s="163">
        <v>3566</v>
      </c>
      <c r="I110" s="178">
        <f>IFERROR(H110/G110-1,"-")</f>
        <v>0.23177892918825571</v>
      </c>
      <c r="J110" s="162">
        <f t="shared" si="49"/>
        <v>671</v>
      </c>
      <c r="K110" s="164">
        <f t="shared" si="48"/>
        <v>5.2857585419251365E-3</v>
      </c>
    </row>
    <row r="111" spans="2:11" x14ac:dyDescent="0.25">
      <c r="B111" s="158" t="s">
        <v>107</v>
      </c>
      <c r="C111" s="159">
        <v>14064</v>
      </c>
      <c r="D111" s="159">
        <v>1547</v>
      </c>
      <c r="E111" s="159">
        <v>19010</v>
      </c>
      <c r="F111" s="159">
        <v>27326</v>
      </c>
      <c r="G111" s="159">
        <v>26955</v>
      </c>
      <c r="H111" s="159">
        <v>30726</v>
      </c>
      <c r="I111" s="177">
        <f>IFERROR(H111/G111-1,"-")</f>
        <v>0.13989983305509179</v>
      </c>
      <c r="J111" s="158">
        <f t="shared" si="49"/>
        <v>3771</v>
      </c>
      <c r="K111" s="160">
        <f t="shared" si="48"/>
        <v>4.5544087761971885E-2</v>
      </c>
    </row>
    <row r="112" spans="2:11" x14ac:dyDescent="0.25">
      <c r="B112" s="162" t="s">
        <v>110</v>
      </c>
      <c r="C112" s="163">
        <v>8087</v>
      </c>
      <c r="D112" s="163">
        <v>600</v>
      </c>
      <c r="E112" s="163">
        <v>9446</v>
      </c>
      <c r="F112" s="163">
        <v>16661</v>
      </c>
      <c r="G112" s="163">
        <v>15286</v>
      </c>
      <c r="H112" s="163">
        <v>16835</v>
      </c>
      <c r="I112" s="178">
        <f t="shared" ref="I112:I119" si="50">IFERROR(H112/G112-1,"-")</f>
        <v>0.1013345544943085</v>
      </c>
      <c r="J112" s="162">
        <f t="shared" si="49"/>
        <v>1549</v>
      </c>
      <c r="K112" s="164">
        <f t="shared" si="48"/>
        <v>2.4953938601601142E-2</v>
      </c>
    </row>
    <row r="113" spans="2:11" x14ac:dyDescent="0.25">
      <c r="B113" s="162" t="s">
        <v>113</v>
      </c>
      <c r="C113" s="163">
        <v>970</v>
      </c>
      <c r="D113" s="163">
        <v>468</v>
      </c>
      <c r="E113" s="163">
        <v>1035</v>
      </c>
      <c r="F113" s="163">
        <v>1599</v>
      </c>
      <c r="G113" s="163">
        <v>1507</v>
      </c>
      <c r="H113" s="163">
        <v>1444</v>
      </c>
      <c r="I113" s="178">
        <f t="shared" si="50"/>
        <v>-4.1804910418049124E-2</v>
      </c>
      <c r="J113" s="162">
        <f t="shared" si="49"/>
        <v>-63</v>
      </c>
      <c r="K113" s="164">
        <f t="shared" si="48"/>
        <v>2.1403912884295842E-3</v>
      </c>
    </row>
    <row r="114" spans="2:11" x14ac:dyDescent="0.25">
      <c r="B114" s="162" t="s">
        <v>116</v>
      </c>
      <c r="C114" s="163">
        <v>723</v>
      </c>
      <c r="D114" s="163">
        <v>270</v>
      </c>
      <c r="E114" s="163">
        <v>1303</v>
      </c>
      <c r="F114" s="163">
        <v>2475</v>
      </c>
      <c r="G114" s="163">
        <v>1803</v>
      </c>
      <c r="H114" s="163">
        <v>2500</v>
      </c>
      <c r="I114" s="178">
        <f t="shared" si="50"/>
        <v>0.38657792567942328</v>
      </c>
      <c r="J114" s="162">
        <f t="shared" si="49"/>
        <v>697</v>
      </c>
      <c r="K114" s="164">
        <f t="shared" si="48"/>
        <v>3.7056635880013578E-3</v>
      </c>
    </row>
    <row r="115" spans="2:11" x14ac:dyDescent="0.25">
      <c r="B115" s="162" t="s">
        <v>123</v>
      </c>
      <c r="C115" s="163">
        <v>344</v>
      </c>
      <c r="D115" s="163">
        <v>0</v>
      </c>
      <c r="E115" s="163">
        <v>1180</v>
      </c>
      <c r="F115" s="163">
        <v>968</v>
      </c>
      <c r="G115" s="163">
        <v>1469</v>
      </c>
      <c r="H115" s="163">
        <v>1398</v>
      </c>
      <c r="I115" s="178">
        <f t="shared" si="50"/>
        <v>-4.8332198774676649E-2</v>
      </c>
      <c r="J115" s="162">
        <f t="shared" si="49"/>
        <v>-71</v>
      </c>
      <c r="K115" s="164">
        <f t="shared" si="48"/>
        <v>2.0722070784103593E-3</v>
      </c>
    </row>
    <row r="116" spans="2:11" x14ac:dyDescent="0.25">
      <c r="B116" s="162" t="s">
        <v>119</v>
      </c>
      <c r="C116" s="163">
        <v>510</v>
      </c>
      <c r="D116" s="163">
        <v>5</v>
      </c>
      <c r="E116" s="163">
        <v>885</v>
      </c>
      <c r="F116" s="163">
        <v>995</v>
      </c>
      <c r="G116" s="163">
        <v>1085</v>
      </c>
      <c r="H116" s="163">
        <v>826</v>
      </c>
      <c r="I116" s="178">
        <f t="shared" si="50"/>
        <v>-0.23870967741935489</v>
      </c>
      <c r="J116" s="162">
        <f t="shared" si="49"/>
        <v>-259</v>
      </c>
      <c r="K116" s="164">
        <f t="shared" si="48"/>
        <v>1.2243512494756485E-3</v>
      </c>
    </row>
    <row r="117" spans="2:11" x14ac:dyDescent="0.25">
      <c r="B117" s="162" t="s">
        <v>128</v>
      </c>
      <c r="C117" s="163">
        <v>132</v>
      </c>
      <c r="D117" s="163">
        <v>0</v>
      </c>
      <c r="E117" s="163">
        <v>225</v>
      </c>
      <c r="F117" s="163">
        <v>327</v>
      </c>
      <c r="G117" s="163">
        <v>507</v>
      </c>
      <c r="H117" s="163">
        <v>461</v>
      </c>
      <c r="I117" s="178">
        <f t="shared" si="50"/>
        <v>-9.0729783037475364E-2</v>
      </c>
      <c r="J117" s="162">
        <f t="shared" si="49"/>
        <v>-46</v>
      </c>
      <c r="K117" s="164">
        <f t="shared" si="48"/>
        <v>6.8332436562745032E-4</v>
      </c>
    </row>
    <row r="118" spans="2:11" x14ac:dyDescent="0.25">
      <c r="B118" s="162" t="s">
        <v>131</v>
      </c>
      <c r="C118" s="163">
        <v>456</v>
      </c>
      <c r="D118" s="163">
        <v>0</v>
      </c>
      <c r="E118" s="163">
        <v>326</v>
      </c>
      <c r="F118" s="163">
        <v>263</v>
      </c>
      <c r="G118" s="163">
        <v>648</v>
      </c>
      <c r="H118" s="163">
        <v>397</v>
      </c>
      <c r="I118" s="178">
        <f t="shared" si="50"/>
        <v>-0.38734567901234573</v>
      </c>
      <c r="J118" s="162">
        <f t="shared" si="49"/>
        <v>-251</v>
      </c>
      <c r="K118" s="164">
        <f t="shared" si="48"/>
        <v>5.8845937777461557E-4</v>
      </c>
    </row>
    <row r="119" spans="2:11" x14ac:dyDescent="0.25">
      <c r="B119" s="167" t="s">
        <v>145</v>
      </c>
      <c r="C119" s="168">
        <f t="shared" ref="C119" si="51">C111-SUM(C112:C118)</f>
        <v>2842</v>
      </c>
      <c r="D119" s="168">
        <f t="shared" ref="D119:H119" si="52">D111-SUM(D112:D118)</f>
        <v>204</v>
      </c>
      <c r="E119" s="168">
        <f t="shared" si="52"/>
        <v>4610</v>
      </c>
      <c r="F119" s="168">
        <f t="shared" si="52"/>
        <v>4038</v>
      </c>
      <c r="G119" s="168">
        <f t="shared" si="52"/>
        <v>4650</v>
      </c>
      <c r="H119" s="168">
        <f t="shared" si="52"/>
        <v>6865</v>
      </c>
      <c r="I119" s="179">
        <f t="shared" si="50"/>
        <v>0.47634408602150535</v>
      </c>
      <c r="J119" s="167">
        <f>H119-G119</f>
        <v>2215</v>
      </c>
      <c r="K119" s="169">
        <f t="shared" si="48"/>
        <v>1.0175752212651728E-2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43917</v>
      </c>
      <c r="D121" s="175">
        <f t="shared" si="53"/>
        <v>12808</v>
      </c>
      <c r="E121" s="175">
        <f t="shared" si="53"/>
        <v>31205</v>
      </c>
      <c r="F121" s="175">
        <f t="shared" si="53"/>
        <v>46384</v>
      </c>
      <c r="G121" s="175">
        <f t="shared" si="53"/>
        <v>46492</v>
      </c>
      <c r="H121" s="175">
        <f t="shared" si="53"/>
        <v>49528</v>
      </c>
      <c r="I121" s="176">
        <f>IFERROR(H121/G121-1,"-")</f>
        <v>6.5301557257162468E-2</v>
      </c>
      <c r="J121" s="175">
        <f>H121-G121</f>
        <v>3036</v>
      </c>
      <c r="K121" s="176">
        <f t="shared" ref="K121:K133" si="54">H121/H$9</f>
        <v>7.3413642474612503E-2</v>
      </c>
    </row>
    <row r="122" spans="2:11" x14ac:dyDescent="0.25">
      <c r="B122" s="158" t="s">
        <v>97</v>
      </c>
      <c r="C122" s="159">
        <v>22001</v>
      </c>
      <c r="D122" s="159">
        <v>7667</v>
      </c>
      <c r="E122" s="159">
        <v>15568</v>
      </c>
      <c r="F122" s="159">
        <v>22535</v>
      </c>
      <c r="G122" s="159">
        <v>23780</v>
      </c>
      <c r="H122" s="159">
        <v>25380</v>
      </c>
      <c r="I122" s="177">
        <f>IFERROR(H122/G122-1,"-")</f>
        <v>6.728343145500415E-2</v>
      </c>
      <c r="J122" s="158">
        <f t="shared" ref="J122:J132" si="55">H122-G122</f>
        <v>1600</v>
      </c>
      <c r="K122" s="160">
        <f t="shared" si="54"/>
        <v>3.7619896745389785E-2</v>
      </c>
    </row>
    <row r="123" spans="2:11" x14ac:dyDescent="0.25">
      <c r="B123" s="162" t="s">
        <v>103</v>
      </c>
      <c r="C123" s="163">
        <v>11303</v>
      </c>
      <c r="D123" s="163">
        <v>4062</v>
      </c>
      <c r="E123" s="163">
        <v>6663</v>
      </c>
      <c r="F123" s="163">
        <v>10640</v>
      </c>
      <c r="G123" s="163">
        <v>10408</v>
      </c>
      <c r="H123" s="163">
        <v>10988</v>
      </c>
      <c r="I123" s="178">
        <f>IFERROR(H123/G123-1,"-")</f>
        <v>5.5726364335126899E-2</v>
      </c>
      <c r="J123" s="162">
        <f t="shared" si="55"/>
        <v>580</v>
      </c>
      <c r="K123" s="164">
        <f t="shared" si="54"/>
        <v>1.6287132601983566E-2</v>
      </c>
    </row>
    <row r="124" spans="2:11" x14ac:dyDescent="0.25">
      <c r="B124" s="162" t="s">
        <v>100</v>
      </c>
      <c r="C124" s="163">
        <v>10698</v>
      </c>
      <c r="D124" s="163">
        <v>3605</v>
      </c>
      <c r="E124" s="163">
        <v>8905</v>
      </c>
      <c r="F124" s="163">
        <v>11895</v>
      </c>
      <c r="G124" s="163">
        <v>13372</v>
      </c>
      <c r="H124" s="163">
        <v>14392</v>
      </c>
      <c r="I124" s="178">
        <f>IFERROR(H124/G124-1,"-")</f>
        <v>7.6278791504636567E-2</v>
      </c>
      <c r="J124" s="162">
        <f t="shared" si="55"/>
        <v>1020</v>
      </c>
      <c r="K124" s="164">
        <f t="shared" si="54"/>
        <v>2.1332764143406218E-2</v>
      </c>
    </row>
    <row r="125" spans="2:11" x14ac:dyDescent="0.25">
      <c r="B125" s="158" t="s">
        <v>107</v>
      </c>
      <c r="C125" s="159">
        <v>21916</v>
      </c>
      <c r="D125" s="159">
        <v>5141</v>
      </c>
      <c r="E125" s="159">
        <v>15637</v>
      </c>
      <c r="F125" s="159">
        <v>23849</v>
      </c>
      <c r="G125" s="159">
        <v>22712</v>
      </c>
      <c r="H125" s="159">
        <v>24148</v>
      </c>
      <c r="I125" s="177">
        <f>IFERROR(H125/G125-1,"-")</f>
        <v>6.3226488200070374E-2</v>
      </c>
      <c r="J125" s="158">
        <f t="shared" si="55"/>
        <v>1436</v>
      </c>
      <c r="K125" s="160">
        <f t="shared" si="54"/>
        <v>3.5793745729222712E-2</v>
      </c>
    </row>
    <row r="126" spans="2:11" x14ac:dyDescent="0.25">
      <c r="B126" s="162" t="s">
        <v>110</v>
      </c>
      <c r="C126" s="163">
        <v>2440</v>
      </c>
      <c r="D126" s="163">
        <v>123</v>
      </c>
      <c r="E126" s="163">
        <v>1662</v>
      </c>
      <c r="F126" s="163">
        <v>2937</v>
      </c>
      <c r="G126" s="163">
        <v>3140</v>
      </c>
      <c r="H126" s="163">
        <v>2870</v>
      </c>
      <c r="I126" s="178">
        <f t="shared" ref="I126:I133" si="56">IFERROR(H126/G126-1,"-")</f>
        <v>-8.5987261146496796E-2</v>
      </c>
      <c r="J126" s="162">
        <f t="shared" si="55"/>
        <v>-270</v>
      </c>
      <c r="K126" s="164">
        <f t="shared" si="54"/>
        <v>4.254101799025559E-3</v>
      </c>
    </row>
    <row r="127" spans="2:11" x14ac:dyDescent="0.25">
      <c r="B127" s="162" t="s">
        <v>113</v>
      </c>
      <c r="C127" s="163">
        <v>2422</v>
      </c>
      <c r="D127" s="163">
        <v>570</v>
      </c>
      <c r="E127" s="163">
        <v>1889</v>
      </c>
      <c r="F127" s="163">
        <v>3755</v>
      </c>
      <c r="G127" s="163">
        <v>3585</v>
      </c>
      <c r="H127" s="163">
        <v>4148</v>
      </c>
      <c r="I127" s="178">
        <f t="shared" si="56"/>
        <v>0.15704323570432366</v>
      </c>
      <c r="J127" s="162">
        <f t="shared" si="55"/>
        <v>563</v>
      </c>
      <c r="K127" s="164">
        <f t="shared" si="54"/>
        <v>6.1484370252118531E-3</v>
      </c>
    </row>
    <row r="128" spans="2:11" x14ac:dyDescent="0.25">
      <c r="B128" s="162" t="s">
        <v>116</v>
      </c>
      <c r="C128" s="163">
        <v>1561</v>
      </c>
      <c r="D128" s="163">
        <v>603</v>
      </c>
      <c r="E128" s="163">
        <v>1543</v>
      </c>
      <c r="F128" s="163">
        <v>1879</v>
      </c>
      <c r="G128" s="163">
        <v>1627</v>
      </c>
      <c r="H128" s="163">
        <v>1926</v>
      </c>
      <c r="I128" s="178">
        <f t="shared" si="56"/>
        <v>0.1837738168408114</v>
      </c>
      <c r="J128" s="162">
        <f t="shared" si="55"/>
        <v>299</v>
      </c>
      <c r="K128" s="164">
        <f t="shared" si="54"/>
        <v>2.8548432281962459E-3</v>
      </c>
    </row>
    <row r="129" spans="2:11" x14ac:dyDescent="0.25">
      <c r="B129" s="162" t="s">
        <v>123</v>
      </c>
      <c r="C129" s="163">
        <v>446</v>
      </c>
      <c r="D129" s="163">
        <v>82</v>
      </c>
      <c r="E129" s="163">
        <v>540</v>
      </c>
      <c r="F129" s="163">
        <v>560</v>
      </c>
      <c r="G129" s="163">
        <v>599</v>
      </c>
      <c r="H129" s="163">
        <v>680</v>
      </c>
      <c r="I129" s="178">
        <f t="shared" si="56"/>
        <v>0.13522537562604331</v>
      </c>
      <c r="J129" s="162">
        <f t="shared" si="55"/>
        <v>81</v>
      </c>
      <c r="K129" s="164">
        <f t="shared" si="54"/>
        <v>1.0079404959363694E-3</v>
      </c>
    </row>
    <row r="130" spans="2:11" x14ac:dyDescent="0.25">
      <c r="B130" s="162" t="s">
        <v>119</v>
      </c>
      <c r="C130" s="163">
        <v>370</v>
      </c>
      <c r="D130" s="163">
        <v>80</v>
      </c>
      <c r="E130" s="163">
        <v>349</v>
      </c>
      <c r="F130" s="163">
        <v>439</v>
      </c>
      <c r="G130" s="163">
        <v>475</v>
      </c>
      <c r="H130" s="163">
        <v>545</v>
      </c>
      <c r="I130" s="178">
        <f t="shared" si="56"/>
        <v>0.14736842105263159</v>
      </c>
      <c r="J130" s="162">
        <f t="shared" si="55"/>
        <v>70</v>
      </c>
      <c r="K130" s="164">
        <f t="shared" si="54"/>
        <v>8.0783466218429601E-4</v>
      </c>
    </row>
    <row r="131" spans="2:11" x14ac:dyDescent="0.25">
      <c r="B131" s="162" t="s">
        <v>128</v>
      </c>
      <c r="C131" s="163">
        <v>515</v>
      </c>
      <c r="D131" s="163">
        <v>4</v>
      </c>
      <c r="E131" s="163">
        <v>278</v>
      </c>
      <c r="F131" s="163">
        <v>343</v>
      </c>
      <c r="G131" s="163">
        <v>503</v>
      </c>
      <c r="H131" s="163">
        <v>402</v>
      </c>
      <c r="I131" s="178">
        <f t="shared" si="56"/>
        <v>-0.20079522862823063</v>
      </c>
      <c r="J131" s="162">
        <f t="shared" si="55"/>
        <v>-101</v>
      </c>
      <c r="K131" s="164">
        <f t="shared" si="54"/>
        <v>5.9587070495061836E-4</v>
      </c>
    </row>
    <row r="132" spans="2:11" x14ac:dyDescent="0.25">
      <c r="B132" s="162" t="s">
        <v>131</v>
      </c>
      <c r="C132" s="163">
        <v>794</v>
      </c>
      <c r="D132" s="163">
        <v>30</v>
      </c>
      <c r="E132" s="163">
        <v>520</v>
      </c>
      <c r="F132" s="163">
        <v>766</v>
      </c>
      <c r="G132" s="163">
        <v>717</v>
      </c>
      <c r="H132" s="163">
        <v>818</v>
      </c>
      <c r="I132" s="178">
        <f t="shared" si="56"/>
        <v>0.14086471408647139</v>
      </c>
      <c r="J132" s="162">
        <f t="shared" si="55"/>
        <v>101</v>
      </c>
      <c r="K132" s="164">
        <f t="shared" si="54"/>
        <v>1.2124931259940442E-3</v>
      </c>
    </row>
    <row r="133" spans="2:11" x14ac:dyDescent="0.25">
      <c r="B133" s="167" t="s">
        <v>145</v>
      </c>
      <c r="C133" s="168">
        <f t="shared" ref="C133" si="57">C125-SUM(C126:C132)</f>
        <v>13368</v>
      </c>
      <c r="D133" s="168">
        <f t="shared" ref="D133:H133" si="58">D125-SUM(D126:D132)</f>
        <v>3649</v>
      </c>
      <c r="E133" s="168">
        <f t="shared" si="58"/>
        <v>8856</v>
      </c>
      <c r="F133" s="168">
        <f t="shared" si="58"/>
        <v>13170</v>
      </c>
      <c r="G133" s="168">
        <f t="shared" si="58"/>
        <v>12066</v>
      </c>
      <c r="H133" s="168">
        <f t="shared" si="58"/>
        <v>12759</v>
      </c>
      <c r="I133" s="179">
        <f t="shared" si="56"/>
        <v>5.7434112381899549E-2</v>
      </c>
      <c r="J133" s="167">
        <f>H133-G133</f>
        <v>693</v>
      </c>
      <c r="K133" s="169">
        <f t="shared" si="54"/>
        <v>1.891222468772373E-2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33117</v>
      </c>
      <c r="D135" s="175">
        <f t="shared" si="59"/>
        <v>10354</v>
      </c>
      <c r="E135" s="175">
        <f t="shared" si="59"/>
        <v>29909</v>
      </c>
      <c r="F135" s="175">
        <f t="shared" si="59"/>
        <v>37378</v>
      </c>
      <c r="G135" s="175">
        <f t="shared" si="59"/>
        <v>38430</v>
      </c>
      <c r="H135" s="175">
        <f t="shared" si="59"/>
        <v>37192</v>
      </c>
      <c r="I135" s="176">
        <f>IFERROR(H135/G135-1,"-")</f>
        <v>-3.2214415820973175E-2</v>
      </c>
      <c r="J135" s="175">
        <f>H135-G135</f>
        <v>-1238</v>
      </c>
      <c r="K135" s="176">
        <f t="shared" ref="K135:K147" si="60">H135/H$9</f>
        <v>5.5128416065978597E-2</v>
      </c>
    </row>
    <row r="136" spans="2:11" x14ac:dyDescent="0.25">
      <c r="B136" s="158" t="s">
        <v>97</v>
      </c>
      <c r="C136" s="159">
        <v>1627</v>
      </c>
      <c r="D136" s="159">
        <v>5929</v>
      </c>
      <c r="E136" s="159">
        <v>1831</v>
      </c>
      <c r="F136" s="159">
        <v>2283</v>
      </c>
      <c r="G136" s="159">
        <v>1955</v>
      </c>
      <c r="H136" s="159">
        <v>1162</v>
      </c>
      <c r="I136" s="177">
        <f>IFERROR(H136/G136-1,"-")</f>
        <v>-0.40562659846547311</v>
      </c>
      <c r="J136" s="158">
        <f t="shared" ref="J136:J146" si="61">H136-G136</f>
        <v>-793</v>
      </c>
      <c r="K136" s="160">
        <f t="shared" si="60"/>
        <v>1.7223924357030311E-3</v>
      </c>
    </row>
    <row r="137" spans="2:11" x14ac:dyDescent="0.25">
      <c r="B137" s="162" t="s">
        <v>103</v>
      </c>
      <c r="C137" s="163">
        <v>993</v>
      </c>
      <c r="D137" s="163">
        <v>5261</v>
      </c>
      <c r="E137" s="163">
        <v>974</v>
      </c>
      <c r="F137" s="163">
        <v>1434</v>
      </c>
      <c r="G137" s="163">
        <v>1204</v>
      </c>
      <c r="H137" s="163">
        <v>439</v>
      </c>
      <c r="I137" s="178">
        <f>IFERROR(H137/G137-1,"-")</f>
        <v>-0.63538205980066453</v>
      </c>
      <c r="J137" s="162">
        <f t="shared" si="61"/>
        <v>-765</v>
      </c>
      <c r="K137" s="164">
        <f t="shared" si="60"/>
        <v>6.5071452605303841E-4</v>
      </c>
    </row>
    <row r="138" spans="2:11" x14ac:dyDescent="0.25">
      <c r="B138" s="162" t="s">
        <v>100</v>
      </c>
      <c r="C138" s="163">
        <v>634</v>
      </c>
      <c r="D138" s="163">
        <v>668</v>
      </c>
      <c r="E138" s="163">
        <v>857</v>
      </c>
      <c r="F138" s="163">
        <v>849</v>
      </c>
      <c r="G138" s="163">
        <v>751</v>
      </c>
      <c r="H138" s="163">
        <v>723</v>
      </c>
      <c r="I138" s="178">
        <f>IFERROR(H138/G138-1,"-")</f>
        <v>-3.7283621837549963E-2</v>
      </c>
      <c r="J138" s="162">
        <f t="shared" si="61"/>
        <v>-28</v>
      </c>
      <c r="K138" s="164">
        <f t="shared" si="60"/>
        <v>1.0716779096499927E-3</v>
      </c>
    </row>
    <row r="139" spans="2:11" x14ac:dyDescent="0.25">
      <c r="B139" s="158" t="s">
        <v>107</v>
      </c>
      <c r="C139" s="159">
        <v>31490</v>
      </c>
      <c r="D139" s="159">
        <v>4425</v>
      </c>
      <c r="E139" s="159">
        <v>28078</v>
      </c>
      <c r="F139" s="159">
        <v>35095</v>
      </c>
      <c r="G139" s="159">
        <v>36475</v>
      </c>
      <c r="H139" s="159">
        <v>36030</v>
      </c>
      <c r="I139" s="177">
        <f>IFERROR(H139/G139-1,"-")</f>
        <v>-1.2200137080191964E-2</v>
      </c>
      <c r="J139" s="158">
        <f t="shared" si="61"/>
        <v>-445</v>
      </c>
      <c r="K139" s="160">
        <f t="shared" si="60"/>
        <v>5.3406023630275565E-2</v>
      </c>
    </row>
    <row r="140" spans="2:11" x14ac:dyDescent="0.25">
      <c r="B140" s="162" t="s">
        <v>110</v>
      </c>
      <c r="C140" s="163">
        <v>12879</v>
      </c>
      <c r="D140" s="163">
        <v>148</v>
      </c>
      <c r="E140" s="163">
        <v>9686</v>
      </c>
      <c r="F140" s="163">
        <v>13210</v>
      </c>
      <c r="G140" s="163">
        <v>14334</v>
      </c>
      <c r="H140" s="163">
        <v>14844</v>
      </c>
      <c r="I140" s="178">
        <f t="shared" ref="I140:I147" si="62">IFERROR(H140/G140-1,"-")</f>
        <v>3.5579740477187149E-2</v>
      </c>
      <c r="J140" s="162">
        <f t="shared" si="61"/>
        <v>510</v>
      </c>
      <c r="K140" s="164">
        <f t="shared" si="60"/>
        <v>2.2002748120116863E-2</v>
      </c>
    </row>
    <row r="141" spans="2:11" x14ac:dyDescent="0.25">
      <c r="B141" s="162" t="s">
        <v>113</v>
      </c>
      <c r="C141" s="163">
        <v>2196</v>
      </c>
      <c r="D141" s="163">
        <v>378</v>
      </c>
      <c r="E141" s="163">
        <v>1744</v>
      </c>
      <c r="F141" s="163">
        <v>3011</v>
      </c>
      <c r="G141" s="163">
        <v>3163</v>
      </c>
      <c r="H141" s="163">
        <v>3023</v>
      </c>
      <c r="I141" s="178">
        <f t="shared" si="62"/>
        <v>-4.426177679418275E-2</v>
      </c>
      <c r="J141" s="162">
        <f t="shared" si="61"/>
        <v>-140</v>
      </c>
      <c r="K141" s="164">
        <f t="shared" si="60"/>
        <v>4.4808884106112418E-3</v>
      </c>
    </row>
    <row r="142" spans="2:11" x14ac:dyDescent="0.25">
      <c r="B142" s="162" t="s">
        <v>116</v>
      </c>
      <c r="C142" s="163">
        <v>2619</v>
      </c>
      <c r="D142" s="163">
        <v>1767</v>
      </c>
      <c r="E142" s="163">
        <v>3633</v>
      </c>
      <c r="F142" s="163">
        <v>3239</v>
      </c>
      <c r="G142" s="163">
        <v>3070</v>
      </c>
      <c r="H142" s="163">
        <v>3283</v>
      </c>
      <c r="I142" s="178">
        <f t="shared" si="62"/>
        <v>6.9381107491856664E-2</v>
      </c>
      <c r="J142" s="162">
        <f t="shared" si="61"/>
        <v>213</v>
      </c>
      <c r="K142" s="164">
        <f t="shared" si="60"/>
        <v>4.8662774237633833E-3</v>
      </c>
    </row>
    <row r="143" spans="2:11" x14ac:dyDescent="0.25">
      <c r="B143" s="162" t="s">
        <v>123</v>
      </c>
      <c r="C143" s="163">
        <v>337</v>
      </c>
      <c r="D143" s="163">
        <v>58</v>
      </c>
      <c r="E143" s="163">
        <v>1356</v>
      </c>
      <c r="F143" s="163">
        <v>1174</v>
      </c>
      <c r="G143" s="163">
        <v>1032</v>
      </c>
      <c r="H143" s="163">
        <v>927</v>
      </c>
      <c r="I143" s="178">
        <f t="shared" si="62"/>
        <v>-0.10174418604651159</v>
      </c>
      <c r="J143" s="162">
        <f t="shared" si="61"/>
        <v>-105</v>
      </c>
      <c r="K143" s="164">
        <f t="shared" si="60"/>
        <v>1.3740600584309034E-3</v>
      </c>
    </row>
    <row r="144" spans="2:11" x14ac:dyDescent="0.25">
      <c r="B144" s="162" t="s">
        <v>119</v>
      </c>
      <c r="C144" s="163">
        <v>510</v>
      </c>
      <c r="D144" s="163">
        <v>187</v>
      </c>
      <c r="E144" s="163">
        <v>623</v>
      </c>
      <c r="F144" s="163">
        <v>662</v>
      </c>
      <c r="G144" s="163">
        <v>674</v>
      </c>
      <c r="H144" s="163">
        <v>512</v>
      </c>
      <c r="I144" s="178">
        <f t="shared" si="62"/>
        <v>-0.24035608308605338</v>
      </c>
      <c r="J144" s="162">
        <f t="shared" si="61"/>
        <v>-162</v>
      </c>
      <c r="K144" s="164">
        <f t="shared" si="60"/>
        <v>7.589199028226781E-4</v>
      </c>
    </row>
    <row r="145" spans="2:11" x14ac:dyDescent="0.25">
      <c r="B145" s="162" t="s">
        <v>128</v>
      </c>
      <c r="C145" s="163">
        <v>1337</v>
      </c>
      <c r="D145" s="163">
        <v>6</v>
      </c>
      <c r="E145" s="163">
        <v>769</v>
      </c>
      <c r="F145" s="163">
        <v>1410</v>
      </c>
      <c r="G145" s="163">
        <v>1138</v>
      </c>
      <c r="H145" s="163">
        <v>1073</v>
      </c>
      <c r="I145" s="178">
        <f t="shared" si="62"/>
        <v>-5.7117750439367287E-2</v>
      </c>
      <c r="J145" s="162">
        <f t="shared" si="61"/>
        <v>-65</v>
      </c>
      <c r="K145" s="164">
        <f t="shared" si="60"/>
        <v>1.5904708119701828E-3</v>
      </c>
    </row>
    <row r="146" spans="2:11" x14ac:dyDescent="0.25">
      <c r="B146" s="162" t="s">
        <v>131</v>
      </c>
      <c r="C146" s="163">
        <v>2873</v>
      </c>
      <c r="D146" s="163">
        <v>15</v>
      </c>
      <c r="E146" s="163">
        <v>380</v>
      </c>
      <c r="F146" s="163">
        <v>840</v>
      </c>
      <c r="G146" s="163">
        <v>724</v>
      </c>
      <c r="H146" s="163">
        <v>487</v>
      </c>
      <c r="I146" s="178">
        <f t="shared" si="62"/>
        <v>-0.32734806629834257</v>
      </c>
      <c r="J146" s="162">
        <f t="shared" si="61"/>
        <v>-237</v>
      </c>
      <c r="K146" s="164">
        <f t="shared" si="60"/>
        <v>7.2186326694266448E-4</v>
      </c>
    </row>
    <row r="147" spans="2:11" x14ac:dyDescent="0.25">
      <c r="B147" s="167" t="s">
        <v>145</v>
      </c>
      <c r="C147" s="168">
        <f t="shared" ref="C147" si="63">C139-SUM(C140:C146)</f>
        <v>8739</v>
      </c>
      <c r="D147" s="168">
        <f t="shared" ref="D147:H147" si="64">D139-SUM(D140:D146)</f>
        <v>1866</v>
      </c>
      <c r="E147" s="168">
        <f t="shared" si="64"/>
        <v>9887</v>
      </c>
      <c r="F147" s="168">
        <f t="shared" si="64"/>
        <v>11549</v>
      </c>
      <c r="G147" s="168">
        <f t="shared" si="64"/>
        <v>12340</v>
      </c>
      <c r="H147" s="168">
        <f t="shared" si="64"/>
        <v>11881</v>
      </c>
      <c r="I147" s="179">
        <f t="shared" si="62"/>
        <v>-3.7196110210696909E-2</v>
      </c>
      <c r="J147" s="167">
        <f>H147-G147</f>
        <v>-459</v>
      </c>
      <c r="K147" s="169">
        <f t="shared" si="60"/>
        <v>1.7610795635617654E-2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18569</v>
      </c>
      <c r="D149" s="175">
        <f t="shared" si="65"/>
        <v>4899</v>
      </c>
      <c r="E149" s="175">
        <f t="shared" si="65"/>
        <v>15900</v>
      </c>
      <c r="F149" s="175">
        <f t="shared" si="65"/>
        <v>18175</v>
      </c>
      <c r="G149" s="175">
        <f t="shared" si="65"/>
        <v>20241</v>
      </c>
      <c r="H149" s="175">
        <f t="shared" si="65"/>
        <v>18854</v>
      </c>
      <c r="I149" s="176">
        <f>IFERROR(H149/G149-1,"-")</f>
        <v>-6.8524282397114722E-2</v>
      </c>
      <c r="J149" s="175">
        <f>H149-G149</f>
        <v>-1387</v>
      </c>
      <c r="K149" s="176">
        <f t="shared" ref="K149:K161" si="66">H149/H$9</f>
        <v>2.794663251527104E-2</v>
      </c>
    </row>
    <row r="150" spans="2:11" x14ac:dyDescent="0.25">
      <c r="B150" s="158" t="s">
        <v>97</v>
      </c>
      <c r="C150" s="159">
        <v>6352</v>
      </c>
      <c r="D150" s="159">
        <v>3312</v>
      </c>
      <c r="E150" s="159">
        <v>7258</v>
      </c>
      <c r="F150" s="159">
        <v>7688</v>
      </c>
      <c r="G150" s="159">
        <v>7655</v>
      </c>
      <c r="H150" s="159">
        <v>6122</v>
      </c>
      <c r="I150" s="177">
        <f>IFERROR(H150/G150-1,"-")</f>
        <v>-0.2002612671456564</v>
      </c>
      <c r="J150" s="158">
        <f t="shared" ref="J150:J160" si="67">H150-G150</f>
        <v>-1533</v>
      </c>
      <c r="K150" s="160">
        <f t="shared" si="66"/>
        <v>9.0744289942977247E-3</v>
      </c>
    </row>
    <row r="151" spans="2:11" x14ac:dyDescent="0.25">
      <c r="B151" s="162" t="s">
        <v>103</v>
      </c>
      <c r="C151" s="163">
        <v>2912</v>
      </c>
      <c r="D151" s="163">
        <v>2974</v>
      </c>
      <c r="E151" s="163">
        <v>5429</v>
      </c>
      <c r="F151" s="163">
        <v>5578</v>
      </c>
      <c r="G151" s="163">
        <v>6019</v>
      </c>
      <c r="H151" s="163">
        <v>4245</v>
      </c>
      <c r="I151" s="178">
        <f>IFERROR(H151/G151-1,"-")</f>
        <v>-0.29473334440937038</v>
      </c>
      <c r="J151" s="162">
        <f t="shared" si="67"/>
        <v>-1774</v>
      </c>
      <c r="K151" s="164">
        <f t="shared" si="66"/>
        <v>6.2922167724263059E-3</v>
      </c>
    </row>
    <row r="152" spans="2:11" x14ac:dyDescent="0.25">
      <c r="B152" s="162" t="s">
        <v>100</v>
      </c>
      <c r="C152" s="163">
        <v>3440</v>
      </c>
      <c r="D152" s="163">
        <v>338</v>
      </c>
      <c r="E152" s="163">
        <v>1829</v>
      </c>
      <c r="F152" s="163">
        <v>2110</v>
      </c>
      <c r="G152" s="163">
        <v>1636</v>
      </c>
      <c r="H152" s="163">
        <v>1877</v>
      </c>
      <c r="I152" s="178">
        <f>IFERROR(H152/G152-1,"-")</f>
        <v>0.14731051344743284</v>
      </c>
      <c r="J152" s="162">
        <f t="shared" si="67"/>
        <v>241</v>
      </c>
      <c r="K152" s="164">
        <f t="shared" si="66"/>
        <v>2.7822122218714193E-3</v>
      </c>
    </row>
    <row r="153" spans="2:11" x14ac:dyDescent="0.25">
      <c r="B153" s="158" t="s">
        <v>107</v>
      </c>
      <c r="C153" s="159">
        <v>12217</v>
      </c>
      <c r="D153" s="159">
        <v>1587</v>
      </c>
      <c r="E153" s="159">
        <v>8642</v>
      </c>
      <c r="F153" s="159">
        <v>10487</v>
      </c>
      <c r="G153" s="159">
        <v>12586</v>
      </c>
      <c r="H153" s="159">
        <v>12732</v>
      </c>
      <c r="I153" s="177">
        <f>IFERROR(H153/G153-1,"-")</f>
        <v>1.1600190688066059E-2</v>
      </c>
      <c r="J153" s="158">
        <f t="shared" si="67"/>
        <v>146</v>
      </c>
      <c r="K153" s="160">
        <f t="shared" si="66"/>
        <v>1.8872203520973314E-2</v>
      </c>
    </row>
    <row r="154" spans="2:11" x14ac:dyDescent="0.25">
      <c r="B154" s="162" t="s">
        <v>110</v>
      </c>
      <c r="C154" s="163">
        <v>4135</v>
      </c>
      <c r="D154" s="163">
        <v>61</v>
      </c>
      <c r="E154" s="163">
        <v>2860</v>
      </c>
      <c r="F154" s="163">
        <v>3278</v>
      </c>
      <c r="G154" s="163">
        <v>3976</v>
      </c>
      <c r="H154" s="163">
        <v>2883</v>
      </c>
      <c r="I154" s="178">
        <f t="shared" ref="I154:I161" si="68">IFERROR(H154/G154-1,"-")</f>
        <v>-0.27489939637826966</v>
      </c>
      <c r="J154" s="162">
        <f t="shared" si="67"/>
        <v>-1093</v>
      </c>
      <c r="K154" s="164">
        <f t="shared" si="66"/>
        <v>4.2733712496831654E-3</v>
      </c>
    </row>
    <row r="155" spans="2:11" x14ac:dyDescent="0.25">
      <c r="B155" s="162" t="s">
        <v>113</v>
      </c>
      <c r="C155" s="163">
        <v>3096</v>
      </c>
      <c r="D155" s="163">
        <v>329</v>
      </c>
      <c r="E155" s="163">
        <v>1854</v>
      </c>
      <c r="F155" s="163">
        <v>2243</v>
      </c>
      <c r="G155" s="163">
        <v>2385</v>
      </c>
      <c r="H155" s="163">
        <v>2259</v>
      </c>
      <c r="I155" s="178">
        <f t="shared" si="68"/>
        <v>-5.2830188679245271E-2</v>
      </c>
      <c r="J155" s="162">
        <f t="shared" si="67"/>
        <v>-126</v>
      </c>
      <c r="K155" s="164">
        <f t="shared" si="66"/>
        <v>3.3484376181180269E-3</v>
      </c>
    </row>
    <row r="156" spans="2:11" x14ac:dyDescent="0.25">
      <c r="B156" s="162" t="s">
        <v>116</v>
      </c>
      <c r="C156" s="163">
        <v>1479</v>
      </c>
      <c r="D156" s="163">
        <v>319</v>
      </c>
      <c r="E156" s="163">
        <v>927</v>
      </c>
      <c r="F156" s="163">
        <v>1384</v>
      </c>
      <c r="G156" s="163">
        <v>1756</v>
      </c>
      <c r="H156" s="163">
        <v>2683</v>
      </c>
      <c r="I156" s="178">
        <f t="shared" si="68"/>
        <v>0.52790432801822318</v>
      </c>
      <c r="J156" s="162">
        <f t="shared" si="67"/>
        <v>927</v>
      </c>
      <c r="K156" s="164">
        <f t="shared" si="66"/>
        <v>3.9769181626430573E-3</v>
      </c>
    </row>
    <row r="157" spans="2:11" x14ac:dyDescent="0.25">
      <c r="B157" s="162" t="s">
        <v>123</v>
      </c>
      <c r="C157" s="163">
        <v>382</v>
      </c>
      <c r="D157" s="163">
        <v>62</v>
      </c>
      <c r="E157" s="163">
        <v>317</v>
      </c>
      <c r="F157" s="163">
        <v>374</v>
      </c>
      <c r="G157" s="163">
        <v>518</v>
      </c>
      <c r="H157" s="163">
        <v>562</v>
      </c>
      <c r="I157" s="178">
        <f t="shared" si="68"/>
        <v>8.4942084942084994E-2</v>
      </c>
      <c r="J157" s="162">
        <f t="shared" si="67"/>
        <v>44</v>
      </c>
      <c r="K157" s="164">
        <f t="shared" si="66"/>
        <v>8.3303317458270523E-4</v>
      </c>
    </row>
    <row r="158" spans="2:11" x14ac:dyDescent="0.25">
      <c r="B158" s="162" t="s">
        <v>119</v>
      </c>
      <c r="C158" s="163">
        <v>410</v>
      </c>
      <c r="D158" s="163">
        <v>63</v>
      </c>
      <c r="E158" s="163">
        <v>410</v>
      </c>
      <c r="F158" s="163">
        <v>535</v>
      </c>
      <c r="G158" s="163">
        <v>562</v>
      </c>
      <c r="H158" s="163">
        <v>642</v>
      </c>
      <c r="I158" s="178">
        <f t="shared" si="68"/>
        <v>0.14234875444839856</v>
      </c>
      <c r="J158" s="162">
        <f t="shared" si="67"/>
        <v>80</v>
      </c>
      <c r="K158" s="164">
        <f t="shared" si="66"/>
        <v>9.5161440939874867E-4</v>
      </c>
    </row>
    <row r="159" spans="2:11" x14ac:dyDescent="0.25">
      <c r="B159" s="162" t="s">
        <v>128</v>
      </c>
      <c r="C159" s="163">
        <v>189</v>
      </c>
      <c r="D159" s="163">
        <v>10</v>
      </c>
      <c r="E159" s="163">
        <v>156</v>
      </c>
      <c r="F159" s="163">
        <v>120</v>
      </c>
      <c r="G159" s="163">
        <v>178</v>
      </c>
      <c r="H159" s="163">
        <v>121</v>
      </c>
      <c r="I159" s="178">
        <f t="shared" si="68"/>
        <v>-0.3202247191011236</v>
      </c>
      <c r="J159" s="162">
        <f t="shared" si="67"/>
        <v>-57</v>
      </c>
      <c r="K159" s="164">
        <f t="shared" si="66"/>
        <v>1.7935411765926572E-4</v>
      </c>
    </row>
    <row r="160" spans="2:11" x14ac:dyDescent="0.25">
      <c r="B160" s="162" t="s">
        <v>131</v>
      </c>
      <c r="C160" s="163">
        <v>238</v>
      </c>
      <c r="D160" s="163">
        <v>18</v>
      </c>
      <c r="E160" s="163">
        <v>195</v>
      </c>
      <c r="F160" s="163">
        <v>307</v>
      </c>
      <c r="G160" s="163">
        <v>204</v>
      </c>
      <c r="H160" s="163">
        <v>130</v>
      </c>
      <c r="I160" s="178">
        <f t="shared" si="68"/>
        <v>-0.36274509803921573</v>
      </c>
      <c r="J160" s="162">
        <f t="shared" si="67"/>
        <v>-74</v>
      </c>
      <c r="K160" s="164">
        <f t="shared" si="66"/>
        <v>1.926945065760706E-4</v>
      </c>
    </row>
    <row r="161" spans="2:11" x14ac:dyDescent="0.25">
      <c r="B161" s="167" t="s">
        <v>145</v>
      </c>
      <c r="C161" s="168">
        <f t="shared" ref="C161" si="69">C153-SUM(C154:C160)</f>
        <v>2288</v>
      </c>
      <c r="D161" s="168">
        <f t="shared" ref="D161:H161" si="70">D153-SUM(D154:D160)</f>
        <v>725</v>
      </c>
      <c r="E161" s="168">
        <f t="shared" si="70"/>
        <v>1923</v>
      </c>
      <c r="F161" s="168">
        <f t="shared" si="70"/>
        <v>2246</v>
      </c>
      <c r="G161" s="168">
        <f t="shared" si="70"/>
        <v>3007</v>
      </c>
      <c r="H161" s="168">
        <f t="shared" si="70"/>
        <v>3452</v>
      </c>
      <c r="I161" s="179">
        <f t="shared" si="68"/>
        <v>0.14798802793481869</v>
      </c>
      <c r="J161" s="167">
        <f>H161-G161</f>
        <v>445</v>
      </c>
      <c r="K161" s="169">
        <f t="shared" si="66"/>
        <v>5.1167802823122747E-3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57009-0E42-41B9-B186-2C89D0DBC4C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143"/>
      <c r="K4" s="143"/>
      <c r="N4" s="142" t="s">
        <v>264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N6" s="144"/>
      <c r="O6" s="301" t="s">
        <v>43</v>
      </c>
      <c r="P6" s="302"/>
      <c r="Q6" s="302"/>
      <c r="R6" s="302"/>
      <c r="S6" s="302"/>
      <c r="T6" s="302"/>
      <c r="U6" s="302"/>
      <c r="V6" s="302"/>
      <c r="W6" s="302"/>
    </row>
    <row r="7" spans="1:23" s="145" customFormat="1" ht="72" customHeight="1" x14ac:dyDescent="0.25">
      <c r="B7" s="146"/>
      <c r="C7" s="171" t="s">
        <v>257</v>
      </c>
      <c r="D7" s="171" t="s">
        <v>258</v>
      </c>
      <c r="E7" s="171" t="s">
        <v>259</v>
      </c>
      <c r="F7" s="171" t="s">
        <v>260</v>
      </c>
      <c r="G7" s="171" t="s">
        <v>261</v>
      </c>
      <c r="H7" s="171" t="s">
        <v>262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257</v>
      </c>
      <c r="P7" s="171" t="s">
        <v>258</v>
      </c>
      <c r="Q7" s="171" t="s">
        <v>259</v>
      </c>
      <c r="R7" s="171" t="s">
        <v>260</v>
      </c>
      <c r="S7" s="171" t="s">
        <v>261</v>
      </c>
      <c r="T7" s="171" t="s">
        <v>262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46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185824</v>
      </c>
      <c r="D9" s="175">
        <f t="shared" si="0"/>
        <v>24058</v>
      </c>
      <c r="E9" s="175">
        <f t="shared" si="0"/>
        <v>131129</v>
      </c>
      <c r="F9" s="175">
        <f t="shared" si="0"/>
        <v>164303</v>
      </c>
      <c r="G9" s="175">
        <f t="shared" si="0"/>
        <v>184962</v>
      </c>
      <c r="H9" s="175">
        <f t="shared" si="0"/>
        <v>181576</v>
      </c>
      <c r="I9" s="176">
        <f>IFERROR(H9/G9-1,"-")</f>
        <v>-1.8306462949146285E-2</v>
      </c>
      <c r="J9" s="175">
        <f t="shared" ref="J9:J21" si="1">H9-G9</f>
        <v>-3386</v>
      </c>
      <c r="K9" s="176">
        <f t="shared" ref="K9:K21" si="2">H9/H$9</f>
        <v>1</v>
      </c>
      <c r="N9" s="155" t="s">
        <v>68</v>
      </c>
      <c r="O9" s="175">
        <f t="shared" ref="O9:T9" si="3">O10+O13</f>
        <v>1548</v>
      </c>
      <c r="P9" s="175">
        <f t="shared" si="3"/>
        <v>0</v>
      </c>
      <c r="Q9" s="175">
        <f t="shared" si="3"/>
        <v>0</v>
      </c>
      <c r="R9" s="175">
        <f t="shared" si="3"/>
        <v>0</v>
      </c>
      <c r="S9" s="175">
        <f t="shared" si="3"/>
        <v>0</v>
      </c>
      <c r="T9" s="175">
        <f t="shared" si="3"/>
        <v>0</v>
      </c>
      <c r="U9" s="176" t="str">
        <f>IFERROR(T9/S9-1,"-")</f>
        <v>-</v>
      </c>
      <c r="V9" s="175">
        <f>T9-S9</f>
        <v>0</v>
      </c>
      <c r="W9" s="176" t="e">
        <f t="shared" ref="W9:W21" si="4">T9/T$9</f>
        <v>#DIV/0!</v>
      </c>
    </row>
    <row r="10" spans="1:23" x14ac:dyDescent="0.25">
      <c r="A10" s="161" t="s">
        <v>103</v>
      </c>
      <c r="B10" s="158" t="s">
        <v>97</v>
      </c>
      <c r="C10" s="159">
        <v>14068</v>
      </c>
      <c r="D10" s="159">
        <v>7596</v>
      </c>
      <c r="E10" s="159">
        <v>9952</v>
      </c>
      <c r="F10" s="159">
        <v>10344</v>
      </c>
      <c r="G10" s="159">
        <v>11396</v>
      </c>
      <c r="H10" s="159">
        <v>11693</v>
      </c>
      <c r="I10" s="177">
        <f>IFERROR(H10/G10-1,"-")</f>
        <v>2.6061776061776065E-2</v>
      </c>
      <c r="J10" s="158">
        <f t="shared" si="1"/>
        <v>297</v>
      </c>
      <c r="K10" s="160">
        <f t="shared" si="2"/>
        <v>6.4397277173194697E-2</v>
      </c>
      <c r="N10" s="158" t="s">
        <v>97</v>
      </c>
      <c r="O10" s="159">
        <v>296</v>
      </c>
      <c r="P10" s="159">
        <v>0</v>
      </c>
      <c r="Q10" s="159">
        <v>0</v>
      </c>
      <c r="R10" s="159">
        <v>0</v>
      </c>
      <c r="S10" s="159">
        <v>0</v>
      </c>
      <c r="T10" s="159">
        <v>0</v>
      </c>
      <c r="U10" s="177" t="str">
        <f>IFERROR(T10/S10-1,"-")</f>
        <v>-</v>
      </c>
      <c r="V10" s="158">
        <f t="shared" ref="V10:V20" si="5">T10-S10</f>
        <v>0</v>
      </c>
      <c r="W10" s="160" t="e">
        <f t="shared" si="4"/>
        <v>#DIV/0!</v>
      </c>
    </row>
    <row r="11" spans="1:23" x14ac:dyDescent="0.25">
      <c r="A11" s="161" t="s">
        <v>100</v>
      </c>
      <c r="B11" s="162" t="s">
        <v>103</v>
      </c>
      <c r="C11" s="163">
        <v>8085</v>
      </c>
      <c r="D11" s="163">
        <v>6454</v>
      </c>
      <c r="E11" s="163">
        <v>5558</v>
      </c>
      <c r="F11" s="163">
        <v>5256</v>
      </c>
      <c r="G11" s="163">
        <v>5217</v>
      </c>
      <c r="H11" s="163">
        <v>4494</v>
      </c>
      <c r="I11" s="178">
        <f>IFERROR(H11/G11-1,"-")</f>
        <v>-0.13858539390454283</v>
      </c>
      <c r="J11" s="162">
        <f t="shared" si="1"/>
        <v>-723</v>
      </c>
      <c r="K11" s="164">
        <f t="shared" si="2"/>
        <v>2.4749966955985372E-2</v>
      </c>
      <c r="N11" s="162" t="s">
        <v>103</v>
      </c>
      <c r="O11" s="163">
        <v>117</v>
      </c>
      <c r="P11" s="163">
        <v>0</v>
      </c>
      <c r="Q11" s="163">
        <v>0</v>
      </c>
      <c r="R11" s="163">
        <v>0</v>
      </c>
      <c r="S11" s="163">
        <v>0</v>
      </c>
      <c r="T11" s="163">
        <v>0</v>
      </c>
      <c r="U11" s="178" t="str">
        <f>IFERROR(T11/S11-1,"-")</f>
        <v>-</v>
      </c>
      <c r="V11" s="162">
        <f t="shared" si="5"/>
        <v>0</v>
      </c>
      <c r="W11" s="164" t="e">
        <f>T11/T$9</f>
        <v>#DIV/0!</v>
      </c>
    </row>
    <row r="12" spans="1:23" x14ac:dyDescent="0.25">
      <c r="A12" s="1"/>
      <c r="B12" s="162" t="s">
        <v>100</v>
      </c>
      <c r="C12" s="163">
        <v>5983</v>
      </c>
      <c r="D12" s="163">
        <v>1142</v>
      </c>
      <c r="E12" s="163">
        <v>4394</v>
      </c>
      <c r="F12" s="163">
        <v>5088</v>
      </c>
      <c r="G12" s="163">
        <v>6179</v>
      </c>
      <c r="H12" s="163">
        <v>7199</v>
      </c>
      <c r="I12" s="178">
        <f>IFERROR(H12/G12-1,"-")</f>
        <v>0.16507525489561425</v>
      </c>
      <c r="J12" s="162">
        <f t="shared" si="1"/>
        <v>1020</v>
      </c>
      <c r="K12" s="164">
        <f t="shared" si="2"/>
        <v>3.9647310217209325E-2</v>
      </c>
      <c r="N12" s="162" t="s">
        <v>100</v>
      </c>
      <c r="O12" s="163">
        <v>179</v>
      </c>
      <c r="P12" s="163">
        <v>0</v>
      </c>
      <c r="Q12" s="163">
        <v>0</v>
      </c>
      <c r="R12" s="163">
        <v>0</v>
      </c>
      <c r="S12" s="163">
        <v>0</v>
      </c>
      <c r="T12" s="163">
        <v>0</v>
      </c>
      <c r="U12" s="178" t="str">
        <f>IFERROR(T12/S12-1,"-")</f>
        <v>-</v>
      </c>
      <c r="V12" s="162">
        <f t="shared" si="5"/>
        <v>0</v>
      </c>
      <c r="W12" s="164" t="e">
        <f t="shared" si="4"/>
        <v>#DIV/0!</v>
      </c>
    </row>
    <row r="13" spans="1:23" s="56" customFormat="1" x14ac:dyDescent="0.25">
      <c r="B13" s="158" t="s">
        <v>107</v>
      </c>
      <c r="C13" s="159">
        <v>171756</v>
      </c>
      <c r="D13" s="159">
        <v>16462</v>
      </c>
      <c r="E13" s="159">
        <v>121177</v>
      </c>
      <c r="F13" s="159">
        <v>153959</v>
      </c>
      <c r="G13" s="159">
        <v>173566</v>
      </c>
      <c r="H13" s="159">
        <v>169883</v>
      </c>
      <c r="I13" s="177">
        <f>IFERROR(H13/G13-1,"-")</f>
        <v>-2.1219593699226769E-2</v>
      </c>
      <c r="J13" s="158">
        <f t="shared" si="1"/>
        <v>-3683</v>
      </c>
      <c r="K13" s="160">
        <f t="shared" si="2"/>
        <v>0.93560272282680534</v>
      </c>
      <c r="N13" s="158" t="s">
        <v>107</v>
      </c>
      <c r="O13" s="159">
        <v>1252</v>
      </c>
      <c r="P13" s="159">
        <v>0</v>
      </c>
      <c r="Q13" s="159">
        <v>0</v>
      </c>
      <c r="R13" s="159">
        <v>0</v>
      </c>
      <c r="S13" s="159">
        <v>0</v>
      </c>
      <c r="T13" s="159">
        <v>0</v>
      </c>
      <c r="U13" s="177" t="str">
        <f>IFERROR(T13/S13-1,"-")</f>
        <v>-</v>
      </c>
      <c r="V13" s="158">
        <f t="shared" si="5"/>
        <v>0</v>
      </c>
      <c r="W13" s="160" t="e">
        <f t="shared" si="4"/>
        <v>#DIV/0!</v>
      </c>
    </row>
    <row r="14" spans="1:23" s="56" customFormat="1" x14ac:dyDescent="0.25">
      <c r="B14" s="162" t="s">
        <v>110</v>
      </c>
      <c r="C14" s="163">
        <v>73499</v>
      </c>
      <c r="D14" s="163">
        <v>1192</v>
      </c>
      <c r="E14" s="163">
        <v>42560</v>
      </c>
      <c r="F14" s="163">
        <v>61875</v>
      </c>
      <c r="G14" s="163">
        <v>74501</v>
      </c>
      <c r="H14" s="163">
        <v>75092</v>
      </c>
      <c r="I14" s="178">
        <f t="shared" ref="I14:I21" si="6">IFERROR(H14/G14-1,"-")</f>
        <v>7.9327794257795237E-3</v>
      </c>
      <c r="J14" s="162">
        <f t="shared" si="1"/>
        <v>591</v>
      </c>
      <c r="K14" s="164">
        <f t="shared" si="2"/>
        <v>0.41355685773450235</v>
      </c>
      <c r="N14" s="162" t="s">
        <v>110</v>
      </c>
      <c r="O14" s="163">
        <v>447</v>
      </c>
      <c r="P14" s="163">
        <v>0</v>
      </c>
      <c r="Q14" s="163">
        <v>0</v>
      </c>
      <c r="R14" s="163">
        <v>0</v>
      </c>
      <c r="S14" s="163">
        <v>0</v>
      </c>
      <c r="T14" s="163">
        <v>0</v>
      </c>
      <c r="U14" s="178" t="str">
        <f t="shared" ref="U14:U21" si="7">IFERROR(T14/S14-1,"-")</f>
        <v>-</v>
      </c>
      <c r="V14" s="162">
        <f t="shared" si="5"/>
        <v>0</v>
      </c>
      <c r="W14" s="164" t="e">
        <f t="shared" si="4"/>
        <v>#DIV/0!</v>
      </c>
    </row>
    <row r="15" spans="1:23" x14ac:dyDescent="0.25">
      <c r="A15" s="1"/>
      <c r="B15" s="162" t="s">
        <v>113</v>
      </c>
      <c r="C15" s="163">
        <v>11561</v>
      </c>
      <c r="D15" s="163">
        <v>1599</v>
      </c>
      <c r="E15" s="163">
        <v>7303</v>
      </c>
      <c r="F15" s="163">
        <v>9242</v>
      </c>
      <c r="G15" s="163">
        <v>10096</v>
      </c>
      <c r="H15" s="163">
        <v>10008</v>
      </c>
      <c r="I15" s="178">
        <f t="shared" si="6"/>
        <v>-8.7163232963549664E-3</v>
      </c>
      <c r="J15" s="162">
        <f t="shared" si="1"/>
        <v>-88</v>
      </c>
      <c r="K15" s="164">
        <f t="shared" si="2"/>
        <v>5.5117416398642989E-2</v>
      </c>
      <c r="N15" s="162" t="s">
        <v>113</v>
      </c>
      <c r="O15" s="163">
        <v>72</v>
      </c>
      <c r="P15" s="163">
        <v>0</v>
      </c>
      <c r="Q15" s="163">
        <v>0</v>
      </c>
      <c r="R15" s="163">
        <v>0</v>
      </c>
      <c r="S15" s="163">
        <v>0</v>
      </c>
      <c r="T15" s="163">
        <v>0</v>
      </c>
      <c r="U15" s="178" t="str">
        <f t="shared" si="7"/>
        <v>-</v>
      </c>
      <c r="V15" s="162">
        <f t="shared" si="5"/>
        <v>0</v>
      </c>
      <c r="W15" s="164" t="e">
        <f t="shared" si="4"/>
        <v>#DIV/0!</v>
      </c>
    </row>
    <row r="16" spans="1:23" x14ac:dyDescent="0.25">
      <c r="A16" s="1"/>
      <c r="B16" s="162" t="s">
        <v>116</v>
      </c>
      <c r="C16" s="163">
        <v>4547</v>
      </c>
      <c r="D16" s="163">
        <v>2862</v>
      </c>
      <c r="E16" s="163">
        <v>5188</v>
      </c>
      <c r="F16" s="163">
        <v>6354</v>
      </c>
      <c r="G16" s="163">
        <v>7896</v>
      </c>
      <c r="H16" s="163">
        <v>6412</v>
      </c>
      <c r="I16" s="178">
        <f t="shared" si="6"/>
        <v>-0.18794326241134751</v>
      </c>
      <c r="J16" s="162">
        <f t="shared" si="1"/>
        <v>-1484</v>
      </c>
      <c r="K16" s="164">
        <f t="shared" si="2"/>
        <v>3.5313036965237694E-2</v>
      </c>
      <c r="N16" s="162" t="s">
        <v>116</v>
      </c>
      <c r="O16" s="163">
        <v>51</v>
      </c>
      <c r="P16" s="163">
        <v>0</v>
      </c>
      <c r="Q16" s="163">
        <v>0</v>
      </c>
      <c r="R16" s="163">
        <v>0</v>
      </c>
      <c r="S16" s="163">
        <v>0</v>
      </c>
      <c r="T16" s="163">
        <v>0</v>
      </c>
      <c r="U16" s="178" t="str">
        <f t="shared" si="7"/>
        <v>-</v>
      </c>
      <c r="V16" s="162">
        <f t="shared" si="5"/>
        <v>0</v>
      </c>
      <c r="W16" s="164" t="e">
        <f t="shared" si="4"/>
        <v>#DIV/0!</v>
      </c>
    </row>
    <row r="17" spans="1:23" x14ac:dyDescent="0.25">
      <c r="A17" s="1"/>
      <c r="B17" s="162" t="s">
        <v>123</v>
      </c>
      <c r="C17" s="163">
        <v>6796</v>
      </c>
      <c r="D17" s="163">
        <v>429</v>
      </c>
      <c r="E17" s="163">
        <v>8074</v>
      </c>
      <c r="F17" s="163">
        <v>6864</v>
      </c>
      <c r="G17" s="163">
        <v>7511</v>
      </c>
      <c r="H17" s="163">
        <v>7289</v>
      </c>
      <c r="I17" s="178">
        <f t="shared" si="6"/>
        <v>-2.9556650246305383E-2</v>
      </c>
      <c r="J17" s="162">
        <f t="shared" si="1"/>
        <v>-222</v>
      </c>
      <c r="K17" s="164">
        <f t="shared" si="2"/>
        <v>4.0142970436621579E-2</v>
      </c>
      <c r="N17" s="162" t="s">
        <v>123</v>
      </c>
      <c r="O17" s="163">
        <v>13</v>
      </c>
      <c r="P17" s="163">
        <v>0</v>
      </c>
      <c r="Q17" s="163">
        <v>0</v>
      </c>
      <c r="R17" s="163">
        <v>0</v>
      </c>
      <c r="S17" s="163">
        <v>0</v>
      </c>
      <c r="T17" s="163">
        <v>0</v>
      </c>
      <c r="U17" s="178" t="str">
        <f t="shared" si="7"/>
        <v>-</v>
      </c>
      <c r="V17" s="162">
        <f t="shared" si="5"/>
        <v>0</v>
      </c>
      <c r="W17" s="164" t="e">
        <f t="shared" si="4"/>
        <v>#DIV/0!</v>
      </c>
    </row>
    <row r="18" spans="1:23" x14ac:dyDescent="0.25">
      <c r="A18" s="1"/>
      <c r="B18" s="162" t="s">
        <v>119</v>
      </c>
      <c r="C18" s="163">
        <v>2651</v>
      </c>
      <c r="D18" s="163">
        <v>474</v>
      </c>
      <c r="E18" s="163">
        <v>2556</v>
      </c>
      <c r="F18" s="163">
        <v>2738</v>
      </c>
      <c r="G18" s="163">
        <v>3331</v>
      </c>
      <c r="H18" s="163">
        <v>2652</v>
      </c>
      <c r="I18" s="178">
        <f t="shared" si="6"/>
        <v>-0.20384268988291809</v>
      </c>
      <c r="J18" s="162">
        <f t="shared" si="1"/>
        <v>-679</v>
      </c>
      <c r="K18" s="164">
        <f t="shared" si="2"/>
        <v>1.4605454465347844E-2</v>
      </c>
      <c r="N18" s="162" t="s">
        <v>119</v>
      </c>
      <c r="O18" s="163">
        <v>48</v>
      </c>
      <c r="P18" s="163">
        <v>0</v>
      </c>
      <c r="Q18" s="163">
        <v>0</v>
      </c>
      <c r="R18" s="163">
        <v>0</v>
      </c>
      <c r="S18" s="163">
        <v>0</v>
      </c>
      <c r="T18" s="163">
        <v>0</v>
      </c>
      <c r="U18" s="178" t="str">
        <f t="shared" si="7"/>
        <v>-</v>
      </c>
      <c r="V18" s="162">
        <f t="shared" si="5"/>
        <v>0</v>
      </c>
      <c r="W18" s="164" t="e">
        <f t="shared" si="4"/>
        <v>#DIV/0!</v>
      </c>
    </row>
    <row r="19" spans="1:23" x14ac:dyDescent="0.25">
      <c r="A19" s="161" t="s">
        <v>144</v>
      </c>
      <c r="B19" s="162" t="s">
        <v>128</v>
      </c>
      <c r="C19" s="163">
        <v>8436</v>
      </c>
      <c r="D19" s="163">
        <v>108</v>
      </c>
      <c r="E19" s="163">
        <v>6393</v>
      </c>
      <c r="F19" s="163">
        <v>7704</v>
      </c>
      <c r="G19" s="163">
        <v>6892</v>
      </c>
      <c r="H19" s="163">
        <v>6147</v>
      </c>
      <c r="I19" s="178">
        <f t="shared" si="6"/>
        <v>-0.10809634358676723</v>
      </c>
      <c r="J19" s="162">
        <f t="shared" si="1"/>
        <v>-745</v>
      </c>
      <c r="K19" s="164">
        <f t="shared" si="2"/>
        <v>3.3853592985857162E-2</v>
      </c>
      <c r="N19" s="162" t="s">
        <v>128</v>
      </c>
      <c r="O19" s="163">
        <v>47</v>
      </c>
      <c r="P19" s="163">
        <v>0</v>
      </c>
      <c r="Q19" s="163">
        <v>0</v>
      </c>
      <c r="R19" s="163">
        <v>0</v>
      </c>
      <c r="S19" s="163">
        <v>0</v>
      </c>
      <c r="T19" s="163">
        <v>0</v>
      </c>
      <c r="U19" s="178" t="str">
        <f t="shared" si="7"/>
        <v>-</v>
      </c>
      <c r="V19" s="162">
        <f t="shared" si="5"/>
        <v>0</v>
      </c>
      <c r="W19" s="164" t="e">
        <f t="shared" si="4"/>
        <v>#DIV/0!</v>
      </c>
    </row>
    <row r="20" spans="1:23" x14ac:dyDescent="0.25">
      <c r="A20" s="166" t="s">
        <v>145</v>
      </c>
      <c r="B20" s="162" t="s">
        <v>131</v>
      </c>
      <c r="C20" s="163">
        <v>13705</v>
      </c>
      <c r="D20" s="163">
        <v>653</v>
      </c>
      <c r="E20" s="163">
        <v>5803</v>
      </c>
      <c r="F20" s="163">
        <v>7979</v>
      </c>
      <c r="G20" s="163">
        <v>9628</v>
      </c>
      <c r="H20" s="163">
        <v>6756</v>
      </c>
      <c r="I20" s="178">
        <f t="shared" si="6"/>
        <v>-0.29829663481512259</v>
      </c>
      <c r="J20" s="162">
        <f t="shared" si="1"/>
        <v>-2872</v>
      </c>
      <c r="K20" s="164">
        <f t="shared" si="2"/>
        <v>3.7207560470546769E-2</v>
      </c>
      <c r="N20" s="162" t="s">
        <v>131</v>
      </c>
      <c r="O20" s="163">
        <v>84</v>
      </c>
      <c r="P20" s="163">
        <v>0</v>
      </c>
      <c r="Q20" s="163">
        <v>0</v>
      </c>
      <c r="R20" s="163">
        <v>0</v>
      </c>
      <c r="S20" s="163">
        <v>0</v>
      </c>
      <c r="T20" s="163">
        <v>0</v>
      </c>
      <c r="U20" s="178" t="str">
        <f t="shared" si="7"/>
        <v>-</v>
      </c>
      <c r="V20" s="162">
        <f t="shared" si="5"/>
        <v>0</v>
      </c>
      <c r="W20" s="164" t="e">
        <f t="shared" si="4"/>
        <v>#DIV/0!</v>
      </c>
    </row>
    <row r="21" spans="1:23" x14ac:dyDescent="0.25">
      <c r="B21" s="167" t="s">
        <v>145</v>
      </c>
      <c r="C21" s="168">
        <f t="shared" ref="C21" si="8">C13-SUM(C14:C20)</f>
        <v>50561</v>
      </c>
      <c r="D21" s="168">
        <f t="shared" ref="D21:H21" si="9">D13-SUM(D14:D20)</f>
        <v>9145</v>
      </c>
      <c r="E21" s="168">
        <f t="shared" si="9"/>
        <v>43300</v>
      </c>
      <c r="F21" s="168">
        <f t="shared" si="9"/>
        <v>51203</v>
      </c>
      <c r="G21" s="168">
        <f t="shared" si="9"/>
        <v>53711</v>
      </c>
      <c r="H21" s="168">
        <f t="shared" si="9"/>
        <v>55527</v>
      </c>
      <c r="I21" s="179">
        <f t="shared" si="6"/>
        <v>3.381057883859917E-2</v>
      </c>
      <c r="J21" s="167">
        <f t="shared" si="1"/>
        <v>1816</v>
      </c>
      <c r="K21" s="169">
        <f t="shared" si="2"/>
        <v>0.30580583337004891</v>
      </c>
      <c r="N21" s="167" t="s">
        <v>145</v>
      </c>
      <c r="O21" s="168">
        <f t="shared" ref="O21:T21" si="10">O13-SUM(O14:O20)</f>
        <v>490</v>
      </c>
      <c r="P21" s="168">
        <f t="shared" si="10"/>
        <v>0</v>
      </c>
      <c r="Q21" s="168">
        <f t="shared" si="10"/>
        <v>0</v>
      </c>
      <c r="R21" s="168">
        <f t="shared" si="10"/>
        <v>0</v>
      </c>
      <c r="S21" s="168">
        <f t="shared" si="10"/>
        <v>0</v>
      </c>
      <c r="T21" s="168">
        <f t="shared" si="10"/>
        <v>0</v>
      </c>
      <c r="U21" s="179" t="str">
        <f t="shared" si="7"/>
        <v>-</v>
      </c>
      <c r="V21" s="167">
        <f>T21-S21</f>
        <v>0</v>
      </c>
      <c r="W21" s="169" t="e">
        <f t="shared" si="4"/>
        <v>#DIV/0!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54424</v>
      </c>
      <c r="D23" s="175">
        <f t="shared" si="11"/>
        <v>6887</v>
      </c>
      <c r="E23" s="175">
        <f t="shared" si="11"/>
        <v>30982</v>
      </c>
      <c r="F23" s="175">
        <f t="shared" si="11"/>
        <v>49992</v>
      </c>
      <c r="G23" s="175">
        <f t="shared" si="11"/>
        <v>58418</v>
      </c>
      <c r="H23" s="175">
        <f t="shared" si="11"/>
        <v>57089</v>
      </c>
      <c r="I23" s="176">
        <f>IFERROR(H23/G23-1,"-")</f>
        <v>-2.2749837378890025E-2</v>
      </c>
      <c r="J23" s="175">
        <f>H23-G23</f>
        <v>-1329</v>
      </c>
      <c r="K23" s="176">
        <f t="shared" ref="K23:K35" si="12">H23/H$9</f>
        <v>0.31440829184473718</v>
      </c>
    </row>
    <row r="24" spans="1:23" x14ac:dyDescent="0.25">
      <c r="B24" s="158" t="s">
        <v>97</v>
      </c>
      <c r="C24" s="159">
        <v>2833</v>
      </c>
      <c r="D24" s="159">
        <v>2438</v>
      </c>
      <c r="E24" s="159">
        <v>1986</v>
      </c>
      <c r="F24" s="159">
        <v>2827</v>
      </c>
      <c r="G24" s="159">
        <v>3396</v>
      </c>
      <c r="H24" s="159">
        <v>2869</v>
      </c>
      <c r="I24" s="177">
        <f>IFERROR(H24/G24-1,"-")</f>
        <v>-0.15518256772673733</v>
      </c>
      <c r="J24" s="158">
        <f t="shared" ref="J24:J34" si="13">H24-G24</f>
        <v>-527</v>
      </c>
      <c r="K24" s="160">
        <f t="shared" si="12"/>
        <v>1.5800546327708508E-2</v>
      </c>
    </row>
    <row r="25" spans="1:23" x14ac:dyDescent="0.25">
      <c r="B25" s="162" t="s">
        <v>103</v>
      </c>
      <c r="C25" s="163">
        <v>2303</v>
      </c>
      <c r="D25" s="163">
        <v>2087</v>
      </c>
      <c r="E25" s="163">
        <v>1287</v>
      </c>
      <c r="F25" s="163">
        <v>1884</v>
      </c>
      <c r="G25" s="163">
        <v>1702</v>
      </c>
      <c r="H25" s="163">
        <v>1300</v>
      </c>
      <c r="I25" s="178">
        <f>IFERROR(H25/G25-1,"-")</f>
        <v>-0.23619271445358403</v>
      </c>
      <c r="J25" s="162">
        <f t="shared" si="13"/>
        <v>-402</v>
      </c>
      <c r="K25" s="164">
        <f t="shared" si="12"/>
        <v>7.1595365026214915E-3</v>
      </c>
    </row>
    <row r="26" spans="1:23" x14ac:dyDescent="0.25">
      <c r="B26" s="162" t="s">
        <v>100</v>
      </c>
      <c r="C26" s="163">
        <v>530</v>
      </c>
      <c r="D26" s="163">
        <v>351</v>
      </c>
      <c r="E26" s="163">
        <v>699</v>
      </c>
      <c r="F26" s="163">
        <v>943</v>
      </c>
      <c r="G26" s="163">
        <v>1694</v>
      </c>
      <c r="H26" s="163">
        <v>1569</v>
      </c>
      <c r="I26" s="178">
        <f>IFERROR(H26/G26-1,"-")</f>
        <v>-7.3789846517119284E-2</v>
      </c>
      <c r="J26" s="162">
        <f t="shared" si="13"/>
        <v>-125</v>
      </c>
      <c r="K26" s="164">
        <f t="shared" si="12"/>
        <v>8.6410098250870159E-3</v>
      </c>
    </row>
    <row r="27" spans="1:23" x14ac:dyDescent="0.25">
      <c r="B27" s="158" t="s">
        <v>107</v>
      </c>
      <c r="C27" s="159">
        <v>51591</v>
      </c>
      <c r="D27" s="159">
        <v>4449</v>
      </c>
      <c r="E27" s="159">
        <v>28996</v>
      </c>
      <c r="F27" s="159">
        <v>47165</v>
      </c>
      <c r="G27" s="159">
        <v>55022</v>
      </c>
      <c r="H27" s="159">
        <v>54220</v>
      </c>
      <c r="I27" s="177">
        <f>IFERROR(H27/G27-1,"-")</f>
        <v>-1.4575987786703548E-2</v>
      </c>
      <c r="J27" s="158">
        <f t="shared" si="13"/>
        <v>-802</v>
      </c>
      <c r="K27" s="160">
        <f t="shared" si="12"/>
        <v>0.29860774551702868</v>
      </c>
    </row>
    <row r="28" spans="1:23" x14ac:dyDescent="0.25">
      <c r="B28" s="162" t="s">
        <v>110</v>
      </c>
      <c r="C28" s="163">
        <v>28098</v>
      </c>
      <c r="D28" s="163">
        <v>518</v>
      </c>
      <c r="E28" s="163">
        <v>12120</v>
      </c>
      <c r="F28" s="163">
        <v>21878</v>
      </c>
      <c r="G28" s="163">
        <v>27249</v>
      </c>
      <c r="H28" s="163">
        <v>28734</v>
      </c>
      <c r="I28" s="178">
        <f t="shared" ref="I28:I35" si="14">IFERROR(H28/G28-1,"-")</f>
        <v>5.4497412749091811E-2</v>
      </c>
      <c r="J28" s="162">
        <f t="shared" si="13"/>
        <v>1485</v>
      </c>
      <c r="K28" s="164">
        <f t="shared" si="12"/>
        <v>0.15824778605101997</v>
      </c>
    </row>
    <row r="29" spans="1:23" x14ac:dyDescent="0.25">
      <c r="B29" s="162" t="s">
        <v>113</v>
      </c>
      <c r="C29" s="163">
        <v>4020</v>
      </c>
      <c r="D29" s="163">
        <v>419</v>
      </c>
      <c r="E29" s="163">
        <v>1768</v>
      </c>
      <c r="F29" s="163">
        <v>2327</v>
      </c>
      <c r="G29" s="163">
        <v>2756</v>
      </c>
      <c r="H29" s="163">
        <v>2616</v>
      </c>
      <c r="I29" s="178">
        <f t="shared" si="14"/>
        <v>-5.0798258345428171E-2</v>
      </c>
      <c r="J29" s="162">
        <f t="shared" si="13"/>
        <v>-140</v>
      </c>
      <c r="K29" s="164">
        <f t="shared" si="12"/>
        <v>1.4407190377582941E-2</v>
      </c>
    </row>
    <row r="30" spans="1:23" x14ac:dyDescent="0.25">
      <c r="B30" s="162" t="s">
        <v>116</v>
      </c>
      <c r="C30" s="163">
        <v>1565</v>
      </c>
      <c r="D30" s="163">
        <v>745</v>
      </c>
      <c r="E30" s="163">
        <v>1803</v>
      </c>
      <c r="F30" s="163">
        <v>3031</v>
      </c>
      <c r="G30" s="163">
        <v>4634</v>
      </c>
      <c r="H30" s="163">
        <v>2370</v>
      </c>
      <c r="I30" s="178">
        <f t="shared" si="14"/>
        <v>-0.48856279671989644</v>
      </c>
      <c r="J30" s="162">
        <f t="shared" si="13"/>
        <v>-2264</v>
      </c>
      <c r="K30" s="164">
        <f t="shared" si="12"/>
        <v>1.3052385777856104E-2</v>
      </c>
    </row>
    <row r="31" spans="1:23" x14ac:dyDescent="0.25">
      <c r="B31" s="162" t="s">
        <v>123</v>
      </c>
      <c r="C31" s="163">
        <v>1891</v>
      </c>
      <c r="D31" s="163">
        <v>109</v>
      </c>
      <c r="E31" s="163">
        <v>1831</v>
      </c>
      <c r="F31" s="163">
        <v>2110</v>
      </c>
      <c r="G31" s="163">
        <v>2096</v>
      </c>
      <c r="H31" s="163">
        <v>1987</v>
      </c>
      <c r="I31" s="178">
        <f t="shared" si="14"/>
        <v>-5.2003816793893098E-2</v>
      </c>
      <c r="J31" s="162">
        <f t="shared" si="13"/>
        <v>-109</v>
      </c>
      <c r="K31" s="164">
        <f t="shared" si="12"/>
        <v>1.0943076177468388E-2</v>
      </c>
    </row>
    <row r="32" spans="1:23" x14ac:dyDescent="0.25">
      <c r="B32" s="162" t="s">
        <v>119</v>
      </c>
      <c r="C32" s="163">
        <v>999</v>
      </c>
      <c r="D32" s="163">
        <v>183</v>
      </c>
      <c r="E32" s="163">
        <v>876</v>
      </c>
      <c r="F32" s="163">
        <v>929</v>
      </c>
      <c r="G32" s="163">
        <v>1043</v>
      </c>
      <c r="H32" s="163">
        <v>902</v>
      </c>
      <c r="I32" s="178">
        <f t="shared" si="14"/>
        <v>-0.13518696069031644</v>
      </c>
      <c r="J32" s="162">
        <f t="shared" si="13"/>
        <v>-141</v>
      </c>
      <c r="K32" s="164">
        <f t="shared" si="12"/>
        <v>4.9676168656650659E-3</v>
      </c>
    </row>
    <row r="33" spans="2:11" x14ac:dyDescent="0.25">
      <c r="B33" s="162" t="s">
        <v>128</v>
      </c>
      <c r="C33" s="163">
        <v>1653</v>
      </c>
      <c r="D33" s="163">
        <v>19</v>
      </c>
      <c r="E33" s="163">
        <v>727</v>
      </c>
      <c r="F33" s="163">
        <v>1414</v>
      </c>
      <c r="G33" s="163">
        <v>969</v>
      </c>
      <c r="H33" s="163">
        <v>1188</v>
      </c>
      <c r="I33" s="178">
        <f t="shared" si="14"/>
        <v>0.22600619195046434</v>
      </c>
      <c r="J33" s="162">
        <f t="shared" si="13"/>
        <v>219</v>
      </c>
      <c r="K33" s="164">
        <f t="shared" si="12"/>
        <v>6.5427148962417941E-3</v>
      </c>
    </row>
    <row r="34" spans="2:11" x14ac:dyDescent="0.25">
      <c r="B34" s="162" t="s">
        <v>131</v>
      </c>
      <c r="C34" s="163">
        <v>1522</v>
      </c>
      <c r="D34" s="163">
        <v>58</v>
      </c>
      <c r="E34" s="163">
        <v>525</v>
      </c>
      <c r="F34" s="163">
        <v>1167</v>
      </c>
      <c r="G34" s="163">
        <v>1180</v>
      </c>
      <c r="H34" s="163">
        <v>752</v>
      </c>
      <c r="I34" s="178">
        <f t="shared" si="14"/>
        <v>-0.36271186440677972</v>
      </c>
      <c r="J34" s="162">
        <f t="shared" si="13"/>
        <v>-428</v>
      </c>
      <c r="K34" s="164">
        <f t="shared" si="12"/>
        <v>4.141516499977971E-3</v>
      </c>
    </row>
    <row r="35" spans="2:11" x14ac:dyDescent="0.25">
      <c r="B35" s="167" t="s">
        <v>145</v>
      </c>
      <c r="C35" s="168">
        <f t="shared" ref="C35" si="15">C27-SUM(C28:C34)</f>
        <v>11843</v>
      </c>
      <c r="D35" s="168">
        <f t="shared" ref="D35:H35" si="16">D27-SUM(D28:D34)</f>
        <v>2398</v>
      </c>
      <c r="E35" s="168">
        <f t="shared" si="16"/>
        <v>9346</v>
      </c>
      <c r="F35" s="168">
        <f t="shared" si="16"/>
        <v>14309</v>
      </c>
      <c r="G35" s="168">
        <f t="shared" si="16"/>
        <v>15095</v>
      </c>
      <c r="H35" s="168">
        <f t="shared" si="16"/>
        <v>15671</v>
      </c>
      <c r="I35" s="179">
        <f t="shared" si="14"/>
        <v>3.8158330573037524E-2</v>
      </c>
      <c r="J35" s="167">
        <f>H35-G35</f>
        <v>576</v>
      </c>
      <c r="K35" s="169">
        <f t="shared" si="12"/>
        <v>8.6305458871216462E-2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85018</v>
      </c>
      <c r="D37" s="175">
        <f t="shared" si="17"/>
        <v>13023</v>
      </c>
      <c r="E37" s="175">
        <f t="shared" si="17"/>
        <v>69712</v>
      </c>
      <c r="F37" s="175">
        <f t="shared" si="17"/>
        <v>79229</v>
      </c>
      <c r="G37" s="175">
        <f t="shared" si="17"/>
        <v>84633</v>
      </c>
      <c r="H37" s="175">
        <f t="shared" si="17"/>
        <v>81367</v>
      </c>
      <c r="I37" s="176">
        <f>IFERROR(H37/G37-1,"-")</f>
        <v>-3.8590148050996698E-2</v>
      </c>
      <c r="J37" s="175">
        <f>H37-G37</f>
        <v>-3266</v>
      </c>
      <c r="K37" s="176">
        <f t="shared" ref="K37:K49" si="18">H37/H$9</f>
        <v>0.44811538969907916</v>
      </c>
    </row>
    <row r="38" spans="2:11" x14ac:dyDescent="0.25">
      <c r="B38" s="158" t="s">
        <v>97</v>
      </c>
      <c r="C38" s="159">
        <v>3397</v>
      </c>
      <c r="D38" s="159">
        <v>3790</v>
      </c>
      <c r="E38" s="159">
        <v>2740</v>
      </c>
      <c r="F38" s="159">
        <v>2508</v>
      </c>
      <c r="G38" s="159">
        <v>2672</v>
      </c>
      <c r="H38" s="159">
        <v>2646</v>
      </c>
      <c r="I38" s="177">
        <f>IFERROR(H38/G38-1,"-")</f>
        <v>-9.7305389221556959E-3</v>
      </c>
      <c r="J38" s="158">
        <f t="shared" ref="J38:J48" si="19">H38-G38</f>
        <v>-26</v>
      </c>
      <c r="K38" s="160">
        <f t="shared" si="18"/>
        <v>1.457241045072036E-2</v>
      </c>
    </row>
    <row r="39" spans="2:11" x14ac:dyDescent="0.25">
      <c r="B39" s="162" t="s">
        <v>103</v>
      </c>
      <c r="C39" s="163">
        <v>2450</v>
      </c>
      <c r="D39" s="163">
        <v>3492</v>
      </c>
      <c r="E39" s="163">
        <v>1743</v>
      </c>
      <c r="F39" s="163">
        <v>1312</v>
      </c>
      <c r="G39" s="163">
        <v>1383</v>
      </c>
      <c r="H39" s="163">
        <v>1153</v>
      </c>
      <c r="I39" s="178">
        <f>IFERROR(H39/G39-1,"-")</f>
        <v>-0.16630513376717282</v>
      </c>
      <c r="J39" s="162">
        <f t="shared" si="19"/>
        <v>-230</v>
      </c>
      <c r="K39" s="164">
        <f t="shared" si="18"/>
        <v>6.3499581442481388E-3</v>
      </c>
    </row>
    <row r="40" spans="2:11" x14ac:dyDescent="0.25">
      <c r="B40" s="162" t="s">
        <v>100</v>
      </c>
      <c r="C40" s="163">
        <v>947</v>
      </c>
      <c r="D40" s="163">
        <v>298</v>
      </c>
      <c r="E40" s="163">
        <v>997</v>
      </c>
      <c r="F40" s="163">
        <v>1196</v>
      </c>
      <c r="G40" s="163">
        <v>1289</v>
      </c>
      <c r="H40" s="163">
        <v>1493</v>
      </c>
      <c r="I40" s="178">
        <f>IFERROR(H40/G40-1,"-")</f>
        <v>0.15826221877424351</v>
      </c>
      <c r="J40" s="162">
        <f t="shared" si="19"/>
        <v>204</v>
      </c>
      <c r="K40" s="164">
        <f t="shared" si="18"/>
        <v>8.2224523064722208E-3</v>
      </c>
    </row>
    <row r="41" spans="2:11" x14ac:dyDescent="0.25">
      <c r="B41" s="158" t="s">
        <v>107</v>
      </c>
      <c r="C41" s="159">
        <v>81621</v>
      </c>
      <c r="D41" s="159">
        <v>9233</v>
      </c>
      <c r="E41" s="159">
        <v>66972</v>
      </c>
      <c r="F41" s="159">
        <v>76721</v>
      </c>
      <c r="G41" s="159">
        <v>81961</v>
      </c>
      <c r="H41" s="159">
        <v>78721</v>
      </c>
      <c r="I41" s="177">
        <f>IFERROR(H41/G41-1,"-")</f>
        <v>-3.9530996449530842E-2</v>
      </c>
      <c r="J41" s="158">
        <f t="shared" si="19"/>
        <v>-3240</v>
      </c>
      <c r="K41" s="160">
        <f t="shared" si="18"/>
        <v>0.43354297924835883</v>
      </c>
    </row>
    <row r="42" spans="2:11" x14ac:dyDescent="0.25">
      <c r="B42" s="162" t="s">
        <v>110</v>
      </c>
      <c r="C42" s="163">
        <v>33439</v>
      </c>
      <c r="D42" s="163">
        <v>521</v>
      </c>
      <c r="E42" s="163">
        <v>23920</v>
      </c>
      <c r="F42" s="163">
        <v>32736</v>
      </c>
      <c r="G42" s="163">
        <v>35682</v>
      </c>
      <c r="H42" s="163">
        <v>35067</v>
      </c>
      <c r="I42" s="178">
        <f t="shared" ref="I42:I49" si="20">IFERROR(H42/G42-1,"-")</f>
        <v>-1.723558096519251E-2</v>
      </c>
      <c r="J42" s="162">
        <f t="shared" si="19"/>
        <v>-615</v>
      </c>
      <c r="K42" s="164">
        <f t="shared" si="18"/>
        <v>0.19312574349032913</v>
      </c>
    </row>
    <row r="43" spans="2:11" x14ac:dyDescent="0.25">
      <c r="B43" s="162" t="s">
        <v>113</v>
      </c>
      <c r="C43" s="163">
        <v>2650</v>
      </c>
      <c r="D43" s="163">
        <v>723</v>
      </c>
      <c r="E43" s="163">
        <v>1876</v>
      </c>
      <c r="F43" s="163">
        <v>2019</v>
      </c>
      <c r="G43" s="163">
        <v>2408</v>
      </c>
      <c r="H43" s="163">
        <v>2469</v>
      </c>
      <c r="I43" s="178">
        <f t="shared" si="20"/>
        <v>2.5332225913621276E-2</v>
      </c>
      <c r="J43" s="162">
        <f t="shared" si="19"/>
        <v>61</v>
      </c>
      <c r="K43" s="164">
        <f t="shared" si="18"/>
        <v>1.3597612019209587E-2</v>
      </c>
    </row>
    <row r="44" spans="2:11" x14ac:dyDescent="0.25">
      <c r="B44" s="162" t="s">
        <v>116</v>
      </c>
      <c r="C44" s="163">
        <v>1388</v>
      </c>
      <c r="D44" s="163">
        <v>1482</v>
      </c>
      <c r="E44" s="163">
        <v>1781</v>
      </c>
      <c r="F44" s="163">
        <v>1633</v>
      </c>
      <c r="G44" s="163">
        <v>1815</v>
      </c>
      <c r="H44" s="163">
        <v>1763</v>
      </c>
      <c r="I44" s="178">
        <f t="shared" si="20"/>
        <v>-2.8650137741046855E-2</v>
      </c>
      <c r="J44" s="162">
        <f t="shared" si="19"/>
        <v>-52</v>
      </c>
      <c r="K44" s="164">
        <f t="shared" si="18"/>
        <v>9.709432964708992E-3</v>
      </c>
    </row>
    <row r="45" spans="2:11" x14ac:dyDescent="0.25">
      <c r="B45" s="162" t="s">
        <v>123</v>
      </c>
      <c r="C45" s="163">
        <v>4221</v>
      </c>
      <c r="D45" s="163">
        <v>265</v>
      </c>
      <c r="E45" s="163">
        <v>4454</v>
      </c>
      <c r="F45" s="163">
        <v>3749</v>
      </c>
      <c r="G45" s="163">
        <v>3797</v>
      </c>
      <c r="H45" s="163">
        <v>3619</v>
      </c>
      <c r="I45" s="178">
        <f t="shared" si="20"/>
        <v>-4.6879115090861179E-2</v>
      </c>
      <c r="J45" s="162">
        <f t="shared" si="19"/>
        <v>-178</v>
      </c>
      <c r="K45" s="164">
        <f t="shared" si="18"/>
        <v>1.9931048156143983E-2</v>
      </c>
    </row>
    <row r="46" spans="2:11" x14ac:dyDescent="0.25">
      <c r="B46" s="162" t="s">
        <v>119</v>
      </c>
      <c r="C46" s="163">
        <v>1170</v>
      </c>
      <c r="D46" s="163">
        <v>245</v>
      </c>
      <c r="E46" s="163">
        <v>1295</v>
      </c>
      <c r="F46" s="163">
        <v>1329</v>
      </c>
      <c r="G46" s="163">
        <v>1769</v>
      </c>
      <c r="H46" s="163">
        <v>1369</v>
      </c>
      <c r="I46" s="178">
        <f t="shared" si="20"/>
        <v>-0.22611644997173541</v>
      </c>
      <c r="J46" s="162">
        <f t="shared" si="19"/>
        <v>-400</v>
      </c>
      <c r="K46" s="164">
        <f t="shared" si="18"/>
        <v>7.5395426708375554E-3</v>
      </c>
    </row>
    <row r="47" spans="2:11" x14ac:dyDescent="0.25">
      <c r="B47" s="162" t="s">
        <v>128</v>
      </c>
      <c r="C47" s="163">
        <v>5109</v>
      </c>
      <c r="D47" s="163">
        <v>50</v>
      </c>
      <c r="E47" s="163">
        <v>4585</v>
      </c>
      <c r="F47" s="163">
        <v>4518</v>
      </c>
      <c r="G47" s="163">
        <v>4429</v>
      </c>
      <c r="H47" s="163">
        <v>3434</v>
      </c>
      <c r="I47" s="178">
        <f t="shared" si="20"/>
        <v>-0.22465567848272749</v>
      </c>
      <c r="J47" s="162">
        <f t="shared" si="19"/>
        <v>-995</v>
      </c>
      <c r="K47" s="164">
        <f t="shared" si="18"/>
        <v>1.8912191038463234E-2</v>
      </c>
    </row>
    <row r="48" spans="2:11" x14ac:dyDescent="0.25">
      <c r="B48" s="162" t="s">
        <v>131</v>
      </c>
      <c r="C48" s="163">
        <v>9025</v>
      </c>
      <c r="D48" s="163">
        <v>502</v>
      </c>
      <c r="E48" s="163">
        <v>4211</v>
      </c>
      <c r="F48" s="163">
        <v>4894</v>
      </c>
      <c r="G48" s="163">
        <v>5688</v>
      </c>
      <c r="H48" s="163">
        <v>3940</v>
      </c>
      <c r="I48" s="178">
        <f t="shared" si="20"/>
        <v>-0.30731364275668072</v>
      </c>
      <c r="J48" s="162">
        <f t="shared" si="19"/>
        <v>-1748</v>
      </c>
      <c r="K48" s="164">
        <f t="shared" si="18"/>
        <v>2.1698902938714369E-2</v>
      </c>
    </row>
    <row r="49" spans="2:11" x14ac:dyDescent="0.25">
      <c r="B49" s="167" t="s">
        <v>145</v>
      </c>
      <c r="C49" s="168">
        <f t="shared" ref="C49" si="21">C41-SUM(C42:C48)</f>
        <v>24619</v>
      </c>
      <c r="D49" s="168">
        <f t="shared" ref="D49:H49" si="22">D41-SUM(D42:D48)</f>
        <v>5445</v>
      </c>
      <c r="E49" s="168">
        <f t="shared" si="22"/>
        <v>24850</v>
      </c>
      <c r="F49" s="168">
        <f t="shared" si="22"/>
        <v>25843</v>
      </c>
      <c r="G49" s="168">
        <f t="shared" si="22"/>
        <v>26373</v>
      </c>
      <c r="H49" s="168">
        <f t="shared" si="22"/>
        <v>27060</v>
      </c>
      <c r="I49" s="179">
        <f t="shared" si="20"/>
        <v>2.6049368672506068E-2</v>
      </c>
      <c r="J49" s="167">
        <f>H49-G49</f>
        <v>687</v>
      </c>
      <c r="K49" s="169">
        <f t="shared" si="18"/>
        <v>0.14902850596995199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1548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296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117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1252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447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72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51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48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47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84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490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310</v>
      </c>
      <c r="D66" s="159" t="s">
        <v>310</v>
      </c>
      <c r="E66" s="159" t="s">
        <v>310</v>
      </c>
      <c r="F66" s="159" t="s">
        <v>310</v>
      </c>
      <c r="G66" s="159" t="s">
        <v>310</v>
      </c>
      <c r="H66" s="159" t="s">
        <v>310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310</v>
      </c>
      <c r="D67" s="163" t="s">
        <v>310</v>
      </c>
      <c r="E67" s="163" t="s">
        <v>310</v>
      </c>
      <c r="F67" s="163" t="s">
        <v>310</v>
      </c>
      <c r="G67" s="163" t="s">
        <v>310</v>
      </c>
      <c r="H67" s="163" t="s">
        <v>310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310</v>
      </c>
      <c r="D68" s="163" t="s">
        <v>310</v>
      </c>
      <c r="E68" s="163" t="s">
        <v>310</v>
      </c>
      <c r="F68" s="163" t="s">
        <v>310</v>
      </c>
      <c r="G68" s="163" t="s">
        <v>310</v>
      </c>
      <c r="H68" s="163" t="s">
        <v>310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310</v>
      </c>
      <c r="D69" s="159" t="s">
        <v>310</v>
      </c>
      <c r="E69" s="159" t="s">
        <v>310</v>
      </c>
      <c r="F69" s="159" t="s">
        <v>310</v>
      </c>
      <c r="G69" s="159" t="s">
        <v>310</v>
      </c>
      <c r="H69" s="159" t="s">
        <v>310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310</v>
      </c>
      <c r="D70" s="163" t="s">
        <v>310</v>
      </c>
      <c r="E70" s="163" t="s">
        <v>310</v>
      </c>
      <c r="F70" s="163" t="s">
        <v>310</v>
      </c>
      <c r="G70" s="163" t="s">
        <v>310</v>
      </c>
      <c r="H70" s="163" t="s">
        <v>310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310</v>
      </c>
      <c r="D71" s="163" t="s">
        <v>310</v>
      </c>
      <c r="E71" s="163" t="s">
        <v>310</v>
      </c>
      <c r="F71" s="163" t="s">
        <v>310</v>
      </c>
      <c r="G71" s="163" t="s">
        <v>310</v>
      </c>
      <c r="H71" s="163" t="s">
        <v>310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310</v>
      </c>
      <c r="D72" s="163" t="s">
        <v>310</v>
      </c>
      <c r="E72" s="163" t="s">
        <v>310</v>
      </c>
      <c r="F72" s="163" t="s">
        <v>310</v>
      </c>
      <c r="G72" s="163" t="s">
        <v>310</v>
      </c>
      <c r="H72" s="163" t="s">
        <v>310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310</v>
      </c>
      <c r="D73" s="163" t="s">
        <v>310</v>
      </c>
      <c r="E73" s="163" t="s">
        <v>310</v>
      </c>
      <c r="F73" s="163" t="s">
        <v>310</v>
      </c>
      <c r="G73" s="163" t="s">
        <v>310</v>
      </c>
      <c r="H73" s="163" t="s">
        <v>310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310</v>
      </c>
      <c r="D74" s="163" t="s">
        <v>310</v>
      </c>
      <c r="E74" s="163" t="s">
        <v>310</v>
      </c>
      <c r="F74" s="163" t="s">
        <v>310</v>
      </c>
      <c r="G74" s="163" t="s">
        <v>310</v>
      </c>
      <c r="H74" s="163" t="s">
        <v>310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310</v>
      </c>
      <c r="D75" s="163" t="s">
        <v>310</v>
      </c>
      <c r="E75" s="163" t="s">
        <v>310</v>
      </c>
      <c r="F75" s="163" t="s">
        <v>310</v>
      </c>
      <c r="G75" s="163" t="s">
        <v>310</v>
      </c>
      <c r="H75" s="163" t="s">
        <v>310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310</v>
      </c>
      <c r="D76" s="163" t="s">
        <v>310</v>
      </c>
      <c r="E76" s="163" t="s">
        <v>310</v>
      </c>
      <c r="F76" s="163" t="s">
        <v>310</v>
      </c>
      <c r="G76" s="163" t="s">
        <v>310</v>
      </c>
      <c r="H76" s="163" t="s">
        <v>310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21811</v>
      </c>
      <c r="D79" s="175">
        <f t="shared" si="33"/>
        <v>3015</v>
      </c>
      <c r="E79" s="175">
        <f t="shared" si="33"/>
        <v>16448</v>
      </c>
      <c r="F79" s="175">
        <f t="shared" si="33"/>
        <v>20292</v>
      </c>
      <c r="G79" s="175">
        <f t="shared" si="33"/>
        <v>20296</v>
      </c>
      <c r="H79" s="175">
        <f t="shared" si="33"/>
        <v>21764</v>
      </c>
      <c r="I79" s="176">
        <f>IFERROR(H79/G79-1,"-")</f>
        <v>7.232952305873086E-2</v>
      </c>
      <c r="J79" s="175">
        <f>IFERROR(H79-G79,"-")</f>
        <v>1468</v>
      </c>
      <c r="K79" s="176">
        <f>IFERROR(H79/H$9,"-")</f>
        <v>0.11986165572542627</v>
      </c>
    </row>
    <row r="80" spans="2:11" x14ac:dyDescent="0.25">
      <c r="B80" s="158" t="s">
        <v>97</v>
      </c>
      <c r="C80" s="159">
        <v>5469</v>
      </c>
      <c r="D80" s="159">
        <v>1080</v>
      </c>
      <c r="E80" s="159">
        <v>4235</v>
      </c>
      <c r="F80" s="159">
        <v>4024</v>
      </c>
      <c r="G80" s="159">
        <v>3925</v>
      </c>
      <c r="H80" s="159">
        <v>5138</v>
      </c>
      <c r="I80" s="177">
        <f>IFERROR(H80/G80-1,"-")</f>
        <v>0.30904458598726126</v>
      </c>
      <c r="J80" s="180">
        <f t="shared" ref="J80:J91" si="34">IFERROR(H80-G80,"-")</f>
        <v>1213</v>
      </c>
      <c r="K80" s="160">
        <f t="shared" ref="K80:K91" si="35">IFERROR(H80/H$9,"-")</f>
        <v>2.8296691192668633E-2</v>
      </c>
    </row>
    <row r="81" spans="2:11" x14ac:dyDescent="0.25">
      <c r="B81" s="162" t="s">
        <v>103</v>
      </c>
      <c r="C81" s="163">
        <v>1733</v>
      </c>
      <c r="D81" s="163">
        <v>658</v>
      </c>
      <c r="E81" s="163">
        <v>1951</v>
      </c>
      <c r="F81" s="163">
        <v>1774</v>
      </c>
      <c r="G81" s="163">
        <v>1265</v>
      </c>
      <c r="H81" s="163">
        <v>1663</v>
      </c>
      <c r="I81" s="178">
        <f>IFERROR(H81/G81-1,"-")</f>
        <v>0.31462450592885371</v>
      </c>
      <c r="J81" s="181">
        <f t="shared" si="34"/>
        <v>398</v>
      </c>
      <c r="K81" s="164">
        <f t="shared" si="35"/>
        <v>9.1586993875842626E-3</v>
      </c>
    </row>
    <row r="82" spans="2:11" x14ac:dyDescent="0.25">
      <c r="B82" s="162" t="s">
        <v>100</v>
      </c>
      <c r="C82" s="163">
        <v>3736</v>
      </c>
      <c r="D82" s="163">
        <v>422</v>
      </c>
      <c r="E82" s="163">
        <v>2284</v>
      </c>
      <c r="F82" s="163">
        <v>2250</v>
      </c>
      <c r="G82" s="163">
        <v>2660</v>
      </c>
      <c r="H82" s="163">
        <v>3475</v>
      </c>
      <c r="I82" s="178">
        <f>IFERROR(H82/G82-1,"-")</f>
        <v>0.3063909774436091</v>
      </c>
      <c r="J82" s="181">
        <f t="shared" si="34"/>
        <v>815</v>
      </c>
      <c r="K82" s="164">
        <f t="shared" si="35"/>
        <v>1.9137991805084371E-2</v>
      </c>
    </row>
    <row r="83" spans="2:11" x14ac:dyDescent="0.25">
      <c r="B83" s="158" t="s">
        <v>107</v>
      </c>
      <c r="C83" s="159">
        <v>16342</v>
      </c>
      <c r="D83" s="159">
        <v>1935</v>
      </c>
      <c r="E83" s="159">
        <v>12213</v>
      </c>
      <c r="F83" s="159">
        <v>16268</v>
      </c>
      <c r="G83" s="159">
        <v>16371</v>
      </c>
      <c r="H83" s="159">
        <v>16626</v>
      </c>
      <c r="I83" s="177">
        <f>IFERROR(H83/G83-1,"-")</f>
        <v>1.5576323987538832E-2</v>
      </c>
      <c r="J83" s="180">
        <f t="shared" si="34"/>
        <v>255</v>
      </c>
      <c r="K83" s="160">
        <f t="shared" si="35"/>
        <v>9.1564964532757628E-2</v>
      </c>
    </row>
    <row r="84" spans="2:11" x14ac:dyDescent="0.25">
      <c r="B84" s="162" t="s">
        <v>110</v>
      </c>
      <c r="C84" s="163">
        <v>1490</v>
      </c>
      <c r="D84" s="163">
        <v>92</v>
      </c>
      <c r="E84" s="163">
        <v>1104</v>
      </c>
      <c r="F84" s="163">
        <v>1607</v>
      </c>
      <c r="G84" s="163">
        <v>1896</v>
      </c>
      <c r="H84" s="163">
        <v>1892</v>
      </c>
      <c r="I84" s="178">
        <f t="shared" ref="I84:I91" si="36">IFERROR(H84/G84-1,"-")</f>
        <v>-2.1097046413501852E-3</v>
      </c>
      <c r="J84" s="181">
        <f t="shared" si="34"/>
        <v>-4</v>
      </c>
      <c r="K84" s="164">
        <f t="shared" si="35"/>
        <v>1.0419879279199894E-2</v>
      </c>
    </row>
    <row r="85" spans="2:11" x14ac:dyDescent="0.25">
      <c r="B85" s="162" t="s">
        <v>113</v>
      </c>
      <c r="C85" s="163">
        <v>3589</v>
      </c>
      <c r="D85" s="163">
        <v>372</v>
      </c>
      <c r="E85" s="163">
        <v>2674</v>
      </c>
      <c r="F85" s="163">
        <v>3583</v>
      </c>
      <c r="G85" s="163">
        <v>3368</v>
      </c>
      <c r="H85" s="163">
        <v>3682</v>
      </c>
      <c r="I85" s="178">
        <f t="shared" si="36"/>
        <v>9.3230403800474981E-2</v>
      </c>
      <c r="J85" s="181">
        <f t="shared" si="34"/>
        <v>314</v>
      </c>
      <c r="K85" s="164">
        <f t="shared" si="35"/>
        <v>2.0278010309732565E-2</v>
      </c>
    </row>
    <row r="86" spans="2:11" x14ac:dyDescent="0.25">
      <c r="B86" s="162" t="s">
        <v>116</v>
      </c>
      <c r="C86" s="163">
        <v>685</v>
      </c>
      <c r="D86" s="163">
        <v>417</v>
      </c>
      <c r="E86" s="163">
        <v>780</v>
      </c>
      <c r="F86" s="163">
        <v>682</v>
      </c>
      <c r="G86" s="163">
        <v>679</v>
      </c>
      <c r="H86" s="163">
        <v>1253</v>
      </c>
      <c r="I86" s="178">
        <f t="shared" si="36"/>
        <v>0.84536082474226815</v>
      </c>
      <c r="J86" s="181">
        <f t="shared" si="34"/>
        <v>574</v>
      </c>
      <c r="K86" s="164">
        <f t="shared" si="35"/>
        <v>6.900691721372869E-3</v>
      </c>
    </row>
    <row r="87" spans="2:11" x14ac:dyDescent="0.25">
      <c r="B87" s="162" t="s">
        <v>123</v>
      </c>
      <c r="C87" s="163">
        <v>243</v>
      </c>
      <c r="D87" s="163">
        <v>36</v>
      </c>
      <c r="E87" s="163">
        <v>761</v>
      </c>
      <c r="F87" s="163">
        <v>550</v>
      </c>
      <c r="G87" s="163">
        <v>733</v>
      </c>
      <c r="H87" s="163">
        <v>587</v>
      </c>
      <c r="I87" s="178">
        <f t="shared" si="36"/>
        <v>-0.19918144611186905</v>
      </c>
      <c r="J87" s="181">
        <f t="shared" si="34"/>
        <v>-146</v>
      </c>
      <c r="K87" s="164">
        <f t="shared" si="35"/>
        <v>3.2328060977221658E-3</v>
      </c>
    </row>
    <row r="88" spans="2:11" x14ac:dyDescent="0.25">
      <c r="B88" s="162" t="s">
        <v>119</v>
      </c>
      <c r="C88" s="163">
        <v>76</v>
      </c>
      <c r="D88" s="163">
        <v>38</v>
      </c>
      <c r="E88" s="163">
        <v>133</v>
      </c>
      <c r="F88" s="163">
        <v>108</v>
      </c>
      <c r="G88" s="163">
        <v>115</v>
      </c>
      <c r="H88" s="163">
        <v>143</v>
      </c>
      <c r="I88" s="178">
        <f t="shared" si="36"/>
        <v>0.24347826086956514</v>
      </c>
      <c r="J88" s="181">
        <f t="shared" si="34"/>
        <v>28</v>
      </c>
      <c r="K88" s="164">
        <f t="shared" si="35"/>
        <v>7.8754901528836413E-4</v>
      </c>
    </row>
    <row r="89" spans="2:11" x14ac:dyDescent="0.25">
      <c r="B89" s="162" t="s">
        <v>128</v>
      </c>
      <c r="C89" s="163">
        <v>1021</v>
      </c>
      <c r="D89" s="163">
        <v>24</v>
      </c>
      <c r="E89" s="163">
        <v>777</v>
      </c>
      <c r="F89" s="163">
        <v>1419</v>
      </c>
      <c r="G89" s="163">
        <v>989</v>
      </c>
      <c r="H89" s="163">
        <v>890</v>
      </c>
      <c r="I89" s="178">
        <f t="shared" si="36"/>
        <v>-0.1001011122345804</v>
      </c>
      <c r="J89" s="181">
        <f t="shared" si="34"/>
        <v>-99</v>
      </c>
      <c r="K89" s="164">
        <f t="shared" si="35"/>
        <v>4.9015288364100979E-3</v>
      </c>
    </row>
    <row r="90" spans="2:11" x14ac:dyDescent="0.25">
      <c r="B90" s="162" t="s">
        <v>131</v>
      </c>
      <c r="C90" s="163">
        <v>2037</v>
      </c>
      <c r="D90" s="163">
        <v>89</v>
      </c>
      <c r="E90" s="163">
        <v>853</v>
      </c>
      <c r="F90" s="163">
        <v>1692</v>
      </c>
      <c r="G90" s="163">
        <v>1721</v>
      </c>
      <c r="H90" s="163">
        <v>1073</v>
      </c>
      <c r="I90" s="178">
        <f t="shared" si="36"/>
        <v>-0.37652527600232422</v>
      </c>
      <c r="J90" s="181">
        <f t="shared" si="34"/>
        <v>-648</v>
      </c>
      <c r="K90" s="164">
        <f t="shared" si="35"/>
        <v>5.9093712825483546E-3</v>
      </c>
    </row>
    <row r="91" spans="2:11" x14ac:dyDescent="0.25">
      <c r="B91" s="167" t="s">
        <v>145</v>
      </c>
      <c r="C91" s="168">
        <f t="shared" ref="C91:H91" si="37">IFERROR(C83-SUM(C84:C90),"nd")</f>
        <v>7201</v>
      </c>
      <c r="D91" s="168">
        <f t="shared" si="37"/>
        <v>867</v>
      </c>
      <c r="E91" s="168">
        <f t="shared" si="37"/>
        <v>5131</v>
      </c>
      <c r="F91" s="168">
        <f t="shared" si="37"/>
        <v>6627</v>
      </c>
      <c r="G91" s="168">
        <f t="shared" si="37"/>
        <v>6870</v>
      </c>
      <c r="H91" s="168">
        <f t="shared" si="37"/>
        <v>7106</v>
      </c>
      <c r="I91" s="179">
        <f t="shared" si="36"/>
        <v>3.4352256186317431E-2</v>
      </c>
      <c r="J91" s="182">
        <f t="shared" si="34"/>
        <v>236</v>
      </c>
      <c r="K91" s="169">
        <f t="shared" si="35"/>
        <v>3.9135127990483326E-2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310</v>
      </c>
      <c r="D94" s="159" t="s">
        <v>310</v>
      </c>
      <c r="E94" s="159" t="s">
        <v>310</v>
      </c>
      <c r="F94" s="159" t="s">
        <v>310</v>
      </c>
      <c r="G94" s="159" t="s">
        <v>310</v>
      </c>
      <c r="H94" s="159" t="s">
        <v>310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310</v>
      </c>
      <c r="D95" s="163" t="s">
        <v>310</v>
      </c>
      <c r="E95" s="163" t="s">
        <v>310</v>
      </c>
      <c r="F95" s="163" t="s">
        <v>310</v>
      </c>
      <c r="G95" s="163" t="s">
        <v>310</v>
      </c>
      <c r="H95" s="163" t="s">
        <v>310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310</v>
      </c>
      <c r="D96" s="163" t="s">
        <v>310</v>
      </c>
      <c r="E96" s="163" t="s">
        <v>310</v>
      </c>
      <c r="F96" s="163" t="s">
        <v>310</v>
      </c>
      <c r="G96" s="163" t="s">
        <v>310</v>
      </c>
      <c r="H96" s="163" t="s">
        <v>310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310</v>
      </c>
      <c r="D97" s="159" t="s">
        <v>310</v>
      </c>
      <c r="E97" s="159" t="s">
        <v>310</v>
      </c>
      <c r="F97" s="159" t="s">
        <v>310</v>
      </c>
      <c r="G97" s="159" t="s">
        <v>310</v>
      </c>
      <c r="H97" s="159" t="s">
        <v>310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310</v>
      </c>
      <c r="D98" s="163" t="s">
        <v>310</v>
      </c>
      <c r="E98" s="163" t="s">
        <v>310</v>
      </c>
      <c r="F98" s="163" t="s">
        <v>310</v>
      </c>
      <c r="G98" s="163" t="s">
        <v>310</v>
      </c>
      <c r="H98" s="163" t="s">
        <v>310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310</v>
      </c>
      <c r="D99" s="163" t="s">
        <v>310</v>
      </c>
      <c r="E99" s="163" t="s">
        <v>310</v>
      </c>
      <c r="F99" s="163" t="s">
        <v>310</v>
      </c>
      <c r="G99" s="163" t="s">
        <v>310</v>
      </c>
      <c r="H99" s="163" t="s">
        <v>310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310</v>
      </c>
      <c r="D100" s="163" t="s">
        <v>310</v>
      </c>
      <c r="E100" s="163" t="s">
        <v>310</v>
      </c>
      <c r="F100" s="163" t="s">
        <v>310</v>
      </c>
      <c r="G100" s="163" t="s">
        <v>310</v>
      </c>
      <c r="H100" s="163" t="s">
        <v>310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310</v>
      </c>
      <c r="D101" s="163" t="s">
        <v>310</v>
      </c>
      <c r="E101" s="163" t="s">
        <v>310</v>
      </c>
      <c r="F101" s="163" t="s">
        <v>310</v>
      </c>
      <c r="G101" s="163" t="s">
        <v>310</v>
      </c>
      <c r="H101" s="163" t="s">
        <v>310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310</v>
      </c>
      <c r="D102" s="163" t="s">
        <v>310</v>
      </c>
      <c r="E102" s="163" t="s">
        <v>310</v>
      </c>
      <c r="F102" s="163" t="s">
        <v>310</v>
      </c>
      <c r="G102" s="163" t="s">
        <v>310</v>
      </c>
      <c r="H102" s="163" t="s">
        <v>310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310</v>
      </c>
      <c r="D103" s="163" t="s">
        <v>310</v>
      </c>
      <c r="E103" s="163" t="s">
        <v>310</v>
      </c>
      <c r="F103" s="163" t="s">
        <v>310</v>
      </c>
      <c r="G103" s="163" t="s">
        <v>310</v>
      </c>
      <c r="H103" s="163" t="s">
        <v>310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310</v>
      </c>
      <c r="D104" s="163" t="s">
        <v>310</v>
      </c>
      <c r="E104" s="163" t="s">
        <v>310</v>
      </c>
      <c r="F104" s="163" t="s">
        <v>310</v>
      </c>
      <c r="G104" s="163" t="s">
        <v>310</v>
      </c>
      <c r="H104" s="163" t="s">
        <v>310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11140</v>
      </c>
      <c r="D107" s="175">
        <f t="shared" si="43"/>
        <v>6</v>
      </c>
      <c r="E107" s="175">
        <f t="shared" si="43"/>
        <v>3505</v>
      </c>
      <c r="F107" s="175">
        <f t="shared" si="43"/>
        <v>4060</v>
      </c>
      <c r="G107" s="175">
        <f t="shared" si="43"/>
        <v>4189</v>
      </c>
      <c r="H107" s="175">
        <f t="shared" si="43"/>
        <v>4387</v>
      </c>
      <c r="I107" s="176">
        <f>IFERROR(H107/G107-1,"-")</f>
        <v>4.7266650751969452E-2</v>
      </c>
      <c r="J107" s="175">
        <f>IFERROR(H107-G107,"-")</f>
        <v>198</v>
      </c>
      <c r="K107" s="176">
        <f>IFERROR(H107/H$9,"-")</f>
        <v>2.4160682028461913E-2</v>
      </c>
    </row>
    <row r="108" spans="2:11" x14ac:dyDescent="0.25">
      <c r="B108" s="158" t="s">
        <v>97</v>
      </c>
      <c r="C108" s="159">
        <v>1337</v>
      </c>
      <c r="D108" s="159">
        <v>6</v>
      </c>
      <c r="E108" s="159">
        <v>407</v>
      </c>
      <c r="F108" s="159">
        <v>279</v>
      </c>
      <c r="G108" s="159">
        <v>250</v>
      </c>
      <c r="H108" s="159">
        <v>307</v>
      </c>
      <c r="I108" s="177">
        <f>IFERROR(H108/G108-1,"-")</f>
        <v>0.22799999999999998</v>
      </c>
      <c r="J108" s="180">
        <f t="shared" ref="J108:J119" si="44">IFERROR(H108-G108,"-")</f>
        <v>57</v>
      </c>
      <c r="K108" s="160">
        <f t="shared" ref="K108:K119" si="45">IFERROR(H108/H$9,"-")</f>
        <v>1.6907520817729216E-3</v>
      </c>
    </row>
    <row r="109" spans="2:11" x14ac:dyDescent="0.25">
      <c r="B109" s="162" t="s">
        <v>103</v>
      </c>
      <c r="C109" s="163">
        <v>878</v>
      </c>
      <c r="D109" s="163">
        <v>0</v>
      </c>
      <c r="E109" s="163">
        <v>218</v>
      </c>
      <c r="F109" s="163">
        <v>93</v>
      </c>
      <c r="G109" s="163">
        <v>59</v>
      </c>
      <c r="H109" s="163">
        <v>90</v>
      </c>
      <c r="I109" s="178">
        <f>IFERROR(H109/G109-1,"-")</f>
        <v>0.52542372881355925</v>
      </c>
      <c r="J109" s="181">
        <f t="shared" si="44"/>
        <v>31</v>
      </c>
      <c r="K109" s="164">
        <f t="shared" si="45"/>
        <v>4.9566021941225712E-4</v>
      </c>
    </row>
    <row r="110" spans="2:11" x14ac:dyDescent="0.25">
      <c r="B110" s="162" t="s">
        <v>100</v>
      </c>
      <c r="C110" s="163">
        <v>459</v>
      </c>
      <c r="D110" s="163">
        <v>6</v>
      </c>
      <c r="E110" s="163">
        <v>189</v>
      </c>
      <c r="F110" s="163">
        <v>186</v>
      </c>
      <c r="G110" s="163">
        <v>191</v>
      </c>
      <c r="H110" s="163">
        <v>217</v>
      </c>
      <c r="I110" s="178">
        <f>IFERROR(H110/G110-1,"-")</f>
        <v>0.13612565445026181</v>
      </c>
      <c r="J110" s="181">
        <f t="shared" si="44"/>
        <v>26</v>
      </c>
      <c r="K110" s="164">
        <f t="shared" si="45"/>
        <v>1.1950918623606643E-3</v>
      </c>
    </row>
    <row r="111" spans="2:11" x14ac:dyDescent="0.25">
      <c r="B111" s="158" t="s">
        <v>107</v>
      </c>
      <c r="C111" s="159">
        <v>9803</v>
      </c>
      <c r="D111" s="159">
        <v>0</v>
      </c>
      <c r="E111" s="159">
        <v>3098</v>
      </c>
      <c r="F111" s="159">
        <v>3781</v>
      </c>
      <c r="G111" s="159">
        <v>3939</v>
      </c>
      <c r="H111" s="159">
        <v>4080</v>
      </c>
      <c r="I111" s="177">
        <f>IFERROR(H111/G111-1,"-")</f>
        <v>3.5795887281035776E-2</v>
      </c>
      <c r="J111" s="180">
        <f t="shared" si="44"/>
        <v>141</v>
      </c>
      <c r="K111" s="160">
        <f t="shared" si="45"/>
        <v>2.2469929946688991E-2</v>
      </c>
    </row>
    <row r="112" spans="2:11" x14ac:dyDescent="0.25">
      <c r="B112" s="162" t="s">
        <v>110</v>
      </c>
      <c r="C112" s="163">
        <v>5113</v>
      </c>
      <c r="D112" s="163">
        <v>0</v>
      </c>
      <c r="E112" s="163">
        <v>1745</v>
      </c>
      <c r="F112" s="163">
        <v>2147</v>
      </c>
      <c r="G112" s="163">
        <v>2010</v>
      </c>
      <c r="H112" s="163">
        <v>1988</v>
      </c>
      <c r="I112" s="178">
        <f t="shared" ref="I112:I119" si="46">IFERROR(H112/G112-1,"-")</f>
        <v>-1.0945273631840835E-2</v>
      </c>
      <c r="J112" s="181">
        <f t="shared" si="44"/>
        <v>-22</v>
      </c>
      <c r="K112" s="164">
        <f t="shared" si="45"/>
        <v>1.0948583513239634E-2</v>
      </c>
    </row>
    <row r="113" spans="2:11" x14ac:dyDescent="0.25">
      <c r="B113" s="162" t="s">
        <v>113</v>
      </c>
      <c r="C113" s="163">
        <v>375</v>
      </c>
      <c r="D113" s="163">
        <v>0</v>
      </c>
      <c r="E113" s="163">
        <v>139</v>
      </c>
      <c r="F113" s="163">
        <v>170</v>
      </c>
      <c r="G113" s="163">
        <v>192</v>
      </c>
      <c r="H113" s="163">
        <v>161</v>
      </c>
      <c r="I113" s="178">
        <f t="shared" si="46"/>
        <v>-0.16145833333333337</v>
      </c>
      <c r="J113" s="181">
        <f t="shared" si="44"/>
        <v>-31</v>
      </c>
      <c r="K113" s="164">
        <f t="shared" si="45"/>
        <v>8.8668105917081555E-4</v>
      </c>
    </row>
    <row r="114" spans="2:11" x14ac:dyDescent="0.25">
      <c r="B114" s="162" t="s">
        <v>116</v>
      </c>
      <c r="C114" s="163">
        <v>454</v>
      </c>
      <c r="D114" s="163">
        <v>0</v>
      </c>
      <c r="E114" s="163">
        <v>137</v>
      </c>
      <c r="F114" s="163">
        <v>177</v>
      </c>
      <c r="G114" s="163">
        <v>161</v>
      </c>
      <c r="H114" s="163">
        <v>196</v>
      </c>
      <c r="I114" s="178">
        <f t="shared" si="46"/>
        <v>0.21739130434782616</v>
      </c>
      <c r="J114" s="181">
        <f t="shared" si="44"/>
        <v>35</v>
      </c>
      <c r="K114" s="164">
        <f t="shared" si="45"/>
        <v>1.079437811164471E-3</v>
      </c>
    </row>
    <row r="115" spans="2:11" x14ac:dyDescent="0.25">
      <c r="B115" s="162" t="s">
        <v>123</v>
      </c>
      <c r="C115" s="163">
        <v>131</v>
      </c>
      <c r="D115" s="163">
        <v>0</v>
      </c>
      <c r="E115" s="163">
        <v>94</v>
      </c>
      <c r="F115" s="163">
        <v>75</v>
      </c>
      <c r="G115" s="163">
        <v>111</v>
      </c>
      <c r="H115" s="163">
        <v>121</v>
      </c>
      <c r="I115" s="178">
        <f t="shared" si="46"/>
        <v>9.0090090090090058E-2</v>
      </c>
      <c r="J115" s="181">
        <f t="shared" si="44"/>
        <v>10</v>
      </c>
      <c r="K115" s="164">
        <f t="shared" si="45"/>
        <v>6.6638762832092345E-4</v>
      </c>
    </row>
    <row r="116" spans="2:11" x14ac:dyDescent="0.25">
      <c r="B116" s="162" t="s">
        <v>119</v>
      </c>
      <c r="C116" s="163">
        <v>198</v>
      </c>
      <c r="D116" s="163">
        <v>0</v>
      </c>
      <c r="E116" s="163">
        <v>44</v>
      </c>
      <c r="F116" s="163">
        <v>78</v>
      </c>
      <c r="G116" s="163">
        <v>72</v>
      </c>
      <c r="H116" s="163">
        <v>50</v>
      </c>
      <c r="I116" s="178">
        <f t="shared" si="46"/>
        <v>-0.30555555555555558</v>
      </c>
      <c r="J116" s="181">
        <f t="shared" si="44"/>
        <v>-22</v>
      </c>
      <c r="K116" s="164">
        <f t="shared" si="45"/>
        <v>2.7536678856236507E-4</v>
      </c>
    </row>
    <row r="117" spans="2:11" x14ac:dyDescent="0.25">
      <c r="B117" s="162" t="s">
        <v>128</v>
      </c>
      <c r="C117" s="163">
        <v>164</v>
      </c>
      <c r="D117" s="163">
        <v>0</v>
      </c>
      <c r="E117" s="163">
        <v>32</v>
      </c>
      <c r="F117" s="163">
        <v>83</v>
      </c>
      <c r="G117" s="163">
        <v>44</v>
      </c>
      <c r="H117" s="163">
        <v>31</v>
      </c>
      <c r="I117" s="178">
        <f t="shared" si="46"/>
        <v>-0.29545454545454541</v>
      </c>
      <c r="J117" s="181">
        <f t="shared" si="44"/>
        <v>-13</v>
      </c>
      <c r="K117" s="164">
        <f t="shared" si="45"/>
        <v>1.7072740890866633E-4</v>
      </c>
    </row>
    <row r="118" spans="2:11" x14ac:dyDescent="0.25">
      <c r="B118" s="162" t="s">
        <v>131</v>
      </c>
      <c r="C118" s="163">
        <v>319</v>
      </c>
      <c r="D118" s="163">
        <v>0</v>
      </c>
      <c r="E118" s="163">
        <v>30</v>
      </c>
      <c r="F118" s="163">
        <v>50</v>
      </c>
      <c r="G118" s="163">
        <v>40</v>
      </c>
      <c r="H118" s="163">
        <v>23</v>
      </c>
      <c r="I118" s="178">
        <f t="shared" si="46"/>
        <v>-0.42500000000000004</v>
      </c>
      <c r="J118" s="181">
        <f t="shared" si="44"/>
        <v>-17</v>
      </c>
      <c r="K118" s="164">
        <f t="shared" si="45"/>
        <v>1.2666872273868794E-4</v>
      </c>
    </row>
    <row r="119" spans="2:11" x14ac:dyDescent="0.25">
      <c r="B119" s="167" t="s">
        <v>145</v>
      </c>
      <c r="C119" s="168">
        <f t="shared" ref="C119:H119" si="47">IFERROR(C111-SUM(C112:C118),"nd")</f>
        <v>3049</v>
      </c>
      <c r="D119" s="168">
        <f t="shared" si="47"/>
        <v>0</v>
      </c>
      <c r="E119" s="168">
        <f t="shared" si="47"/>
        <v>877</v>
      </c>
      <c r="F119" s="168">
        <f t="shared" si="47"/>
        <v>1001</v>
      </c>
      <c r="G119" s="168">
        <f t="shared" si="47"/>
        <v>1309</v>
      </c>
      <c r="H119" s="168">
        <f t="shared" si="47"/>
        <v>1510</v>
      </c>
      <c r="I119" s="179">
        <f t="shared" si="46"/>
        <v>0.15355233002291824</v>
      </c>
      <c r="J119" s="182">
        <f t="shared" si="44"/>
        <v>201</v>
      </c>
      <c r="K119" s="169">
        <f t="shared" si="45"/>
        <v>8.3160770145834246E-3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310</v>
      </c>
      <c r="D122" s="159" t="s">
        <v>310</v>
      </c>
      <c r="E122" s="159" t="s">
        <v>310</v>
      </c>
      <c r="F122" s="159" t="s">
        <v>310</v>
      </c>
      <c r="G122" s="159" t="s">
        <v>310</v>
      </c>
      <c r="H122" s="159" t="s">
        <v>310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310</v>
      </c>
      <c r="D123" s="163" t="s">
        <v>310</v>
      </c>
      <c r="E123" s="163" t="s">
        <v>310</v>
      </c>
      <c r="F123" s="163" t="s">
        <v>310</v>
      </c>
      <c r="G123" s="163" t="s">
        <v>310</v>
      </c>
      <c r="H123" s="163" t="s">
        <v>310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310</v>
      </c>
      <c r="D124" s="163" t="s">
        <v>310</v>
      </c>
      <c r="E124" s="163" t="s">
        <v>310</v>
      </c>
      <c r="F124" s="163" t="s">
        <v>310</v>
      </c>
      <c r="G124" s="163" t="s">
        <v>310</v>
      </c>
      <c r="H124" s="163" t="s">
        <v>310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310</v>
      </c>
      <c r="D125" s="159" t="s">
        <v>310</v>
      </c>
      <c r="E125" s="159" t="s">
        <v>310</v>
      </c>
      <c r="F125" s="159" t="s">
        <v>310</v>
      </c>
      <c r="G125" s="159" t="s">
        <v>310</v>
      </c>
      <c r="H125" s="159" t="s">
        <v>310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310</v>
      </c>
      <c r="D126" s="163" t="s">
        <v>310</v>
      </c>
      <c r="E126" s="163" t="s">
        <v>310</v>
      </c>
      <c r="F126" s="163" t="s">
        <v>310</v>
      </c>
      <c r="G126" s="163" t="s">
        <v>310</v>
      </c>
      <c r="H126" s="163" t="s">
        <v>310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310</v>
      </c>
      <c r="D127" s="163" t="s">
        <v>310</v>
      </c>
      <c r="E127" s="163" t="s">
        <v>310</v>
      </c>
      <c r="F127" s="163" t="s">
        <v>310</v>
      </c>
      <c r="G127" s="163" t="s">
        <v>310</v>
      </c>
      <c r="H127" s="163" t="s">
        <v>310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310</v>
      </c>
      <c r="D128" s="163" t="s">
        <v>310</v>
      </c>
      <c r="E128" s="163" t="s">
        <v>310</v>
      </c>
      <c r="F128" s="163" t="s">
        <v>310</v>
      </c>
      <c r="G128" s="163" t="s">
        <v>310</v>
      </c>
      <c r="H128" s="163" t="s">
        <v>310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310</v>
      </c>
      <c r="D129" s="163" t="s">
        <v>310</v>
      </c>
      <c r="E129" s="163" t="s">
        <v>310</v>
      </c>
      <c r="F129" s="163" t="s">
        <v>310</v>
      </c>
      <c r="G129" s="163" t="s">
        <v>310</v>
      </c>
      <c r="H129" s="163" t="s">
        <v>310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310</v>
      </c>
      <c r="D130" s="163" t="s">
        <v>310</v>
      </c>
      <c r="E130" s="163" t="s">
        <v>310</v>
      </c>
      <c r="F130" s="163" t="s">
        <v>310</v>
      </c>
      <c r="G130" s="163" t="s">
        <v>310</v>
      </c>
      <c r="H130" s="163" t="s">
        <v>310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310</v>
      </c>
      <c r="D131" s="163" t="s">
        <v>310</v>
      </c>
      <c r="E131" s="163" t="s">
        <v>310</v>
      </c>
      <c r="F131" s="163" t="s">
        <v>310</v>
      </c>
      <c r="G131" s="163" t="s">
        <v>310</v>
      </c>
      <c r="H131" s="163" t="s">
        <v>310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310</v>
      </c>
      <c r="D132" s="163" t="s">
        <v>310</v>
      </c>
      <c r="E132" s="163" t="s">
        <v>310</v>
      </c>
      <c r="F132" s="163" t="s">
        <v>310</v>
      </c>
      <c r="G132" s="163" t="s">
        <v>310</v>
      </c>
      <c r="H132" s="163" t="s">
        <v>310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10317</v>
      </c>
      <c r="D135" s="175">
        <f t="shared" si="53"/>
        <v>1004</v>
      </c>
      <c r="E135" s="175">
        <f t="shared" si="53"/>
        <v>7355</v>
      </c>
      <c r="F135" s="175">
        <f t="shared" si="53"/>
        <v>8198</v>
      </c>
      <c r="G135" s="175">
        <f t="shared" si="53"/>
        <v>8141</v>
      </c>
      <c r="H135" s="175">
        <f t="shared" si="53"/>
        <v>8621</v>
      </c>
      <c r="I135" s="176">
        <f>IFERROR(H135/G135-1,"-")</f>
        <v>5.8960815624616192E-2</v>
      </c>
      <c r="J135" s="175">
        <f>IFERROR(H135-G135,"-")</f>
        <v>480</v>
      </c>
      <c r="K135" s="176">
        <f>IFERROR(H135/H$9,"-")</f>
        <v>4.7478741683922986E-2</v>
      </c>
    </row>
    <row r="136" spans="2:11" x14ac:dyDescent="0.25">
      <c r="B136" s="158" t="s">
        <v>97</v>
      </c>
      <c r="C136" s="159">
        <v>516</v>
      </c>
      <c r="D136" s="159">
        <v>244</v>
      </c>
      <c r="E136" s="159">
        <v>299</v>
      </c>
      <c r="F136" s="159">
        <v>512</v>
      </c>
      <c r="G136" s="159">
        <v>420</v>
      </c>
      <c r="H136" s="159">
        <v>359</v>
      </c>
      <c r="I136" s="177">
        <f>IFERROR(H136/G136-1,"-")</f>
        <v>-0.14523809523809528</v>
      </c>
      <c r="J136" s="180">
        <f t="shared" ref="J136:J147" si="54">IFERROR(H136-G136,"-")</f>
        <v>-61</v>
      </c>
      <c r="K136" s="160">
        <f t="shared" ref="K136:K147" si="55">IFERROR(H136/H$9,"-")</f>
        <v>1.9771335418777812E-3</v>
      </c>
    </row>
    <row r="137" spans="2:11" x14ac:dyDescent="0.25">
      <c r="B137" s="162" t="s">
        <v>103</v>
      </c>
      <c r="C137" s="163">
        <v>419</v>
      </c>
      <c r="D137" s="163">
        <v>209</v>
      </c>
      <c r="E137" s="163">
        <v>126</v>
      </c>
      <c r="F137" s="163">
        <v>130</v>
      </c>
      <c r="G137" s="163">
        <v>237</v>
      </c>
      <c r="H137" s="163">
        <v>79</v>
      </c>
      <c r="I137" s="178">
        <f>IFERROR(H137/G137-1,"-")</f>
        <v>-0.66666666666666674</v>
      </c>
      <c r="J137" s="181">
        <f t="shared" si="54"/>
        <v>-158</v>
      </c>
      <c r="K137" s="164">
        <f t="shared" si="55"/>
        <v>4.3507952592853683E-4</v>
      </c>
    </row>
    <row r="138" spans="2:11" x14ac:dyDescent="0.25">
      <c r="B138" s="162" t="s">
        <v>100</v>
      </c>
      <c r="C138" s="163">
        <v>97</v>
      </c>
      <c r="D138" s="163">
        <v>35</v>
      </c>
      <c r="E138" s="163">
        <v>173</v>
      </c>
      <c r="F138" s="163">
        <v>382</v>
      </c>
      <c r="G138" s="163">
        <v>183</v>
      </c>
      <c r="H138" s="163">
        <v>280</v>
      </c>
      <c r="I138" s="178">
        <f>IFERROR(H138/G138-1,"-")</f>
        <v>0.53005464480874309</v>
      </c>
      <c r="J138" s="181">
        <f t="shared" si="54"/>
        <v>97</v>
      </c>
      <c r="K138" s="164">
        <f t="shared" si="55"/>
        <v>1.5420540159492445E-3</v>
      </c>
    </row>
    <row r="139" spans="2:11" x14ac:dyDescent="0.25">
      <c r="B139" s="158" t="s">
        <v>107</v>
      </c>
      <c r="C139" s="159">
        <v>9801</v>
      </c>
      <c r="D139" s="159">
        <v>760</v>
      </c>
      <c r="E139" s="159">
        <v>7056</v>
      </c>
      <c r="F139" s="159">
        <v>7686</v>
      </c>
      <c r="G139" s="159">
        <v>7721</v>
      </c>
      <c r="H139" s="159">
        <v>8262</v>
      </c>
      <c r="I139" s="177">
        <f>IFERROR(H139/G139-1,"-")</f>
        <v>7.0068643958036469E-2</v>
      </c>
      <c r="J139" s="180">
        <f t="shared" si="54"/>
        <v>541</v>
      </c>
      <c r="K139" s="160">
        <f t="shared" si="55"/>
        <v>4.5501608142045201E-2</v>
      </c>
    </row>
    <row r="140" spans="2:11" x14ac:dyDescent="0.25">
      <c r="B140" s="162" t="s">
        <v>110</v>
      </c>
      <c r="C140" s="163">
        <v>4638</v>
      </c>
      <c r="D140" s="163">
        <v>56</v>
      </c>
      <c r="E140" s="163">
        <v>2336</v>
      </c>
      <c r="F140" s="163">
        <v>3114</v>
      </c>
      <c r="G140" s="163">
        <v>3548</v>
      </c>
      <c r="H140" s="163">
        <v>3474</v>
      </c>
      <c r="I140" s="178">
        <f t="shared" ref="I140:I147" si="56">IFERROR(H140/G140-1,"-")</f>
        <v>-2.0856820744081128E-2</v>
      </c>
      <c r="J140" s="181">
        <f t="shared" si="54"/>
        <v>-74</v>
      </c>
      <c r="K140" s="164">
        <f t="shared" si="55"/>
        <v>1.9132484469313125E-2</v>
      </c>
    </row>
    <row r="141" spans="2:11" x14ac:dyDescent="0.25">
      <c r="B141" s="162" t="s">
        <v>113</v>
      </c>
      <c r="C141" s="163">
        <v>523</v>
      </c>
      <c r="D141" s="163">
        <v>53</v>
      </c>
      <c r="E141" s="163">
        <v>625</v>
      </c>
      <c r="F141" s="163">
        <v>514</v>
      </c>
      <c r="G141" s="163">
        <v>470</v>
      </c>
      <c r="H141" s="163">
        <v>475</v>
      </c>
      <c r="I141" s="178">
        <f t="shared" si="56"/>
        <v>1.0638297872340496E-2</v>
      </c>
      <c r="J141" s="181">
        <f t="shared" si="54"/>
        <v>5</v>
      </c>
      <c r="K141" s="164">
        <f t="shared" si="55"/>
        <v>2.615984491342468E-3</v>
      </c>
    </row>
    <row r="142" spans="2:11" x14ac:dyDescent="0.25">
      <c r="B142" s="162" t="s">
        <v>116</v>
      </c>
      <c r="C142" s="163">
        <v>352</v>
      </c>
      <c r="D142" s="163">
        <v>213</v>
      </c>
      <c r="E142" s="163">
        <v>624</v>
      </c>
      <c r="F142" s="163">
        <v>610</v>
      </c>
      <c r="G142" s="163">
        <v>457</v>
      </c>
      <c r="H142" s="163">
        <v>626</v>
      </c>
      <c r="I142" s="178">
        <f t="shared" si="56"/>
        <v>0.36980306345733038</v>
      </c>
      <c r="J142" s="181">
        <f t="shared" si="54"/>
        <v>169</v>
      </c>
      <c r="K142" s="164">
        <f t="shared" si="55"/>
        <v>3.4475921928008107E-3</v>
      </c>
    </row>
    <row r="143" spans="2:11" x14ac:dyDescent="0.25">
      <c r="B143" s="162" t="s">
        <v>123</v>
      </c>
      <c r="C143" s="163">
        <v>274</v>
      </c>
      <c r="D143" s="163">
        <v>17</v>
      </c>
      <c r="E143" s="163">
        <v>342</v>
      </c>
      <c r="F143" s="163">
        <v>253</v>
      </c>
      <c r="G143" s="163">
        <v>191</v>
      </c>
      <c r="H143" s="163">
        <v>263</v>
      </c>
      <c r="I143" s="178">
        <f t="shared" si="56"/>
        <v>0.37696335078534027</v>
      </c>
      <c r="J143" s="181">
        <f t="shared" si="54"/>
        <v>72</v>
      </c>
      <c r="K143" s="164">
        <f t="shared" si="55"/>
        <v>1.4484293078380402E-3</v>
      </c>
    </row>
    <row r="144" spans="2:11" x14ac:dyDescent="0.25">
      <c r="B144" s="162" t="s">
        <v>119</v>
      </c>
      <c r="C144" s="163">
        <v>124</v>
      </c>
      <c r="D144" s="163">
        <v>6</v>
      </c>
      <c r="E144" s="163">
        <v>184</v>
      </c>
      <c r="F144" s="163">
        <v>146</v>
      </c>
      <c r="G144" s="163">
        <v>161</v>
      </c>
      <c r="H144" s="163">
        <v>165</v>
      </c>
      <c r="I144" s="178">
        <f t="shared" si="56"/>
        <v>2.4844720496894457E-2</v>
      </c>
      <c r="J144" s="181">
        <f t="shared" si="54"/>
        <v>4</v>
      </c>
      <c r="K144" s="164">
        <f t="shared" si="55"/>
        <v>9.0871040225580469E-4</v>
      </c>
    </row>
    <row r="145" spans="2:11" x14ac:dyDescent="0.25">
      <c r="B145" s="162" t="s">
        <v>128</v>
      </c>
      <c r="C145" s="163">
        <v>342</v>
      </c>
      <c r="D145" s="163">
        <v>15</v>
      </c>
      <c r="E145" s="163">
        <v>133</v>
      </c>
      <c r="F145" s="163">
        <v>160</v>
      </c>
      <c r="G145" s="163">
        <v>116</v>
      </c>
      <c r="H145" s="163">
        <v>173</v>
      </c>
      <c r="I145" s="178">
        <f t="shared" si="56"/>
        <v>0.49137931034482762</v>
      </c>
      <c r="J145" s="181">
        <f t="shared" si="54"/>
        <v>57</v>
      </c>
      <c r="K145" s="164">
        <f t="shared" si="55"/>
        <v>9.5276908842578309E-4</v>
      </c>
    </row>
    <row r="146" spans="2:11" x14ac:dyDescent="0.25">
      <c r="B146" s="162" t="s">
        <v>131</v>
      </c>
      <c r="C146" s="163">
        <v>606</v>
      </c>
      <c r="D146" s="163">
        <v>4</v>
      </c>
      <c r="E146" s="163">
        <v>46</v>
      </c>
      <c r="F146" s="163">
        <v>145</v>
      </c>
      <c r="G146" s="163">
        <v>174</v>
      </c>
      <c r="H146" s="163">
        <v>143</v>
      </c>
      <c r="I146" s="178">
        <f t="shared" si="56"/>
        <v>-0.17816091954022983</v>
      </c>
      <c r="J146" s="181">
        <f t="shared" si="54"/>
        <v>-31</v>
      </c>
      <c r="K146" s="164">
        <f t="shared" si="55"/>
        <v>7.8754901528836413E-4</v>
      </c>
    </row>
    <row r="147" spans="2:11" x14ac:dyDescent="0.25">
      <c r="B147" s="167" t="s">
        <v>145</v>
      </c>
      <c r="C147" s="168">
        <f t="shared" ref="C147:H147" si="57">IFERROR(C139-SUM(C140:C146),"nd")</f>
        <v>2942</v>
      </c>
      <c r="D147" s="168">
        <f t="shared" si="57"/>
        <v>396</v>
      </c>
      <c r="E147" s="168">
        <f t="shared" si="57"/>
        <v>2766</v>
      </c>
      <c r="F147" s="168">
        <f t="shared" si="57"/>
        <v>2744</v>
      </c>
      <c r="G147" s="168">
        <f t="shared" si="57"/>
        <v>2604</v>
      </c>
      <c r="H147" s="168">
        <f t="shared" si="57"/>
        <v>2943</v>
      </c>
      <c r="I147" s="179">
        <f t="shared" si="56"/>
        <v>0.1301843317972351</v>
      </c>
      <c r="J147" s="182">
        <f t="shared" si="54"/>
        <v>339</v>
      </c>
      <c r="K147" s="169">
        <f t="shared" si="55"/>
        <v>1.6208089174780806E-2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1566</v>
      </c>
      <c r="D149" s="175">
        <f t="shared" si="58"/>
        <v>123</v>
      </c>
      <c r="E149" s="175">
        <f t="shared" si="58"/>
        <v>3127</v>
      </c>
      <c r="F149" s="175">
        <f t="shared" si="58"/>
        <v>2417</v>
      </c>
      <c r="G149" s="175">
        <f t="shared" si="58"/>
        <v>9176</v>
      </c>
      <c r="H149" s="175">
        <f t="shared" si="58"/>
        <v>8200</v>
      </c>
      <c r="I149" s="176">
        <f>IFERROR(H149/G149-1,"-")</f>
        <v>-0.10636442894507414</v>
      </c>
      <c r="J149" s="175">
        <f>IFERROR(H149-G149,"-")</f>
        <v>-976</v>
      </c>
      <c r="K149" s="176">
        <f>IFERROR(H149/H$9,"-")</f>
        <v>4.5160153324227868E-2</v>
      </c>
    </row>
    <row r="150" spans="2:11" x14ac:dyDescent="0.25">
      <c r="B150" s="158" t="s">
        <v>97</v>
      </c>
      <c r="C150" s="159">
        <v>220</v>
      </c>
      <c r="D150" s="159">
        <v>38</v>
      </c>
      <c r="E150" s="159">
        <v>285</v>
      </c>
      <c r="F150" s="159">
        <v>186</v>
      </c>
      <c r="G150" s="159">
        <v>727</v>
      </c>
      <c r="H150" s="159">
        <v>352</v>
      </c>
      <c r="I150" s="177">
        <f>IFERROR(H150/G150-1,"-")</f>
        <v>-0.51581843191196697</v>
      </c>
      <c r="J150" s="180">
        <f t="shared" ref="J150:J161" si="59">IFERROR(H150-G150,"-")</f>
        <v>-375</v>
      </c>
      <c r="K150" s="160">
        <f t="shared" ref="K150:K161" si="60">IFERROR(H150/H$9,"-")</f>
        <v>1.9385821914790502E-3</v>
      </c>
    </row>
    <row r="151" spans="2:11" x14ac:dyDescent="0.25">
      <c r="B151" s="162" t="s">
        <v>103</v>
      </c>
      <c r="C151" s="163">
        <v>185</v>
      </c>
      <c r="D151" s="163">
        <v>8</v>
      </c>
      <c r="E151" s="163">
        <v>233</v>
      </c>
      <c r="F151" s="163">
        <v>59</v>
      </c>
      <c r="G151" s="163">
        <v>567</v>
      </c>
      <c r="H151" s="163">
        <v>193</v>
      </c>
      <c r="I151" s="178">
        <f>IFERROR(H151/G151-1,"-")</f>
        <v>-0.65961199294532635</v>
      </c>
      <c r="J151" s="181">
        <f t="shared" si="59"/>
        <v>-374</v>
      </c>
      <c r="K151" s="164">
        <f t="shared" si="60"/>
        <v>1.0629158038507293E-3</v>
      </c>
    </row>
    <row r="152" spans="2:11" x14ac:dyDescent="0.25">
      <c r="B152" s="162" t="s">
        <v>100</v>
      </c>
      <c r="C152" s="163">
        <v>35</v>
      </c>
      <c r="D152" s="163">
        <v>30</v>
      </c>
      <c r="E152" s="163">
        <v>52</v>
      </c>
      <c r="F152" s="163">
        <v>127</v>
      </c>
      <c r="G152" s="163">
        <v>160</v>
      </c>
      <c r="H152" s="163">
        <v>159</v>
      </c>
      <c r="I152" s="178">
        <f>IFERROR(H152/G152-1,"-")</f>
        <v>-6.2499999999999778E-3</v>
      </c>
      <c r="J152" s="181">
        <f t="shared" si="59"/>
        <v>-1</v>
      </c>
      <c r="K152" s="164">
        <f t="shared" si="60"/>
        <v>8.7566638762832092E-4</v>
      </c>
    </row>
    <row r="153" spans="2:11" x14ac:dyDescent="0.25">
      <c r="B153" s="158" t="s">
        <v>107</v>
      </c>
      <c r="C153" s="159">
        <v>1346</v>
      </c>
      <c r="D153" s="159">
        <v>85</v>
      </c>
      <c r="E153" s="159">
        <v>2842</v>
      </c>
      <c r="F153" s="159">
        <v>2231</v>
      </c>
      <c r="G153" s="159">
        <v>8449</v>
      </c>
      <c r="H153" s="159">
        <v>7848</v>
      </c>
      <c r="I153" s="177">
        <f>IFERROR(H153/G153-1,"-")</f>
        <v>-7.1132678423482032E-2</v>
      </c>
      <c r="J153" s="180">
        <f t="shared" si="59"/>
        <v>-601</v>
      </c>
      <c r="K153" s="160">
        <f t="shared" si="60"/>
        <v>4.3221571132748819E-2</v>
      </c>
    </row>
    <row r="154" spans="2:11" x14ac:dyDescent="0.25">
      <c r="B154" s="162" t="s">
        <v>110</v>
      </c>
      <c r="C154" s="163">
        <v>274</v>
      </c>
      <c r="D154" s="163">
        <v>5</v>
      </c>
      <c r="E154" s="163">
        <v>1335</v>
      </c>
      <c r="F154" s="163">
        <v>384</v>
      </c>
      <c r="G154" s="163">
        <v>4084</v>
      </c>
      <c r="H154" s="163">
        <v>3921</v>
      </c>
      <c r="I154" s="178">
        <f t="shared" ref="I154:I161" si="61">IFERROR(H154/G154-1,"-")</f>
        <v>-3.9911851126346765E-2</v>
      </c>
      <c r="J154" s="181">
        <f t="shared" si="59"/>
        <v>-163</v>
      </c>
      <c r="K154" s="164">
        <f t="shared" si="60"/>
        <v>2.1594263559060668E-2</v>
      </c>
    </row>
    <row r="155" spans="2:11" x14ac:dyDescent="0.25">
      <c r="B155" s="162" t="s">
        <v>113</v>
      </c>
      <c r="C155" s="163">
        <v>332</v>
      </c>
      <c r="D155" s="163">
        <v>32</v>
      </c>
      <c r="E155" s="163">
        <v>221</v>
      </c>
      <c r="F155" s="163">
        <v>593</v>
      </c>
      <c r="G155" s="163">
        <v>878</v>
      </c>
      <c r="H155" s="163">
        <v>567</v>
      </c>
      <c r="I155" s="178">
        <f t="shared" si="61"/>
        <v>-0.35421412300683375</v>
      </c>
      <c r="J155" s="181">
        <f t="shared" si="59"/>
        <v>-311</v>
      </c>
      <c r="K155" s="164">
        <f t="shared" si="60"/>
        <v>3.1226593822972198E-3</v>
      </c>
    </row>
    <row r="156" spans="2:11" x14ac:dyDescent="0.25">
      <c r="B156" s="162" t="s">
        <v>116</v>
      </c>
      <c r="C156" s="163">
        <v>52</v>
      </c>
      <c r="D156" s="163">
        <v>5</v>
      </c>
      <c r="E156" s="163">
        <v>63</v>
      </c>
      <c r="F156" s="163">
        <v>201</v>
      </c>
      <c r="G156" s="163">
        <v>146</v>
      </c>
      <c r="H156" s="163">
        <v>201</v>
      </c>
      <c r="I156" s="178">
        <f t="shared" si="61"/>
        <v>0.37671232876712324</v>
      </c>
      <c r="J156" s="181">
        <f t="shared" si="59"/>
        <v>55</v>
      </c>
      <c r="K156" s="164">
        <f t="shared" si="60"/>
        <v>1.1069744900207075E-3</v>
      </c>
    </row>
    <row r="157" spans="2:11" x14ac:dyDescent="0.25">
      <c r="B157" s="162" t="s">
        <v>123</v>
      </c>
      <c r="C157" s="163">
        <v>23</v>
      </c>
      <c r="D157" s="163">
        <v>2</v>
      </c>
      <c r="E157" s="163">
        <v>592</v>
      </c>
      <c r="F157" s="163">
        <v>125</v>
      </c>
      <c r="G157" s="163">
        <v>577</v>
      </c>
      <c r="H157" s="163">
        <v>698</v>
      </c>
      <c r="I157" s="178">
        <f t="shared" si="61"/>
        <v>0.20970537261698441</v>
      </c>
      <c r="J157" s="181">
        <f t="shared" si="59"/>
        <v>121</v>
      </c>
      <c r="K157" s="164">
        <f t="shared" si="60"/>
        <v>3.8441203683306164E-3</v>
      </c>
    </row>
    <row r="158" spans="2:11" x14ac:dyDescent="0.25">
      <c r="B158" s="162" t="s">
        <v>119</v>
      </c>
      <c r="C158" s="163">
        <v>36</v>
      </c>
      <c r="D158" s="163">
        <v>2</v>
      </c>
      <c r="E158" s="163">
        <v>24</v>
      </c>
      <c r="F158" s="163">
        <v>142</v>
      </c>
      <c r="G158" s="163">
        <v>169</v>
      </c>
      <c r="H158" s="163">
        <v>20</v>
      </c>
      <c r="I158" s="178">
        <f t="shared" si="61"/>
        <v>-0.88165680473372787</v>
      </c>
      <c r="J158" s="181">
        <f t="shared" si="59"/>
        <v>-149</v>
      </c>
      <c r="K158" s="164">
        <f t="shared" si="60"/>
        <v>1.1014671542494602E-4</v>
      </c>
    </row>
    <row r="159" spans="2:11" x14ac:dyDescent="0.25">
      <c r="B159" s="162" t="s">
        <v>128</v>
      </c>
      <c r="C159" s="163">
        <v>100</v>
      </c>
      <c r="D159" s="163">
        <v>0</v>
      </c>
      <c r="E159" s="163">
        <v>139</v>
      </c>
      <c r="F159" s="163">
        <v>110</v>
      </c>
      <c r="G159" s="163">
        <v>345</v>
      </c>
      <c r="H159" s="163">
        <v>431</v>
      </c>
      <c r="I159" s="178">
        <f t="shared" si="61"/>
        <v>0.24927536231884062</v>
      </c>
      <c r="J159" s="181">
        <f t="shared" si="59"/>
        <v>86</v>
      </c>
      <c r="K159" s="164">
        <f t="shared" si="60"/>
        <v>2.3736617174075869E-3</v>
      </c>
    </row>
    <row r="160" spans="2:11" x14ac:dyDescent="0.25">
      <c r="B160" s="162" t="s">
        <v>131</v>
      </c>
      <c r="C160" s="163">
        <v>112</v>
      </c>
      <c r="D160" s="163">
        <v>0</v>
      </c>
      <c r="E160" s="163">
        <v>138</v>
      </c>
      <c r="F160" s="163">
        <v>31</v>
      </c>
      <c r="G160" s="163">
        <v>823</v>
      </c>
      <c r="H160" s="163">
        <v>822</v>
      </c>
      <c r="I160" s="178">
        <f t="shared" si="61"/>
        <v>-1.2150668286755595E-3</v>
      </c>
      <c r="J160" s="181">
        <f t="shared" si="59"/>
        <v>-1</v>
      </c>
      <c r="K160" s="164">
        <f t="shared" si="60"/>
        <v>4.5270300039652817E-3</v>
      </c>
    </row>
    <row r="161" spans="2:11" x14ac:dyDescent="0.25">
      <c r="B161" s="167" t="s">
        <v>145</v>
      </c>
      <c r="C161" s="168">
        <f t="shared" ref="C161:H161" si="62">IFERROR(C153-SUM(C154:C160),"nd")</f>
        <v>417</v>
      </c>
      <c r="D161" s="168">
        <f t="shared" si="62"/>
        <v>39</v>
      </c>
      <c r="E161" s="168">
        <f t="shared" si="62"/>
        <v>330</v>
      </c>
      <c r="F161" s="168">
        <f t="shared" si="62"/>
        <v>645</v>
      </c>
      <c r="G161" s="168">
        <f t="shared" si="62"/>
        <v>1427</v>
      </c>
      <c r="H161" s="168">
        <f t="shared" si="62"/>
        <v>1188</v>
      </c>
      <c r="I161" s="179">
        <f t="shared" si="61"/>
        <v>-0.16748423265592149</v>
      </c>
      <c r="J161" s="182">
        <f t="shared" si="59"/>
        <v>-239</v>
      </c>
      <c r="K161" s="169">
        <f t="shared" si="60"/>
        <v>6.5427148962417941E-3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F3F4F-36DE-416A-AE92-A45A8B0F6FDF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1" t="s">
        <v>62</v>
      </c>
      <c r="D5" s="302"/>
      <c r="E5" s="302"/>
      <c r="F5" s="302"/>
      <c r="G5" s="302"/>
      <c r="H5" s="302"/>
      <c r="I5" s="302"/>
      <c r="J5" s="302"/>
      <c r="K5" s="301" t="s">
        <v>61</v>
      </c>
      <c r="L5" s="302"/>
      <c r="M5" s="302"/>
      <c r="N5" s="302"/>
      <c r="O5" s="302"/>
      <c r="P5" s="302"/>
      <c r="Q5" s="302"/>
      <c r="R5" s="302"/>
      <c r="S5" s="301" t="s">
        <v>137</v>
      </c>
      <c r="T5" s="302"/>
      <c r="U5" s="302"/>
      <c r="V5" s="302"/>
      <c r="W5" s="302"/>
      <c r="X5" s="302"/>
      <c r="Y5" s="302"/>
    </row>
    <row r="6" spans="1:25" s="145" customFormat="1" ht="72" customHeight="1" x14ac:dyDescent="0.25">
      <c r="B6" s="146"/>
      <c r="C6" s="171" t="s">
        <v>257</v>
      </c>
      <c r="D6" s="171" t="s">
        <v>258</v>
      </c>
      <c r="E6" s="171" t="s">
        <v>259</v>
      </c>
      <c r="F6" s="171" t="s">
        <v>260</v>
      </c>
      <c r="G6" s="171" t="s">
        <v>261</v>
      </c>
      <c r="H6" s="171" t="s">
        <v>262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257</v>
      </c>
      <c r="L6" s="171" t="s">
        <v>258</v>
      </c>
      <c r="M6" s="171" t="s">
        <v>259</v>
      </c>
      <c r="N6" s="171" t="s">
        <v>260</v>
      </c>
      <c r="O6" s="171" t="s">
        <v>261</v>
      </c>
      <c r="P6" s="171" t="s">
        <v>262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257</v>
      </c>
      <c r="T6" s="171" t="s">
        <v>259</v>
      </c>
      <c r="U6" s="171" t="s">
        <v>260</v>
      </c>
      <c r="V6" s="171" t="s">
        <v>261</v>
      </c>
      <c r="W6" s="171" t="s">
        <v>262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123096</v>
      </c>
      <c r="D8" s="175">
        <f t="shared" si="0"/>
        <v>20052</v>
      </c>
      <c r="E8" s="175">
        <f t="shared" si="0"/>
        <v>88093</v>
      </c>
      <c r="F8" s="175">
        <f t="shared" si="0"/>
        <v>122086</v>
      </c>
      <c r="G8" s="175">
        <f t="shared" si="0"/>
        <v>119643</v>
      </c>
      <c r="H8" s="175">
        <f t="shared" si="0"/>
        <v>126360</v>
      </c>
      <c r="I8" s="176">
        <f>IFERROR(H8/G8-1,"-")</f>
        <v>5.6142022516987966E-2</v>
      </c>
      <c r="J8" s="176">
        <f t="shared" ref="J8:J20" si="1">H8/H$8</f>
        <v>1</v>
      </c>
      <c r="K8" s="175">
        <f t="shared" ref="K8:P8" si="2">K9+K12</f>
        <v>481940</v>
      </c>
      <c r="L8" s="175">
        <f t="shared" si="2"/>
        <v>59043</v>
      </c>
      <c r="M8" s="175">
        <f t="shared" si="2"/>
        <v>403574</v>
      </c>
      <c r="N8" s="175">
        <f t="shared" si="2"/>
        <v>528370</v>
      </c>
      <c r="O8" s="175">
        <f t="shared" si="2"/>
        <v>556467</v>
      </c>
      <c r="P8" s="175">
        <f t="shared" si="2"/>
        <v>548283</v>
      </c>
      <c r="Q8" s="176">
        <f>IFERROR(P8/O8-1,"-")</f>
        <v>-1.470707157836848E-2</v>
      </c>
      <c r="R8" s="176">
        <f t="shared" ref="R8:R20" si="3">P8/P$8</f>
        <v>1</v>
      </c>
      <c r="S8" s="175">
        <f>S9+S12</f>
        <v>605036</v>
      </c>
      <c r="T8" s="175">
        <f>T9+T12</f>
        <v>491667</v>
      </c>
      <c r="U8" s="175">
        <f>U9+U12</f>
        <v>650456</v>
      </c>
      <c r="V8" s="175">
        <f>V9+V12</f>
        <v>676110</v>
      </c>
      <c r="W8" s="175">
        <f>W9+W12</f>
        <v>674643</v>
      </c>
      <c r="X8" s="176">
        <f>IFERROR(W8/V8-1,"-")</f>
        <v>-2.1697652748813301E-3</v>
      </c>
      <c r="Y8" s="176">
        <f>W8/W$8</f>
        <v>1</v>
      </c>
    </row>
    <row r="9" spans="1:25" x14ac:dyDescent="0.25">
      <c r="A9" s="1"/>
      <c r="B9" s="158" t="s">
        <v>97</v>
      </c>
      <c r="C9" s="159">
        <v>25680</v>
      </c>
      <c r="D9" s="159">
        <v>9195</v>
      </c>
      <c r="E9" s="159">
        <v>17739</v>
      </c>
      <c r="F9" s="159">
        <v>26020</v>
      </c>
      <c r="G9" s="159">
        <v>24091</v>
      </c>
      <c r="H9" s="159">
        <v>24143</v>
      </c>
      <c r="I9" s="160">
        <f>IFERROR(H9/G9-1,"-")</f>
        <v>2.1584824208209508E-3</v>
      </c>
      <c r="J9" s="160">
        <f t="shared" si="1"/>
        <v>0.19106521050965494</v>
      </c>
      <c r="K9" s="159">
        <v>77940</v>
      </c>
      <c r="L9" s="159">
        <v>29436</v>
      </c>
      <c r="M9" s="159">
        <v>71150</v>
      </c>
      <c r="N9" s="159">
        <v>80141</v>
      </c>
      <c r="O9" s="159">
        <v>75119</v>
      </c>
      <c r="P9" s="159">
        <v>73711</v>
      </c>
      <c r="Q9" s="160">
        <f>IFERROR(P9/O9-1,"-")</f>
        <v>-1.8743593498316002E-2</v>
      </c>
      <c r="R9" s="160">
        <f t="shared" si="3"/>
        <v>0.13443969628823071</v>
      </c>
      <c r="S9" s="159">
        <v>103620</v>
      </c>
      <c r="T9" s="159">
        <v>88889</v>
      </c>
      <c r="U9" s="159">
        <v>106161</v>
      </c>
      <c r="V9" s="159">
        <v>99210</v>
      </c>
      <c r="W9" s="159">
        <v>97854</v>
      </c>
      <c r="X9" s="160">
        <f>IFERROR(W9/V9-1,"-")</f>
        <v>-1.3667977018445687E-2</v>
      </c>
      <c r="Y9" s="160">
        <f>W9/W$8</f>
        <v>0.14504560189611396</v>
      </c>
    </row>
    <row r="10" spans="1:25" x14ac:dyDescent="0.25">
      <c r="A10" s="161"/>
      <c r="B10" s="162" t="s">
        <v>103</v>
      </c>
      <c r="C10" s="163">
        <v>12078</v>
      </c>
      <c r="D10" s="163">
        <v>6797</v>
      </c>
      <c r="E10" s="163">
        <v>9622</v>
      </c>
      <c r="F10" s="163">
        <v>14190</v>
      </c>
      <c r="G10" s="163">
        <v>12399</v>
      </c>
      <c r="H10" s="163">
        <v>11607</v>
      </c>
      <c r="I10" s="164">
        <f>IFERROR(H10/G10-1,"-")</f>
        <v>-6.3876119041858193E-2</v>
      </c>
      <c r="J10" s="164">
        <f t="shared" si="1"/>
        <v>9.1856600189933524E-2</v>
      </c>
      <c r="K10" s="163">
        <v>22575</v>
      </c>
      <c r="L10" s="163">
        <v>20487</v>
      </c>
      <c r="M10" s="163">
        <v>26177</v>
      </c>
      <c r="N10" s="163">
        <v>25555</v>
      </c>
      <c r="O10" s="163">
        <v>21986</v>
      </c>
      <c r="P10" s="163">
        <v>19918</v>
      </c>
      <c r="Q10" s="164">
        <f>IFERROR(P10/O10-1,"-")</f>
        <v>-9.405985627217317E-2</v>
      </c>
      <c r="R10" s="164">
        <f t="shared" si="3"/>
        <v>3.6327954724111454E-2</v>
      </c>
      <c r="S10" s="163">
        <v>34653</v>
      </c>
      <c r="T10" s="163">
        <v>35799</v>
      </c>
      <c r="U10" s="163">
        <v>39745</v>
      </c>
      <c r="V10" s="163">
        <v>34385</v>
      </c>
      <c r="W10" s="163">
        <v>31525</v>
      </c>
      <c r="X10" s="164">
        <f>IFERROR(W10/V10-1,"-")</f>
        <v>-8.317580340264652E-2</v>
      </c>
      <c r="Y10" s="164">
        <f>W10/W$8</f>
        <v>4.6728417844697119E-2</v>
      </c>
    </row>
    <row r="11" spans="1:25" x14ac:dyDescent="0.25">
      <c r="A11" s="161"/>
      <c r="B11" s="162" t="s">
        <v>100</v>
      </c>
      <c r="C11" s="163">
        <v>13602</v>
      </c>
      <c r="D11" s="163">
        <v>2398</v>
      </c>
      <c r="E11" s="163">
        <v>8117</v>
      </c>
      <c r="F11" s="163">
        <v>11830</v>
      </c>
      <c r="G11" s="163">
        <v>11692</v>
      </c>
      <c r="H11" s="163">
        <v>12536</v>
      </c>
      <c r="I11" s="164">
        <f>IFERROR(H11/G11-1,"-")</f>
        <v>7.2186110160793682E-2</v>
      </c>
      <c r="J11" s="164">
        <f t="shared" si="1"/>
        <v>9.9208610319721433E-2</v>
      </c>
      <c r="K11" s="163">
        <v>55365</v>
      </c>
      <c r="L11" s="163">
        <v>8949</v>
      </c>
      <c r="M11" s="163">
        <v>44973</v>
      </c>
      <c r="N11" s="163">
        <v>54586</v>
      </c>
      <c r="O11" s="163">
        <v>53133</v>
      </c>
      <c r="P11" s="163">
        <v>53793</v>
      </c>
      <c r="Q11" s="164">
        <f>IFERROR(P11/O11-1,"-")</f>
        <v>1.2421658856078155E-2</v>
      </c>
      <c r="R11" s="164">
        <f t="shared" si="3"/>
        <v>9.8111741564119254E-2</v>
      </c>
      <c r="S11" s="163">
        <v>68967</v>
      </c>
      <c r="T11" s="163">
        <v>53090</v>
      </c>
      <c r="U11" s="163">
        <v>66416</v>
      </c>
      <c r="V11" s="163">
        <v>64825</v>
      </c>
      <c r="W11" s="163">
        <v>66329</v>
      </c>
      <c r="X11" s="164">
        <f>IFERROR(W11/V11-1,"-")</f>
        <v>2.3200925568839237E-2</v>
      </c>
      <c r="Y11" s="164">
        <f>W11/W$8</f>
        <v>9.8317184051416817E-2</v>
      </c>
    </row>
    <row r="12" spans="1:25" x14ac:dyDescent="0.25">
      <c r="A12" s="1"/>
      <c r="B12" s="158" t="s">
        <v>107</v>
      </c>
      <c r="C12" s="159">
        <v>97416</v>
      </c>
      <c r="D12" s="159">
        <v>10857</v>
      </c>
      <c r="E12" s="159">
        <v>70354</v>
      </c>
      <c r="F12" s="159">
        <v>96066</v>
      </c>
      <c r="G12" s="159">
        <v>95552</v>
      </c>
      <c r="H12" s="159">
        <v>102217</v>
      </c>
      <c r="I12" s="160">
        <f>IFERROR(H12/G12-1,"-")</f>
        <v>6.9752595445411902E-2</v>
      </c>
      <c r="J12" s="160">
        <f t="shared" si="1"/>
        <v>0.80893478949034503</v>
      </c>
      <c r="K12" s="159">
        <v>404000</v>
      </c>
      <c r="L12" s="159">
        <v>29607</v>
      </c>
      <c r="M12" s="159">
        <v>332424</v>
      </c>
      <c r="N12" s="159">
        <v>448229</v>
      </c>
      <c r="O12" s="159">
        <v>481348</v>
      </c>
      <c r="P12" s="159">
        <v>474572</v>
      </c>
      <c r="Q12" s="160">
        <f>IFERROR(P12/O12-1,"-")</f>
        <v>-1.4077133383747276E-2</v>
      </c>
      <c r="R12" s="160">
        <f t="shared" si="3"/>
        <v>0.86556030371176929</v>
      </c>
      <c r="S12" s="159">
        <v>501416</v>
      </c>
      <c r="T12" s="159">
        <v>402778</v>
      </c>
      <c r="U12" s="159">
        <v>544295</v>
      </c>
      <c r="V12" s="159">
        <v>576900</v>
      </c>
      <c r="W12" s="159">
        <v>576789</v>
      </c>
      <c r="X12" s="160">
        <f>IFERROR(W12/V12-1,"-")</f>
        <v>-1.9240769630790577E-4</v>
      </c>
      <c r="Y12" s="160">
        <f>W12/W$8</f>
        <v>0.85495439810388607</v>
      </c>
    </row>
    <row r="13" spans="1:25" s="56" customFormat="1" x14ac:dyDescent="0.25">
      <c r="B13" s="162" t="s">
        <v>110</v>
      </c>
      <c r="C13" s="163">
        <v>31403</v>
      </c>
      <c r="D13" s="163">
        <v>942</v>
      </c>
      <c r="E13" s="163">
        <v>19651</v>
      </c>
      <c r="F13" s="163">
        <v>30941</v>
      </c>
      <c r="G13" s="163">
        <v>30007</v>
      </c>
      <c r="H13" s="163">
        <v>32723</v>
      </c>
      <c r="I13" s="164">
        <f t="shared" ref="I13:I20" si="4">IFERROR(H13/G13-1,"-")</f>
        <v>9.0512213816775988E-2</v>
      </c>
      <c r="J13" s="164">
        <f t="shared" si="1"/>
        <v>0.25896644507755617</v>
      </c>
      <c r="K13" s="163">
        <v>164855</v>
      </c>
      <c r="L13" s="163">
        <v>1385</v>
      </c>
      <c r="M13" s="163">
        <v>127345</v>
      </c>
      <c r="N13" s="163">
        <v>177585</v>
      </c>
      <c r="O13" s="163">
        <v>193426</v>
      </c>
      <c r="P13" s="163">
        <v>195670</v>
      </c>
      <c r="Q13" s="164">
        <f t="shared" ref="Q13:Q20" si="5">IFERROR(P13/O13-1,"-")</f>
        <v>1.1601335911407995E-2</v>
      </c>
      <c r="R13" s="164">
        <f t="shared" si="3"/>
        <v>0.35687774379289527</v>
      </c>
      <c r="S13" s="163">
        <v>196258</v>
      </c>
      <c r="T13" s="163">
        <v>146996</v>
      </c>
      <c r="U13" s="163">
        <v>208526</v>
      </c>
      <c r="V13" s="163">
        <v>223433</v>
      </c>
      <c r="W13" s="163">
        <v>228393</v>
      </c>
      <c r="X13" s="164">
        <f t="shared" ref="X13:X20" si="6">IFERROR(W13/V13-1,"-")</f>
        <v>2.2199048484333073E-2</v>
      </c>
      <c r="Y13" s="164">
        <f t="shared" ref="Y13:Y20" si="7">W13/W$8</f>
        <v>0.33853904954175762</v>
      </c>
    </row>
    <row r="14" spans="1:25" s="56" customFormat="1" x14ac:dyDescent="0.25">
      <c r="B14" s="162" t="s">
        <v>113</v>
      </c>
      <c r="C14" s="163">
        <v>14951</v>
      </c>
      <c r="D14" s="163">
        <v>1960</v>
      </c>
      <c r="E14" s="163">
        <v>9617</v>
      </c>
      <c r="F14" s="163">
        <v>14281</v>
      </c>
      <c r="G14" s="163">
        <v>14343</v>
      </c>
      <c r="H14" s="163">
        <v>14297</v>
      </c>
      <c r="I14" s="164">
        <f t="shared" si="4"/>
        <v>-3.2071393711218255E-3</v>
      </c>
      <c r="J14" s="164">
        <f t="shared" si="1"/>
        <v>0.11314498258942704</v>
      </c>
      <c r="K14" s="163">
        <v>55236</v>
      </c>
      <c r="L14" s="163">
        <v>4442</v>
      </c>
      <c r="M14" s="163">
        <v>37414</v>
      </c>
      <c r="N14" s="163">
        <v>54071</v>
      </c>
      <c r="O14" s="163">
        <v>60496</v>
      </c>
      <c r="P14" s="163">
        <v>55937</v>
      </c>
      <c r="Q14" s="164">
        <f t="shared" si="5"/>
        <v>-7.5360354403596896E-2</v>
      </c>
      <c r="R14" s="164">
        <f t="shared" si="3"/>
        <v>0.1020221309068492</v>
      </c>
      <c r="S14" s="163">
        <v>70187</v>
      </c>
      <c r="T14" s="163">
        <v>47031</v>
      </c>
      <c r="U14" s="163">
        <v>68352</v>
      </c>
      <c r="V14" s="163">
        <v>74839</v>
      </c>
      <c r="W14" s="163">
        <v>70234</v>
      </c>
      <c r="X14" s="164">
        <f t="shared" si="6"/>
        <v>-6.153208888413797E-2</v>
      </c>
      <c r="Y14" s="164">
        <f t="shared" si="7"/>
        <v>0.10410543057587494</v>
      </c>
    </row>
    <row r="15" spans="1:25" x14ac:dyDescent="0.25">
      <c r="A15" s="1"/>
      <c r="B15" s="162" t="s">
        <v>116</v>
      </c>
      <c r="C15" s="163">
        <v>6492</v>
      </c>
      <c r="D15" s="163">
        <v>2516</v>
      </c>
      <c r="E15" s="163">
        <v>4696</v>
      </c>
      <c r="F15" s="163">
        <v>6152</v>
      </c>
      <c r="G15" s="163">
        <v>5588</v>
      </c>
      <c r="H15" s="163">
        <v>6228</v>
      </c>
      <c r="I15" s="164">
        <f t="shared" si="4"/>
        <v>0.1145311381531855</v>
      </c>
      <c r="J15" s="164">
        <f t="shared" si="1"/>
        <v>4.9287749287749288E-2</v>
      </c>
      <c r="K15" s="163">
        <v>20728</v>
      </c>
      <c r="L15" s="163">
        <v>7034</v>
      </c>
      <c r="M15" s="163">
        <v>20471</v>
      </c>
      <c r="N15" s="163">
        <v>26338</v>
      </c>
      <c r="O15" s="163">
        <v>25320</v>
      </c>
      <c r="P15" s="163">
        <v>25784</v>
      </c>
      <c r="Q15" s="164">
        <f t="shared" si="5"/>
        <v>1.8325434439178556E-2</v>
      </c>
      <c r="R15" s="164">
        <f t="shared" si="3"/>
        <v>4.7026809147830591E-2</v>
      </c>
      <c r="S15" s="163">
        <v>27220</v>
      </c>
      <c r="T15" s="163">
        <v>25167</v>
      </c>
      <c r="U15" s="163">
        <v>32490</v>
      </c>
      <c r="V15" s="163">
        <v>30908</v>
      </c>
      <c r="W15" s="163">
        <v>32012</v>
      </c>
      <c r="X15" s="164">
        <f t="shared" si="6"/>
        <v>3.5718907726155047E-2</v>
      </c>
      <c r="Y15" s="164">
        <f t="shared" si="7"/>
        <v>4.7450281111639785E-2</v>
      </c>
    </row>
    <row r="16" spans="1:25" x14ac:dyDescent="0.25">
      <c r="A16" s="1"/>
      <c r="B16" s="162" t="s">
        <v>123</v>
      </c>
      <c r="C16" s="163">
        <v>2802</v>
      </c>
      <c r="D16" s="163">
        <v>150</v>
      </c>
      <c r="E16" s="163">
        <v>3517</v>
      </c>
      <c r="F16" s="163">
        <v>3034</v>
      </c>
      <c r="G16" s="163">
        <v>2953</v>
      </c>
      <c r="H16" s="163">
        <v>3117</v>
      </c>
      <c r="I16" s="164">
        <f t="shared" si="4"/>
        <v>5.5536742295970276E-2</v>
      </c>
      <c r="J16" s="164">
        <f t="shared" si="1"/>
        <v>2.4667616334283E-2</v>
      </c>
      <c r="K16" s="163">
        <v>13168</v>
      </c>
      <c r="L16" s="163">
        <v>447</v>
      </c>
      <c r="M16" s="163">
        <v>17079</v>
      </c>
      <c r="N16" s="163">
        <v>15760</v>
      </c>
      <c r="O16" s="163">
        <v>18679</v>
      </c>
      <c r="P16" s="163">
        <v>17387</v>
      </c>
      <c r="Q16" s="164">
        <f t="shared" si="5"/>
        <v>-6.9168585042025832E-2</v>
      </c>
      <c r="R16" s="164">
        <f t="shared" si="3"/>
        <v>3.1711725514013751E-2</v>
      </c>
      <c r="S16" s="163">
        <v>15970</v>
      </c>
      <c r="T16" s="163">
        <v>20596</v>
      </c>
      <c r="U16" s="163">
        <v>18794</v>
      </c>
      <c r="V16" s="163">
        <v>21632</v>
      </c>
      <c r="W16" s="163">
        <v>20504</v>
      </c>
      <c r="X16" s="164">
        <f t="shared" si="6"/>
        <v>-5.2144970414201186E-2</v>
      </c>
      <c r="Y16" s="164">
        <f t="shared" si="7"/>
        <v>3.0392370483351937E-2</v>
      </c>
    </row>
    <row r="17" spans="1:25" x14ac:dyDescent="0.25">
      <c r="A17" s="56"/>
      <c r="B17" s="162" t="s">
        <v>119</v>
      </c>
      <c r="C17" s="163">
        <v>1927</v>
      </c>
      <c r="D17" s="163">
        <v>212</v>
      </c>
      <c r="E17" s="163">
        <v>1779</v>
      </c>
      <c r="F17" s="163">
        <v>2025</v>
      </c>
      <c r="G17" s="163">
        <v>2079</v>
      </c>
      <c r="H17" s="163">
        <v>2089</v>
      </c>
      <c r="I17" s="164">
        <f t="shared" si="4"/>
        <v>4.8100048100048198E-3</v>
      </c>
      <c r="J17" s="164">
        <f t="shared" si="1"/>
        <v>1.6532130421019309E-2</v>
      </c>
      <c r="K17" s="163">
        <v>20099</v>
      </c>
      <c r="L17" s="163">
        <v>1176</v>
      </c>
      <c r="M17" s="163">
        <v>20917</v>
      </c>
      <c r="N17" s="163">
        <v>20969</v>
      </c>
      <c r="O17" s="163">
        <v>21500</v>
      </c>
      <c r="P17" s="163">
        <v>19615</v>
      </c>
      <c r="Q17" s="164">
        <f t="shared" si="5"/>
        <v>-8.7674418604651194E-2</v>
      </c>
      <c r="R17" s="164">
        <f t="shared" si="3"/>
        <v>3.5775320409350643E-2</v>
      </c>
      <c r="S17" s="163">
        <v>22026</v>
      </c>
      <c r="T17" s="163">
        <v>22696</v>
      </c>
      <c r="U17" s="163">
        <v>22994</v>
      </c>
      <c r="V17" s="163">
        <v>23579</v>
      </c>
      <c r="W17" s="163">
        <v>21704</v>
      </c>
      <c r="X17" s="164">
        <f t="shared" si="6"/>
        <v>-7.9519911785911224E-2</v>
      </c>
      <c r="Y17" s="164">
        <f t="shared" si="7"/>
        <v>3.2171089005592589E-2</v>
      </c>
    </row>
    <row r="18" spans="1:25" x14ac:dyDescent="0.25">
      <c r="A18" s="56"/>
      <c r="B18" s="162" t="s">
        <v>128</v>
      </c>
      <c r="C18" s="163">
        <v>2754</v>
      </c>
      <c r="D18" s="163">
        <v>17</v>
      </c>
      <c r="E18" s="163">
        <v>1655</v>
      </c>
      <c r="F18" s="163">
        <v>2413</v>
      </c>
      <c r="G18" s="163">
        <v>1845</v>
      </c>
      <c r="H18" s="163">
        <v>1950</v>
      </c>
      <c r="I18" s="164">
        <f t="shared" si="4"/>
        <v>5.6910569105691033E-2</v>
      </c>
      <c r="J18" s="164">
        <f t="shared" si="1"/>
        <v>1.5432098765432098E-2</v>
      </c>
      <c r="K18" s="163">
        <v>12319</v>
      </c>
      <c r="L18" s="163">
        <v>112</v>
      </c>
      <c r="M18" s="163">
        <v>8846</v>
      </c>
      <c r="N18" s="163">
        <v>14619</v>
      </c>
      <c r="O18" s="163">
        <v>11814</v>
      </c>
      <c r="P18" s="163">
        <v>10608</v>
      </c>
      <c r="Q18" s="164">
        <f t="shared" si="5"/>
        <v>-0.10208227526663283</v>
      </c>
      <c r="R18" s="164">
        <f t="shared" si="3"/>
        <v>1.9347672643507095E-2</v>
      </c>
      <c r="S18" s="163">
        <v>15073</v>
      </c>
      <c r="T18" s="163">
        <v>10501</v>
      </c>
      <c r="U18" s="163">
        <v>17032</v>
      </c>
      <c r="V18" s="163">
        <v>13659</v>
      </c>
      <c r="W18" s="163">
        <v>12558</v>
      </c>
      <c r="X18" s="164">
        <f t="shared" si="6"/>
        <v>-8.0606193718427366E-2</v>
      </c>
      <c r="Y18" s="164">
        <f t="shared" si="7"/>
        <v>1.8614289335248422E-2</v>
      </c>
    </row>
    <row r="19" spans="1:25" x14ac:dyDescent="0.25">
      <c r="A19" s="56"/>
      <c r="B19" s="162" t="s">
        <v>131</v>
      </c>
      <c r="C19" s="163">
        <v>2844</v>
      </c>
      <c r="D19" s="163">
        <v>79</v>
      </c>
      <c r="E19" s="163">
        <v>989</v>
      </c>
      <c r="F19" s="163">
        <v>1539</v>
      </c>
      <c r="G19" s="163">
        <v>1108</v>
      </c>
      <c r="H19" s="163">
        <v>1160</v>
      </c>
      <c r="I19" s="164">
        <f t="shared" si="4"/>
        <v>4.6931407942238268E-2</v>
      </c>
      <c r="J19" s="164">
        <f t="shared" si="1"/>
        <v>9.1801202912314018E-3</v>
      </c>
      <c r="K19" s="163">
        <v>17826</v>
      </c>
      <c r="L19" s="163">
        <v>573</v>
      </c>
      <c r="M19" s="163">
        <v>6756</v>
      </c>
      <c r="N19" s="163">
        <v>12901</v>
      </c>
      <c r="O19" s="163">
        <v>12983</v>
      </c>
      <c r="P19" s="163">
        <v>10764</v>
      </c>
      <c r="Q19" s="164">
        <f t="shared" si="5"/>
        <v>-0.17091581298621272</v>
      </c>
      <c r="R19" s="164">
        <f t="shared" si="3"/>
        <v>1.9632197241205726E-2</v>
      </c>
      <c r="S19" s="163">
        <v>20670</v>
      </c>
      <c r="T19" s="163">
        <v>7745</v>
      </c>
      <c r="U19" s="163">
        <v>14440</v>
      </c>
      <c r="V19" s="163">
        <v>14091</v>
      </c>
      <c r="W19" s="163">
        <v>11924</v>
      </c>
      <c r="X19" s="164">
        <f t="shared" si="6"/>
        <v>-0.15378610460577669</v>
      </c>
      <c r="Y19" s="164">
        <f t="shared" si="7"/>
        <v>1.7674533049331274E-2</v>
      </c>
    </row>
    <row r="20" spans="1:25" x14ac:dyDescent="0.25">
      <c r="A20" s="56"/>
      <c r="B20" s="167" t="s">
        <v>145</v>
      </c>
      <c r="C20" s="168">
        <f t="shared" ref="C20" si="8">C12-SUM(C13:C19)</f>
        <v>34243</v>
      </c>
      <c r="D20" s="168">
        <f t="shared" ref="D20:H20" si="9">D12-SUM(D13:D19)</f>
        <v>4981</v>
      </c>
      <c r="E20" s="168">
        <f t="shared" si="9"/>
        <v>28450</v>
      </c>
      <c r="F20" s="168">
        <f t="shared" si="9"/>
        <v>35681</v>
      </c>
      <c r="G20" s="168">
        <f t="shared" si="9"/>
        <v>37629</v>
      </c>
      <c r="H20" s="168">
        <f t="shared" si="9"/>
        <v>40653</v>
      </c>
      <c r="I20" s="169">
        <f t="shared" si="4"/>
        <v>8.0363549390098044E-2</v>
      </c>
      <c r="J20" s="169">
        <f t="shared" si="1"/>
        <v>0.32172364672364673</v>
      </c>
      <c r="K20" s="168">
        <f t="shared" ref="K20:P20" si="10">K12-SUM(K13:K19)</f>
        <v>99769</v>
      </c>
      <c r="L20" s="168">
        <f t="shared" si="10"/>
        <v>14438</v>
      </c>
      <c r="M20" s="168">
        <f t="shared" si="10"/>
        <v>93596</v>
      </c>
      <c r="N20" s="168">
        <f t="shared" si="10"/>
        <v>125986</v>
      </c>
      <c r="O20" s="168">
        <f t="shared" si="10"/>
        <v>137130</v>
      </c>
      <c r="P20" s="168">
        <f t="shared" si="10"/>
        <v>138807</v>
      </c>
      <c r="Q20" s="169">
        <f t="shared" si="5"/>
        <v>1.2229271494202498E-2</v>
      </c>
      <c r="R20" s="169">
        <f t="shared" si="3"/>
        <v>0.25316670405611702</v>
      </c>
      <c r="S20" s="168">
        <f>S12-SUM(S13:S19)</f>
        <v>134012</v>
      </c>
      <c r="T20" s="168">
        <f>T12-SUM(T13:T19)</f>
        <v>122046</v>
      </c>
      <c r="U20" s="168">
        <f>U12-SUM(U13:U19)</f>
        <v>161667</v>
      </c>
      <c r="V20" s="168">
        <f>V12-SUM(V13:V19)</f>
        <v>174759</v>
      </c>
      <c r="W20" s="168">
        <f>W12-SUM(W13:W19)</f>
        <v>179460</v>
      </c>
      <c r="X20" s="169">
        <f t="shared" si="6"/>
        <v>2.6899902150962163E-2</v>
      </c>
      <c r="Y20" s="169">
        <f t="shared" si="7"/>
        <v>0.26600735500108946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29115</v>
      </c>
      <c r="D22" s="175">
        <f t="shared" si="11"/>
        <v>1135</v>
      </c>
      <c r="E22" s="175">
        <f t="shared" si="11"/>
        <v>21212</v>
      </c>
      <c r="F22" s="175">
        <f t="shared" si="11"/>
        <v>27415</v>
      </c>
      <c r="G22" s="175">
        <f t="shared" si="11"/>
        <v>24097</v>
      </c>
      <c r="H22" s="175">
        <f t="shared" si="11"/>
        <v>24682</v>
      </c>
      <c r="I22" s="176">
        <f>IFERROR(H22/G22-1,"-")</f>
        <v>2.427688093953595E-2</v>
      </c>
      <c r="J22" s="176">
        <f t="shared" ref="J22:J34" si="12">H22/H$8</f>
        <v>0.19533080088635643</v>
      </c>
      <c r="K22" s="175">
        <f t="shared" ref="K22:P22" si="13">K23+K26</f>
        <v>202911</v>
      </c>
      <c r="L22" s="175">
        <f t="shared" si="13"/>
        <v>26507</v>
      </c>
      <c r="M22" s="175">
        <f t="shared" si="13"/>
        <v>178652</v>
      </c>
      <c r="N22" s="175">
        <f t="shared" si="13"/>
        <v>209225</v>
      </c>
      <c r="O22" s="175">
        <f t="shared" si="13"/>
        <v>222997</v>
      </c>
      <c r="P22" s="175">
        <f t="shared" si="13"/>
        <v>212170</v>
      </c>
      <c r="Q22" s="176">
        <f>IFERROR(P22/O22-1,"-")</f>
        <v>-4.855222267564141E-2</v>
      </c>
      <c r="R22" s="176">
        <f t="shared" ref="R22:R34" si="14">P22/P$8</f>
        <v>0.3869716916264046</v>
      </c>
      <c r="S22" s="175">
        <f>S23+S26</f>
        <v>232026</v>
      </c>
      <c r="T22" s="175">
        <f>T23+T26</f>
        <v>199864</v>
      </c>
      <c r="U22" s="175">
        <f>U23+U26</f>
        <v>236640</v>
      </c>
      <c r="V22" s="175">
        <f>V23+V26</f>
        <v>247094</v>
      </c>
      <c r="W22" s="175">
        <f>W23+W26</f>
        <v>236852</v>
      </c>
      <c r="X22" s="176">
        <f>IFERROR(W22/V22-1,"-")</f>
        <v>-4.1449812621917159E-2</v>
      </c>
      <c r="Y22" s="176">
        <f>W22/W$8</f>
        <v>0.35107753285811905</v>
      </c>
    </row>
    <row r="23" spans="1:25" x14ac:dyDescent="0.25">
      <c r="A23" s="56"/>
      <c r="B23" s="158" t="s">
        <v>97</v>
      </c>
      <c r="C23" s="159">
        <v>1215</v>
      </c>
      <c r="D23" s="159">
        <v>53</v>
      </c>
      <c r="E23" s="159">
        <v>1050</v>
      </c>
      <c r="F23" s="159">
        <v>1002</v>
      </c>
      <c r="G23" s="159">
        <v>612</v>
      </c>
      <c r="H23" s="159">
        <v>661</v>
      </c>
      <c r="I23" s="160">
        <f>IFERROR(H23/G23-1,"-")</f>
        <v>8.0065359477124121E-2</v>
      </c>
      <c r="J23" s="160">
        <f t="shared" si="12"/>
        <v>5.2310857866413422E-3</v>
      </c>
      <c r="K23" s="159">
        <v>13109</v>
      </c>
      <c r="L23" s="159">
        <v>11793</v>
      </c>
      <c r="M23" s="159">
        <v>15538</v>
      </c>
      <c r="N23" s="159">
        <v>11354</v>
      </c>
      <c r="O23" s="159">
        <v>10725</v>
      </c>
      <c r="P23" s="159">
        <v>8978</v>
      </c>
      <c r="Q23" s="160">
        <f>IFERROR(P23/O23-1,"-")</f>
        <v>-0.16289044289044285</v>
      </c>
      <c r="R23" s="160">
        <f t="shared" si="14"/>
        <v>1.6374755372681626E-2</v>
      </c>
      <c r="S23" s="159">
        <v>14324</v>
      </c>
      <c r="T23" s="159">
        <v>16588</v>
      </c>
      <c r="U23" s="159">
        <v>12356</v>
      </c>
      <c r="V23" s="159">
        <v>11337</v>
      </c>
      <c r="W23" s="159">
        <v>9639</v>
      </c>
      <c r="X23" s="160">
        <f>IFERROR(W23/V23-1,"-")</f>
        <v>-0.14977507277057422</v>
      </c>
      <c r="Y23" s="160">
        <f>W23/W$8</f>
        <v>1.4287556529898035E-2</v>
      </c>
    </row>
    <row r="24" spans="1:25" x14ac:dyDescent="0.25">
      <c r="A24" s="56"/>
      <c r="B24" s="162" t="s">
        <v>103</v>
      </c>
      <c r="C24" s="163">
        <v>758</v>
      </c>
      <c r="D24" s="163">
        <v>5</v>
      </c>
      <c r="E24" s="163">
        <v>516</v>
      </c>
      <c r="F24" s="163">
        <v>411</v>
      </c>
      <c r="G24" s="163">
        <v>115</v>
      </c>
      <c r="H24" s="163">
        <v>173</v>
      </c>
      <c r="I24" s="164">
        <f>IFERROR(H24/G24-1,"-")</f>
        <v>0.5043478260869565</v>
      </c>
      <c r="J24" s="164">
        <f t="shared" si="12"/>
        <v>1.3691041468819247E-3</v>
      </c>
      <c r="K24" s="163">
        <v>4923</v>
      </c>
      <c r="L24" s="163">
        <v>8356</v>
      </c>
      <c r="M24" s="163">
        <v>6771</v>
      </c>
      <c r="N24" s="163">
        <v>3922</v>
      </c>
      <c r="O24" s="163">
        <v>3167</v>
      </c>
      <c r="P24" s="163">
        <v>3193</v>
      </c>
      <c r="Q24" s="164">
        <f>IFERROR(P24/O24-1,"-")</f>
        <v>8.2096621408271897E-3</v>
      </c>
      <c r="R24" s="164">
        <f t="shared" si="14"/>
        <v>5.8236348746906249E-3</v>
      </c>
      <c r="S24" s="163">
        <v>5681</v>
      </c>
      <c r="T24" s="163">
        <v>7287</v>
      </c>
      <c r="U24" s="163">
        <v>4333</v>
      </c>
      <c r="V24" s="163">
        <v>3282</v>
      </c>
      <c r="W24" s="163">
        <v>3366</v>
      </c>
      <c r="X24" s="164">
        <f>IFERROR(W24/V24-1,"-")</f>
        <v>2.5594149908592323E-2</v>
      </c>
      <c r="Y24" s="164">
        <f>W24/W$8</f>
        <v>4.9893054548850284E-3</v>
      </c>
    </row>
    <row r="25" spans="1:25" x14ac:dyDescent="0.25">
      <c r="A25" s="56"/>
      <c r="B25" s="162" t="s">
        <v>100</v>
      </c>
      <c r="C25" s="163">
        <v>457</v>
      </c>
      <c r="D25" s="163">
        <v>48</v>
      </c>
      <c r="E25" s="163">
        <v>534</v>
      </c>
      <c r="F25" s="163">
        <v>591</v>
      </c>
      <c r="G25" s="163">
        <v>497</v>
      </c>
      <c r="H25" s="163">
        <v>488</v>
      </c>
      <c r="I25" s="164">
        <f>IFERROR(H25/G25-1,"-")</f>
        <v>-1.810865191146882E-2</v>
      </c>
      <c r="J25" s="164">
        <f t="shared" si="12"/>
        <v>3.8619816397594173E-3</v>
      </c>
      <c r="K25" s="163">
        <v>8186</v>
      </c>
      <c r="L25" s="163">
        <v>3437</v>
      </c>
      <c r="M25" s="163">
        <v>8767</v>
      </c>
      <c r="N25" s="163">
        <v>7432</v>
      </c>
      <c r="O25" s="163">
        <v>7558</v>
      </c>
      <c r="P25" s="163">
        <v>5785</v>
      </c>
      <c r="Q25" s="164">
        <f>IFERROR(P25/O25-1,"-")</f>
        <v>-0.23458586927758662</v>
      </c>
      <c r="R25" s="164">
        <f t="shared" si="14"/>
        <v>1.0551120497991002E-2</v>
      </c>
      <c r="S25" s="163">
        <v>8643</v>
      </c>
      <c r="T25" s="163">
        <v>9301</v>
      </c>
      <c r="U25" s="163">
        <v>8023</v>
      </c>
      <c r="V25" s="163">
        <v>8055</v>
      </c>
      <c r="W25" s="163">
        <v>6273</v>
      </c>
      <c r="X25" s="164">
        <f>IFERROR(W25/V25-1,"-")</f>
        <v>-0.2212290502793296</v>
      </c>
      <c r="Y25" s="164">
        <f>W25/W$8</f>
        <v>9.2982510750130067E-3</v>
      </c>
    </row>
    <row r="26" spans="1:25" x14ac:dyDescent="0.25">
      <c r="A26" s="56"/>
      <c r="B26" s="158" t="s">
        <v>107</v>
      </c>
      <c r="C26" s="159">
        <v>27900</v>
      </c>
      <c r="D26" s="159">
        <v>1082</v>
      </c>
      <c r="E26" s="159">
        <v>20162</v>
      </c>
      <c r="F26" s="159">
        <v>26413</v>
      </c>
      <c r="G26" s="159">
        <v>23485</v>
      </c>
      <c r="H26" s="159">
        <v>24021</v>
      </c>
      <c r="I26" s="160">
        <f>IFERROR(H26/G26-1,"-")</f>
        <v>2.2823078560783472E-2</v>
      </c>
      <c r="J26" s="160">
        <f t="shared" si="12"/>
        <v>0.1900997150997151</v>
      </c>
      <c r="K26" s="159">
        <v>189802</v>
      </c>
      <c r="L26" s="159">
        <v>14714</v>
      </c>
      <c r="M26" s="159">
        <v>163114</v>
      </c>
      <c r="N26" s="159">
        <v>197871</v>
      </c>
      <c r="O26" s="159">
        <v>212272</v>
      </c>
      <c r="P26" s="159">
        <v>203192</v>
      </c>
      <c r="Q26" s="160">
        <f>IFERROR(P26/O26-1,"-")</f>
        <v>-4.2775307153086639E-2</v>
      </c>
      <c r="R26" s="160">
        <f t="shared" si="14"/>
        <v>0.37059693625372297</v>
      </c>
      <c r="S26" s="159">
        <v>217702</v>
      </c>
      <c r="T26" s="159">
        <v>183276</v>
      </c>
      <c r="U26" s="159">
        <v>224284</v>
      </c>
      <c r="V26" s="159">
        <v>235757</v>
      </c>
      <c r="W26" s="159">
        <v>227213</v>
      </c>
      <c r="X26" s="160">
        <f>IFERROR(W26/V26-1,"-")</f>
        <v>-3.6240705472159851E-2</v>
      </c>
      <c r="Y26" s="160">
        <f>W26/W$8</f>
        <v>0.336789976328221</v>
      </c>
    </row>
    <row r="27" spans="1:25" s="56" customFormat="1" x14ac:dyDescent="0.25">
      <c r="B27" s="162" t="s">
        <v>110</v>
      </c>
      <c r="C27" s="163">
        <v>10854</v>
      </c>
      <c r="D27" s="163">
        <v>0</v>
      </c>
      <c r="E27" s="163">
        <v>6692</v>
      </c>
      <c r="F27" s="163">
        <v>10061</v>
      </c>
      <c r="G27" s="163">
        <v>9428</v>
      </c>
      <c r="H27" s="163">
        <v>9479</v>
      </c>
      <c r="I27" s="164">
        <f t="shared" ref="I27:I34" si="15">IFERROR(H27/G27-1,"-")</f>
        <v>5.4094187526516624E-3</v>
      </c>
      <c r="J27" s="164">
        <f t="shared" si="12"/>
        <v>7.5015827793605577E-2</v>
      </c>
      <c r="K27" s="163">
        <v>83349</v>
      </c>
      <c r="L27" s="163">
        <v>710</v>
      </c>
      <c r="M27" s="163">
        <v>71789</v>
      </c>
      <c r="N27" s="163">
        <v>89958</v>
      </c>
      <c r="O27" s="163">
        <v>96523</v>
      </c>
      <c r="P27" s="163">
        <v>95920</v>
      </c>
      <c r="Q27" s="164">
        <f t="shared" ref="Q27:Q34" si="16">IFERROR(P27/O27-1,"-")</f>
        <v>-6.2472156895247988E-3</v>
      </c>
      <c r="R27" s="164">
        <f t="shared" si="14"/>
        <v>0.17494615007213429</v>
      </c>
      <c r="S27" s="163">
        <v>94203</v>
      </c>
      <c r="T27" s="163">
        <v>78481</v>
      </c>
      <c r="U27" s="163">
        <v>100019</v>
      </c>
      <c r="V27" s="163">
        <v>105951</v>
      </c>
      <c r="W27" s="163">
        <v>105399</v>
      </c>
      <c r="X27" s="164">
        <f t="shared" ref="X27:X34" si="17">IFERROR(W27/V27-1,"-")</f>
        <v>-5.2099555454879765E-3</v>
      </c>
      <c r="Y27" s="164">
        <f t="shared" ref="Y27:Y34" si="18">W27/W$8</f>
        <v>0.15622929460470203</v>
      </c>
    </row>
    <row r="28" spans="1:25" s="56" customFormat="1" x14ac:dyDescent="0.25">
      <c r="B28" s="162" t="s">
        <v>113</v>
      </c>
      <c r="C28" s="163">
        <v>4526</v>
      </c>
      <c r="D28" s="163">
        <v>10</v>
      </c>
      <c r="E28" s="163">
        <v>3383</v>
      </c>
      <c r="F28" s="163">
        <v>4661</v>
      </c>
      <c r="G28" s="163">
        <v>4219</v>
      </c>
      <c r="H28" s="163">
        <v>4385</v>
      </c>
      <c r="I28" s="164">
        <f t="shared" si="15"/>
        <v>3.9345816544204881E-2</v>
      </c>
      <c r="J28" s="164">
        <f t="shared" si="12"/>
        <v>3.4702437480215259E-2</v>
      </c>
      <c r="K28" s="163">
        <v>22267</v>
      </c>
      <c r="L28" s="163">
        <v>2481</v>
      </c>
      <c r="M28" s="163">
        <v>16029</v>
      </c>
      <c r="N28" s="163">
        <v>21260</v>
      </c>
      <c r="O28" s="163">
        <v>23193</v>
      </c>
      <c r="P28" s="163">
        <v>20561</v>
      </c>
      <c r="Q28" s="164">
        <f t="shared" si="16"/>
        <v>-0.11348251627646277</v>
      </c>
      <c r="R28" s="164">
        <f t="shared" si="14"/>
        <v>3.7500706751805182E-2</v>
      </c>
      <c r="S28" s="163">
        <v>26793</v>
      </c>
      <c r="T28" s="163">
        <v>19412</v>
      </c>
      <c r="U28" s="163">
        <v>25921</v>
      </c>
      <c r="V28" s="163">
        <v>27412</v>
      </c>
      <c r="W28" s="163">
        <v>24946</v>
      </c>
      <c r="X28" s="164">
        <f t="shared" si="17"/>
        <v>-8.9960601196556245E-2</v>
      </c>
      <c r="Y28" s="164">
        <f t="shared" si="18"/>
        <v>3.6976593546512747E-2</v>
      </c>
    </row>
    <row r="29" spans="1:25" x14ac:dyDescent="0.25">
      <c r="A29" s="56"/>
      <c r="B29" s="162" t="s">
        <v>116</v>
      </c>
      <c r="C29" s="163">
        <v>1718</v>
      </c>
      <c r="D29" s="163">
        <v>897</v>
      </c>
      <c r="E29" s="163">
        <v>717</v>
      </c>
      <c r="F29" s="163">
        <v>758</v>
      </c>
      <c r="G29" s="163">
        <v>665</v>
      </c>
      <c r="H29" s="163">
        <v>654</v>
      </c>
      <c r="I29" s="164">
        <f t="shared" si="15"/>
        <v>-1.6541353383458635E-2</v>
      </c>
      <c r="J29" s="164">
        <f t="shared" si="12"/>
        <v>5.1756885090218424E-3</v>
      </c>
      <c r="K29" s="163">
        <v>7536</v>
      </c>
      <c r="L29" s="163">
        <v>3155</v>
      </c>
      <c r="M29" s="163">
        <v>7578</v>
      </c>
      <c r="N29" s="163">
        <v>7651</v>
      </c>
      <c r="O29" s="163">
        <v>6445</v>
      </c>
      <c r="P29" s="163">
        <v>6721</v>
      </c>
      <c r="Q29" s="164">
        <f t="shared" si="16"/>
        <v>4.2823894491854197E-2</v>
      </c>
      <c r="R29" s="164">
        <f t="shared" si="14"/>
        <v>1.2258268084182804E-2</v>
      </c>
      <c r="S29" s="163">
        <v>9254</v>
      </c>
      <c r="T29" s="163">
        <v>8295</v>
      </c>
      <c r="U29" s="163">
        <v>8409</v>
      </c>
      <c r="V29" s="163">
        <v>7110</v>
      </c>
      <c r="W29" s="163">
        <v>7375</v>
      </c>
      <c r="X29" s="164">
        <f t="shared" si="17"/>
        <v>3.7271448663853679E-2</v>
      </c>
      <c r="Y29" s="164">
        <f t="shared" si="18"/>
        <v>1.0931707584604005E-2</v>
      </c>
    </row>
    <row r="30" spans="1:25" x14ac:dyDescent="0.25">
      <c r="A30" s="56"/>
      <c r="B30" s="162" t="s">
        <v>123</v>
      </c>
      <c r="C30" s="163">
        <v>1333</v>
      </c>
      <c r="D30" s="163">
        <v>4</v>
      </c>
      <c r="E30" s="163">
        <v>1288</v>
      </c>
      <c r="F30" s="163">
        <v>1002</v>
      </c>
      <c r="G30" s="163">
        <v>566</v>
      </c>
      <c r="H30" s="163">
        <v>597</v>
      </c>
      <c r="I30" s="164">
        <f t="shared" si="15"/>
        <v>5.4770318021201359E-2</v>
      </c>
      <c r="J30" s="164">
        <f t="shared" si="12"/>
        <v>4.7245963912630577E-3</v>
      </c>
      <c r="K30" s="163">
        <v>7004</v>
      </c>
      <c r="L30" s="163">
        <v>195</v>
      </c>
      <c r="M30" s="163">
        <v>9609</v>
      </c>
      <c r="N30" s="163">
        <v>7602</v>
      </c>
      <c r="O30" s="163">
        <v>8684</v>
      </c>
      <c r="P30" s="163">
        <v>7769</v>
      </c>
      <c r="Q30" s="164">
        <f t="shared" si="16"/>
        <v>-0.10536619069553199</v>
      </c>
      <c r="R30" s="164">
        <f t="shared" si="14"/>
        <v>1.4169689740517214E-2</v>
      </c>
      <c r="S30" s="163">
        <v>8337</v>
      </c>
      <c r="T30" s="163">
        <v>10897</v>
      </c>
      <c r="U30" s="163">
        <v>8604</v>
      </c>
      <c r="V30" s="163">
        <v>9250</v>
      </c>
      <c r="W30" s="163">
        <v>8366</v>
      </c>
      <c r="X30" s="164">
        <f t="shared" si="17"/>
        <v>-9.5567567567567568E-2</v>
      </c>
      <c r="Y30" s="164">
        <f t="shared" si="18"/>
        <v>1.2400632630887743E-2</v>
      </c>
    </row>
    <row r="31" spans="1:25" x14ac:dyDescent="0.25">
      <c r="A31" s="56"/>
      <c r="B31" s="162" t="s">
        <v>119</v>
      </c>
      <c r="C31" s="163">
        <v>826</v>
      </c>
      <c r="D31" s="163">
        <v>31</v>
      </c>
      <c r="E31" s="163">
        <v>708</v>
      </c>
      <c r="F31" s="163">
        <v>735</v>
      </c>
      <c r="G31" s="163">
        <v>468</v>
      </c>
      <c r="H31" s="163">
        <v>493</v>
      </c>
      <c r="I31" s="164">
        <f t="shared" si="15"/>
        <v>5.3418803418803451E-2</v>
      </c>
      <c r="J31" s="164">
        <f t="shared" si="12"/>
        <v>3.9015511237733458E-3</v>
      </c>
      <c r="K31" s="163">
        <v>11556</v>
      </c>
      <c r="L31" s="163">
        <v>597</v>
      </c>
      <c r="M31" s="163">
        <v>13422</v>
      </c>
      <c r="N31" s="163">
        <v>11959</v>
      </c>
      <c r="O31" s="163">
        <v>11780</v>
      </c>
      <c r="P31" s="163">
        <v>11537</v>
      </c>
      <c r="Q31" s="164">
        <f t="shared" si="16"/>
        <v>-2.0628183361629859E-2</v>
      </c>
      <c r="R31" s="164">
        <f t="shared" si="14"/>
        <v>2.1042053100314984E-2</v>
      </c>
      <c r="S31" s="163">
        <v>12382</v>
      </c>
      <c r="T31" s="163">
        <v>14130</v>
      </c>
      <c r="U31" s="163">
        <v>12694</v>
      </c>
      <c r="V31" s="163">
        <v>12248</v>
      </c>
      <c r="W31" s="163">
        <v>12030</v>
      </c>
      <c r="X31" s="164">
        <f t="shared" si="17"/>
        <v>-1.7798824297844518E-2</v>
      </c>
      <c r="Y31" s="164">
        <f t="shared" si="18"/>
        <v>1.7831653185462534E-2</v>
      </c>
    </row>
    <row r="32" spans="1:25" x14ac:dyDescent="0.25">
      <c r="A32" s="56"/>
      <c r="B32" s="162" t="s">
        <v>128</v>
      </c>
      <c r="C32" s="163">
        <v>1173</v>
      </c>
      <c r="D32" s="163">
        <v>0</v>
      </c>
      <c r="E32" s="163">
        <v>559</v>
      </c>
      <c r="F32" s="163">
        <v>897</v>
      </c>
      <c r="G32" s="163">
        <v>836</v>
      </c>
      <c r="H32" s="163">
        <v>698</v>
      </c>
      <c r="I32" s="164">
        <f t="shared" si="15"/>
        <v>-0.16507177033492826</v>
      </c>
      <c r="J32" s="164">
        <f t="shared" si="12"/>
        <v>5.523899968344413E-3</v>
      </c>
      <c r="K32" s="163">
        <v>6733</v>
      </c>
      <c r="L32" s="163">
        <v>35</v>
      </c>
      <c r="M32" s="163">
        <v>4614</v>
      </c>
      <c r="N32" s="163">
        <v>6204</v>
      </c>
      <c r="O32" s="163">
        <v>5217</v>
      </c>
      <c r="P32" s="163">
        <v>4309</v>
      </c>
      <c r="Q32" s="164">
        <f t="shared" si="16"/>
        <v>-0.1740463868123443</v>
      </c>
      <c r="R32" s="164">
        <f t="shared" si="14"/>
        <v>7.8590800736116195E-3</v>
      </c>
      <c r="S32" s="163">
        <v>7906</v>
      </c>
      <c r="T32" s="163">
        <v>5173</v>
      </c>
      <c r="U32" s="163">
        <v>7101</v>
      </c>
      <c r="V32" s="163">
        <v>6053</v>
      </c>
      <c r="W32" s="163">
        <v>5007</v>
      </c>
      <c r="X32" s="164">
        <f t="shared" si="17"/>
        <v>-0.1728068726251446</v>
      </c>
      <c r="Y32" s="164">
        <f t="shared" si="18"/>
        <v>7.4217030340491194E-3</v>
      </c>
    </row>
    <row r="33" spans="1:25" x14ac:dyDescent="0.25">
      <c r="A33" s="56"/>
      <c r="B33" s="162" t="s">
        <v>131</v>
      </c>
      <c r="C33" s="163">
        <v>610</v>
      </c>
      <c r="D33" s="163">
        <v>3</v>
      </c>
      <c r="E33" s="163">
        <v>210</v>
      </c>
      <c r="F33" s="163">
        <v>410</v>
      </c>
      <c r="G33" s="163">
        <v>183</v>
      </c>
      <c r="H33" s="163">
        <v>179</v>
      </c>
      <c r="I33" s="164">
        <f t="shared" si="15"/>
        <v>-2.1857923497267784E-2</v>
      </c>
      <c r="J33" s="164">
        <f t="shared" si="12"/>
        <v>1.4165875276986389E-3</v>
      </c>
      <c r="K33" s="163">
        <v>8928</v>
      </c>
      <c r="L33" s="163">
        <v>85</v>
      </c>
      <c r="M33" s="163">
        <v>2887</v>
      </c>
      <c r="N33" s="163">
        <v>6525</v>
      </c>
      <c r="O33" s="163">
        <v>6276</v>
      </c>
      <c r="P33" s="163">
        <v>5319</v>
      </c>
      <c r="Q33" s="164">
        <f t="shared" si="16"/>
        <v>-0.15248565965583172</v>
      </c>
      <c r="R33" s="164">
        <f t="shared" si="14"/>
        <v>9.7011944561476472E-3</v>
      </c>
      <c r="S33" s="163">
        <v>9538</v>
      </c>
      <c r="T33" s="163">
        <v>3097</v>
      </c>
      <c r="U33" s="163">
        <v>6935</v>
      </c>
      <c r="V33" s="163">
        <v>6459</v>
      </c>
      <c r="W33" s="163">
        <v>5498</v>
      </c>
      <c r="X33" s="164">
        <f t="shared" si="17"/>
        <v>-0.14878464158538474</v>
      </c>
      <c r="Y33" s="164">
        <f t="shared" si="18"/>
        <v>8.1494953627325867E-3</v>
      </c>
    </row>
    <row r="34" spans="1:25" x14ac:dyDescent="0.25">
      <c r="A34" s="56"/>
      <c r="B34" s="167" t="s">
        <v>145</v>
      </c>
      <c r="C34" s="168">
        <f t="shared" ref="C34" si="19">C26-SUM(C27:C33)</f>
        <v>6860</v>
      </c>
      <c r="D34" s="168">
        <f t="shared" ref="D34:H34" si="20">D26-SUM(D27:D33)</f>
        <v>137</v>
      </c>
      <c r="E34" s="168">
        <f t="shared" si="20"/>
        <v>6605</v>
      </c>
      <c r="F34" s="168">
        <f t="shared" si="20"/>
        <v>7889</v>
      </c>
      <c r="G34" s="168">
        <f t="shared" si="20"/>
        <v>7120</v>
      </c>
      <c r="H34" s="168">
        <f t="shared" si="20"/>
        <v>7536</v>
      </c>
      <c r="I34" s="169">
        <f t="shared" si="15"/>
        <v>5.8426966292134841E-2</v>
      </c>
      <c r="J34" s="169">
        <f t="shared" si="12"/>
        <v>5.9639126305792975E-2</v>
      </c>
      <c r="K34" s="168">
        <f t="shared" ref="K34:P34" si="21">K26-SUM(K27:K33)</f>
        <v>42429</v>
      </c>
      <c r="L34" s="168">
        <f t="shared" si="21"/>
        <v>7456</v>
      </c>
      <c r="M34" s="168">
        <f t="shared" si="21"/>
        <v>37186</v>
      </c>
      <c r="N34" s="168">
        <f t="shared" si="21"/>
        <v>46712</v>
      </c>
      <c r="O34" s="168">
        <f t="shared" si="21"/>
        <v>54154</v>
      </c>
      <c r="P34" s="168">
        <f t="shared" si="21"/>
        <v>51056</v>
      </c>
      <c r="Q34" s="169">
        <f t="shared" si="16"/>
        <v>-5.7207223843114052E-2</v>
      </c>
      <c r="R34" s="169">
        <f t="shared" si="14"/>
        <v>9.311979397500926E-2</v>
      </c>
      <c r="S34" s="168">
        <f>S26-SUM(S27:S33)</f>
        <v>49289</v>
      </c>
      <c r="T34" s="168">
        <f>T26-SUM(T27:T33)</f>
        <v>43791</v>
      </c>
      <c r="U34" s="168">
        <f>U26-SUM(U27:U33)</f>
        <v>54601</v>
      </c>
      <c r="V34" s="168">
        <f>V26-SUM(V27:V33)</f>
        <v>61274</v>
      </c>
      <c r="W34" s="168">
        <f>W26-SUM(W27:W33)</f>
        <v>58592</v>
      </c>
      <c r="X34" s="169">
        <f t="shared" si="17"/>
        <v>-4.3770604171426752E-2</v>
      </c>
      <c r="Y34" s="169">
        <f t="shared" si="18"/>
        <v>8.6848896379270221E-2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32403</v>
      </c>
      <c r="D36" s="175">
        <f t="shared" si="22"/>
        <v>946</v>
      </c>
      <c r="E36" s="175">
        <f t="shared" si="22"/>
        <v>19634</v>
      </c>
      <c r="F36" s="175">
        <f t="shared" si="22"/>
        <v>30918</v>
      </c>
      <c r="G36" s="175">
        <f t="shared" si="22"/>
        <v>29265</v>
      </c>
      <c r="H36" s="175">
        <f t="shared" si="22"/>
        <v>34839</v>
      </c>
      <c r="I36" s="176">
        <f>IFERROR(H36/G36-1,"-")</f>
        <v>0.19046642747309073</v>
      </c>
      <c r="J36" s="176">
        <f t="shared" ref="J36:J48" si="23">H36/H$8</f>
        <v>0.27571225071225069</v>
      </c>
      <c r="K36" s="175">
        <f t="shared" ref="K36:P36" si="24">K37+K40</f>
        <v>90656</v>
      </c>
      <c r="L36" s="175">
        <f t="shared" si="24"/>
        <v>4172</v>
      </c>
      <c r="M36" s="175">
        <f t="shared" si="24"/>
        <v>71750</v>
      </c>
      <c r="N36" s="175">
        <f t="shared" si="24"/>
        <v>94153</v>
      </c>
      <c r="O36" s="175">
        <f t="shared" si="24"/>
        <v>100509</v>
      </c>
      <c r="P36" s="175">
        <f t="shared" si="24"/>
        <v>107571</v>
      </c>
      <c r="Q36" s="176">
        <f>IFERROR(P36/O36-1,"-")</f>
        <v>7.0262364564367408E-2</v>
      </c>
      <c r="R36" s="176">
        <f t="shared" ref="R36:R48" si="25">P36/P$8</f>
        <v>0.19619612499384442</v>
      </c>
      <c r="S36" s="175">
        <f>S37+S40</f>
        <v>123059</v>
      </c>
      <c r="T36" s="175">
        <f>T37+T40</f>
        <v>91384</v>
      </c>
      <c r="U36" s="175">
        <f>U37+U40</f>
        <v>125071</v>
      </c>
      <c r="V36" s="175">
        <f>V37+V40</f>
        <v>129774</v>
      </c>
      <c r="W36" s="175">
        <f>W37+W40</f>
        <v>142410</v>
      </c>
      <c r="X36" s="176">
        <f>IFERROR(W36/V36-1,"-")</f>
        <v>9.7369272735678969E-2</v>
      </c>
      <c r="Y36" s="176">
        <f>W36/W$8</f>
        <v>0.21108942062690933</v>
      </c>
    </row>
    <row r="37" spans="1:25" x14ac:dyDescent="0.25">
      <c r="A37" s="56"/>
      <c r="B37" s="158" t="s">
        <v>97</v>
      </c>
      <c r="C37" s="159">
        <v>2109</v>
      </c>
      <c r="D37" s="159">
        <v>343</v>
      </c>
      <c r="E37" s="159">
        <v>1462</v>
      </c>
      <c r="F37" s="159">
        <v>2116</v>
      </c>
      <c r="G37" s="159">
        <v>1431</v>
      </c>
      <c r="H37" s="159">
        <v>2708</v>
      </c>
      <c r="I37" s="160">
        <f>IFERROR(H37/G37-1,"-")</f>
        <v>0.89238294898672255</v>
      </c>
      <c r="J37" s="160">
        <f t="shared" si="23"/>
        <v>2.1430832541943654E-2</v>
      </c>
      <c r="K37" s="159">
        <v>6311</v>
      </c>
      <c r="L37" s="159">
        <v>743</v>
      </c>
      <c r="M37" s="159">
        <v>5887</v>
      </c>
      <c r="N37" s="159">
        <v>5290</v>
      </c>
      <c r="O37" s="159">
        <v>5231</v>
      </c>
      <c r="P37" s="159">
        <v>5811</v>
      </c>
      <c r="Q37" s="160">
        <f>IFERROR(P37/O37-1,"-")</f>
        <v>0.11087746128847265</v>
      </c>
      <c r="R37" s="160">
        <f t="shared" si="25"/>
        <v>1.0598541264274107E-2</v>
      </c>
      <c r="S37" s="159">
        <v>8420</v>
      </c>
      <c r="T37" s="159">
        <v>7349</v>
      </c>
      <c r="U37" s="159">
        <v>7406</v>
      </c>
      <c r="V37" s="159">
        <v>6662</v>
      </c>
      <c r="W37" s="159">
        <v>8519</v>
      </c>
      <c r="X37" s="160">
        <f>IFERROR(W37/V37-1,"-")</f>
        <v>0.27874512158510956</v>
      </c>
      <c r="Y37" s="160">
        <f>W37/W$8</f>
        <v>1.2627419242473426E-2</v>
      </c>
    </row>
    <row r="38" spans="1:25" x14ac:dyDescent="0.25">
      <c r="A38" s="56"/>
      <c r="B38" s="162" t="s">
        <v>103</v>
      </c>
      <c r="C38" s="163">
        <v>869</v>
      </c>
      <c r="D38" s="163">
        <v>251</v>
      </c>
      <c r="E38" s="163">
        <v>1127</v>
      </c>
      <c r="F38" s="163">
        <v>874</v>
      </c>
      <c r="G38" s="163">
        <v>723</v>
      </c>
      <c r="H38" s="163">
        <v>1439</v>
      </c>
      <c r="I38" s="164">
        <f>IFERROR(H38/G38-1,"-")</f>
        <v>0.99031811894882438</v>
      </c>
      <c r="J38" s="164">
        <f t="shared" si="23"/>
        <v>1.138809749920861E-2</v>
      </c>
      <c r="K38" s="163">
        <v>896</v>
      </c>
      <c r="L38" s="163">
        <v>116</v>
      </c>
      <c r="M38" s="163">
        <v>1167</v>
      </c>
      <c r="N38" s="163">
        <v>633</v>
      </c>
      <c r="O38" s="163">
        <v>833</v>
      </c>
      <c r="P38" s="163">
        <v>1266</v>
      </c>
      <c r="Q38" s="164">
        <f>IFERROR(P38/O38-1,"-")</f>
        <v>0.5198079231692676</v>
      </c>
      <c r="R38" s="164">
        <f t="shared" si="25"/>
        <v>2.3090265428619893E-3</v>
      </c>
      <c r="S38" s="163">
        <v>1765</v>
      </c>
      <c r="T38" s="163">
        <v>2294</v>
      </c>
      <c r="U38" s="163">
        <v>1507</v>
      </c>
      <c r="V38" s="163">
        <v>1556</v>
      </c>
      <c r="W38" s="163">
        <v>2705</v>
      </c>
      <c r="X38" s="164">
        <f>IFERROR(W38/V38-1,"-")</f>
        <v>0.73843187660668375</v>
      </c>
      <c r="Y38" s="164">
        <f>W38/W$8</f>
        <v>4.0095280022174693E-3</v>
      </c>
    </row>
    <row r="39" spans="1:25" x14ac:dyDescent="0.25">
      <c r="A39" s="56"/>
      <c r="B39" s="162" t="s">
        <v>100</v>
      </c>
      <c r="C39" s="163">
        <v>1240</v>
      </c>
      <c r="D39" s="163">
        <v>92</v>
      </c>
      <c r="E39" s="163">
        <v>335</v>
      </c>
      <c r="F39" s="163">
        <v>1242</v>
      </c>
      <c r="G39" s="163">
        <v>708</v>
      </c>
      <c r="H39" s="163">
        <v>1269</v>
      </c>
      <c r="I39" s="164">
        <f>IFERROR(H39/G39-1,"-")</f>
        <v>0.79237288135593231</v>
      </c>
      <c r="J39" s="164">
        <f t="shared" si="23"/>
        <v>1.0042735042735043E-2</v>
      </c>
      <c r="K39" s="163">
        <v>5415</v>
      </c>
      <c r="L39" s="163">
        <v>627</v>
      </c>
      <c r="M39" s="163">
        <v>4720</v>
      </c>
      <c r="N39" s="163">
        <v>4657</v>
      </c>
      <c r="O39" s="163">
        <v>4398</v>
      </c>
      <c r="P39" s="163">
        <v>4545</v>
      </c>
      <c r="Q39" s="164">
        <f>IFERROR(P39/O39-1,"-")</f>
        <v>3.3424283765347784E-2</v>
      </c>
      <c r="R39" s="164">
        <f t="shared" si="25"/>
        <v>8.2895147214121171E-3</v>
      </c>
      <c r="S39" s="163">
        <v>6655</v>
      </c>
      <c r="T39" s="163">
        <v>5055</v>
      </c>
      <c r="U39" s="163">
        <v>5899</v>
      </c>
      <c r="V39" s="163">
        <v>5106</v>
      </c>
      <c r="W39" s="163">
        <v>5814</v>
      </c>
      <c r="X39" s="164">
        <f>IFERROR(W39/V39-1,"-")</f>
        <v>0.13866039952996467</v>
      </c>
      <c r="Y39" s="164">
        <f>W39/W$8</f>
        <v>8.6178912402559583E-3</v>
      </c>
    </row>
    <row r="40" spans="1:25" x14ac:dyDescent="0.25">
      <c r="A40" s="56"/>
      <c r="B40" s="158" t="s">
        <v>107</v>
      </c>
      <c r="C40" s="159">
        <v>30294</v>
      </c>
      <c r="D40" s="159">
        <v>603</v>
      </c>
      <c r="E40" s="159">
        <v>18172</v>
      </c>
      <c r="F40" s="159">
        <v>28802</v>
      </c>
      <c r="G40" s="159">
        <v>27834</v>
      </c>
      <c r="H40" s="159">
        <v>32131</v>
      </c>
      <c r="I40" s="160">
        <f>IFERROR(H40/G40-1,"-")</f>
        <v>0.15437953581950126</v>
      </c>
      <c r="J40" s="160">
        <f t="shared" si="23"/>
        <v>0.25428141817030708</v>
      </c>
      <c r="K40" s="159">
        <v>84345</v>
      </c>
      <c r="L40" s="159">
        <v>3429</v>
      </c>
      <c r="M40" s="159">
        <v>65863</v>
      </c>
      <c r="N40" s="159">
        <v>88863</v>
      </c>
      <c r="O40" s="159">
        <v>95278</v>
      </c>
      <c r="P40" s="159">
        <v>101760</v>
      </c>
      <c r="Q40" s="160">
        <f>IFERROR(P40/O40-1,"-")</f>
        <v>6.8032494384852704E-2</v>
      </c>
      <c r="R40" s="160">
        <f t="shared" si="25"/>
        <v>0.1855975837295703</v>
      </c>
      <c r="S40" s="159">
        <v>114639</v>
      </c>
      <c r="T40" s="159">
        <v>84035</v>
      </c>
      <c r="U40" s="159">
        <v>117665</v>
      </c>
      <c r="V40" s="159">
        <v>123112</v>
      </c>
      <c r="W40" s="159">
        <v>133891</v>
      </c>
      <c r="X40" s="160">
        <f>IFERROR(W40/V40-1,"-")</f>
        <v>8.7554421989732845E-2</v>
      </c>
      <c r="Y40" s="160">
        <f>W40/W$8</f>
        <v>0.19846200138443593</v>
      </c>
    </row>
    <row r="41" spans="1:25" s="56" customFormat="1" x14ac:dyDescent="0.25">
      <c r="B41" s="162" t="s">
        <v>110</v>
      </c>
      <c r="C41" s="163">
        <v>14291</v>
      </c>
      <c r="D41" s="163">
        <v>33</v>
      </c>
      <c r="E41" s="163">
        <v>6271</v>
      </c>
      <c r="F41" s="163">
        <v>9382</v>
      </c>
      <c r="G41" s="163">
        <v>9413</v>
      </c>
      <c r="H41" s="163">
        <v>11062</v>
      </c>
      <c r="I41" s="164">
        <f t="shared" ref="I41:I48" si="26">IFERROR(H41/G41-1,"-")</f>
        <v>0.17518325719749273</v>
      </c>
      <c r="J41" s="164">
        <f t="shared" si="23"/>
        <v>8.7543526432415322E-2</v>
      </c>
      <c r="K41" s="163">
        <v>39348</v>
      </c>
      <c r="L41" s="163">
        <v>187</v>
      </c>
      <c r="M41" s="163">
        <v>26264</v>
      </c>
      <c r="N41" s="163">
        <v>37666</v>
      </c>
      <c r="O41" s="163">
        <v>42772</v>
      </c>
      <c r="P41" s="163">
        <v>46704</v>
      </c>
      <c r="Q41" s="164">
        <f t="shared" ref="Q41:Q48" si="27">IFERROR(P41/O41-1,"-")</f>
        <v>9.1929299541756215E-2</v>
      </c>
      <c r="R41" s="164">
        <f t="shared" si="25"/>
        <v>8.5182287249467886E-2</v>
      </c>
      <c r="S41" s="163">
        <v>53639</v>
      </c>
      <c r="T41" s="163">
        <v>32535</v>
      </c>
      <c r="U41" s="163">
        <v>47048</v>
      </c>
      <c r="V41" s="163">
        <v>52185</v>
      </c>
      <c r="W41" s="163">
        <v>57766</v>
      </c>
      <c r="X41" s="164">
        <f t="shared" ref="X41:X48" si="28">IFERROR(W41/V41-1,"-")</f>
        <v>0.10694644054805025</v>
      </c>
      <c r="Y41" s="164">
        <f t="shared" ref="Y41:Y48" si="29">W41/W$8</f>
        <v>8.5624545129794574E-2</v>
      </c>
    </row>
    <row r="42" spans="1:25" s="56" customFormat="1" x14ac:dyDescent="0.25">
      <c r="B42" s="162" t="s">
        <v>113</v>
      </c>
      <c r="C42" s="163">
        <v>2186</v>
      </c>
      <c r="D42" s="163">
        <v>39</v>
      </c>
      <c r="E42" s="163">
        <v>819</v>
      </c>
      <c r="F42" s="163">
        <v>2400</v>
      </c>
      <c r="G42" s="163">
        <v>2164</v>
      </c>
      <c r="H42" s="163">
        <v>2392</v>
      </c>
      <c r="I42" s="164">
        <f t="shared" si="26"/>
        <v>0.10536044362292052</v>
      </c>
      <c r="J42" s="164">
        <f t="shared" si="23"/>
        <v>1.8930041152263374E-2</v>
      </c>
      <c r="K42" s="163">
        <v>4498</v>
      </c>
      <c r="L42" s="163">
        <v>361</v>
      </c>
      <c r="M42" s="163">
        <v>3569</v>
      </c>
      <c r="N42" s="163">
        <v>4519</v>
      </c>
      <c r="O42" s="163">
        <v>4322</v>
      </c>
      <c r="P42" s="163">
        <v>3826</v>
      </c>
      <c r="Q42" s="164">
        <f t="shared" si="27"/>
        <v>-0.11476168440536794</v>
      </c>
      <c r="R42" s="164">
        <f t="shared" si="25"/>
        <v>6.97814814612162E-3</v>
      </c>
      <c r="S42" s="163">
        <v>6684</v>
      </c>
      <c r="T42" s="163">
        <v>4388</v>
      </c>
      <c r="U42" s="163">
        <v>6919</v>
      </c>
      <c r="V42" s="163">
        <v>6486</v>
      </c>
      <c r="W42" s="163">
        <v>6218</v>
      </c>
      <c r="X42" s="164">
        <f t="shared" si="28"/>
        <v>-4.1319765649090345E-2</v>
      </c>
      <c r="Y42" s="164">
        <f t="shared" si="29"/>
        <v>9.2167264760769762E-3</v>
      </c>
    </row>
    <row r="43" spans="1:25" x14ac:dyDescent="0.25">
      <c r="A43" s="56"/>
      <c r="B43" s="162" t="s">
        <v>116</v>
      </c>
      <c r="C43" s="163">
        <v>1369</v>
      </c>
      <c r="D43" s="163">
        <v>46</v>
      </c>
      <c r="E43" s="163">
        <v>633</v>
      </c>
      <c r="F43" s="163">
        <v>1247</v>
      </c>
      <c r="G43" s="163">
        <v>1124</v>
      </c>
      <c r="H43" s="163">
        <v>1366</v>
      </c>
      <c r="I43" s="164">
        <f t="shared" si="26"/>
        <v>0.21530249110320288</v>
      </c>
      <c r="J43" s="164">
        <f t="shared" si="23"/>
        <v>1.0810383032605255E-2</v>
      </c>
      <c r="K43" s="163">
        <v>2298</v>
      </c>
      <c r="L43" s="163">
        <v>599</v>
      </c>
      <c r="M43" s="163">
        <v>2047</v>
      </c>
      <c r="N43" s="163">
        <v>2175</v>
      </c>
      <c r="O43" s="163">
        <v>2124</v>
      </c>
      <c r="P43" s="163">
        <v>2511</v>
      </c>
      <c r="Q43" s="164">
        <f t="shared" si="27"/>
        <v>0.18220338983050843</v>
      </c>
      <c r="R43" s="164">
        <f t="shared" si="25"/>
        <v>4.5797516975722395E-3</v>
      </c>
      <c r="S43" s="163">
        <v>3667</v>
      </c>
      <c r="T43" s="163">
        <v>2680</v>
      </c>
      <c r="U43" s="163">
        <v>3422</v>
      </c>
      <c r="V43" s="163">
        <v>3248</v>
      </c>
      <c r="W43" s="163">
        <v>3877</v>
      </c>
      <c r="X43" s="164">
        <f t="shared" si="28"/>
        <v>0.1936576354679802</v>
      </c>
      <c r="Y43" s="164">
        <f t="shared" si="29"/>
        <v>5.7467430922725059E-3</v>
      </c>
    </row>
    <row r="44" spans="1:25" x14ac:dyDescent="0.25">
      <c r="A44" s="56"/>
      <c r="B44" s="162" t="s">
        <v>123</v>
      </c>
      <c r="C44" s="163">
        <v>585</v>
      </c>
      <c r="D44" s="163">
        <v>6</v>
      </c>
      <c r="E44" s="163">
        <v>589</v>
      </c>
      <c r="F44" s="163">
        <v>722</v>
      </c>
      <c r="G44" s="163">
        <v>728</v>
      </c>
      <c r="H44" s="163">
        <v>756</v>
      </c>
      <c r="I44" s="164">
        <f t="shared" si="26"/>
        <v>3.8461538461538547E-2</v>
      </c>
      <c r="J44" s="164">
        <f t="shared" si="23"/>
        <v>5.9829059829059833E-3</v>
      </c>
      <c r="K44" s="163">
        <v>3961</v>
      </c>
      <c r="L44" s="163">
        <v>74</v>
      </c>
      <c r="M44" s="163">
        <v>3610</v>
      </c>
      <c r="N44" s="163">
        <v>4280</v>
      </c>
      <c r="O44" s="163">
        <v>4646</v>
      </c>
      <c r="P44" s="163">
        <v>4243</v>
      </c>
      <c r="Q44" s="164">
        <f t="shared" si="27"/>
        <v>-8.6741282823934562E-2</v>
      </c>
      <c r="R44" s="164">
        <f t="shared" si="25"/>
        <v>7.7387042822775831E-3</v>
      </c>
      <c r="S44" s="163">
        <v>4546</v>
      </c>
      <c r="T44" s="163">
        <v>4199</v>
      </c>
      <c r="U44" s="163">
        <v>5002</v>
      </c>
      <c r="V44" s="163">
        <v>5374</v>
      </c>
      <c r="W44" s="163">
        <v>4999</v>
      </c>
      <c r="X44" s="164">
        <f t="shared" si="28"/>
        <v>-6.9780424264979546E-2</v>
      </c>
      <c r="Y44" s="164">
        <f t="shared" si="29"/>
        <v>7.4098449105675151E-3</v>
      </c>
    </row>
    <row r="45" spans="1:25" x14ac:dyDescent="0.25">
      <c r="A45" s="56"/>
      <c r="B45" s="162" t="s">
        <v>119</v>
      </c>
      <c r="C45" s="163">
        <v>586</v>
      </c>
      <c r="D45" s="163">
        <v>14</v>
      </c>
      <c r="E45" s="163">
        <v>290</v>
      </c>
      <c r="F45" s="163">
        <v>509</v>
      </c>
      <c r="G45" s="163">
        <v>487</v>
      </c>
      <c r="H45" s="163">
        <v>520</v>
      </c>
      <c r="I45" s="164">
        <f t="shared" si="26"/>
        <v>6.7761806981519568E-2</v>
      </c>
      <c r="J45" s="164">
        <f t="shared" si="23"/>
        <v>4.11522633744856E-3</v>
      </c>
      <c r="K45" s="163">
        <v>5927</v>
      </c>
      <c r="L45" s="163">
        <v>84</v>
      </c>
      <c r="M45" s="163">
        <v>4213</v>
      </c>
      <c r="N45" s="163">
        <v>5439</v>
      </c>
      <c r="O45" s="163">
        <v>5829</v>
      </c>
      <c r="P45" s="163">
        <v>4218</v>
      </c>
      <c r="Q45" s="164">
        <f t="shared" si="27"/>
        <v>-0.27637673700463206</v>
      </c>
      <c r="R45" s="164">
        <f t="shared" si="25"/>
        <v>7.6931073916207508E-3</v>
      </c>
      <c r="S45" s="163">
        <v>6513</v>
      </c>
      <c r="T45" s="163">
        <v>4503</v>
      </c>
      <c r="U45" s="163">
        <v>5948</v>
      </c>
      <c r="V45" s="163">
        <v>6316</v>
      </c>
      <c r="W45" s="163">
        <v>4738</v>
      </c>
      <c r="X45" s="164">
        <f t="shared" si="28"/>
        <v>-0.24984167194426854</v>
      </c>
      <c r="Y45" s="164">
        <f t="shared" si="29"/>
        <v>7.0229736319801731E-3</v>
      </c>
    </row>
    <row r="46" spans="1:25" x14ac:dyDescent="0.25">
      <c r="A46" s="56"/>
      <c r="B46" s="162" t="s">
        <v>128</v>
      </c>
      <c r="C46" s="163">
        <v>920</v>
      </c>
      <c r="D46" s="163">
        <v>0</v>
      </c>
      <c r="E46" s="163">
        <v>641</v>
      </c>
      <c r="F46" s="163">
        <v>927</v>
      </c>
      <c r="G46" s="163">
        <v>454</v>
      </c>
      <c r="H46" s="163">
        <v>695</v>
      </c>
      <c r="I46" s="164">
        <f t="shared" si="26"/>
        <v>0.53083700440528636</v>
      </c>
      <c r="J46" s="164">
        <f t="shared" si="23"/>
        <v>5.5001582779360559E-3</v>
      </c>
      <c r="K46" s="163">
        <v>1877</v>
      </c>
      <c r="L46" s="163">
        <v>56</v>
      </c>
      <c r="M46" s="163">
        <v>1557</v>
      </c>
      <c r="N46" s="163">
        <v>2586</v>
      </c>
      <c r="O46" s="163">
        <v>2317</v>
      </c>
      <c r="P46" s="163">
        <v>2593</v>
      </c>
      <c r="Q46" s="164">
        <f t="shared" si="27"/>
        <v>0.11911955114372041</v>
      </c>
      <c r="R46" s="164">
        <f t="shared" si="25"/>
        <v>4.7293094989266492E-3</v>
      </c>
      <c r="S46" s="163">
        <v>2797</v>
      </c>
      <c r="T46" s="163">
        <v>2198</v>
      </c>
      <c r="U46" s="163">
        <v>3513</v>
      </c>
      <c r="V46" s="163">
        <v>2771</v>
      </c>
      <c r="W46" s="163">
        <v>3288</v>
      </c>
      <c r="X46" s="164">
        <f t="shared" si="28"/>
        <v>0.18657524359437017</v>
      </c>
      <c r="Y46" s="164">
        <f t="shared" si="29"/>
        <v>4.8736887509393855E-3</v>
      </c>
    </row>
    <row r="47" spans="1:25" x14ac:dyDescent="0.25">
      <c r="A47" s="56"/>
      <c r="B47" s="162" t="s">
        <v>131</v>
      </c>
      <c r="C47" s="163">
        <v>911</v>
      </c>
      <c r="D47" s="163">
        <v>2</v>
      </c>
      <c r="E47" s="163">
        <v>361</v>
      </c>
      <c r="F47" s="163">
        <v>534</v>
      </c>
      <c r="G47" s="163">
        <v>434</v>
      </c>
      <c r="H47" s="163">
        <v>444</v>
      </c>
      <c r="I47" s="164">
        <f t="shared" si="26"/>
        <v>2.3041474654377891E-2</v>
      </c>
      <c r="J47" s="164">
        <f t="shared" si="23"/>
        <v>3.5137701804368471E-3</v>
      </c>
      <c r="K47" s="163">
        <v>3149</v>
      </c>
      <c r="L47" s="163">
        <v>415</v>
      </c>
      <c r="M47" s="163">
        <v>1808</v>
      </c>
      <c r="N47" s="163">
        <v>2807</v>
      </c>
      <c r="O47" s="163">
        <v>2833</v>
      </c>
      <c r="P47" s="163">
        <v>2390</v>
      </c>
      <c r="Q47" s="164">
        <f t="shared" si="27"/>
        <v>-0.15637133780444756</v>
      </c>
      <c r="R47" s="164">
        <f t="shared" si="25"/>
        <v>4.3590627467931711E-3</v>
      </c>
      <c r="S47" s="163">
        <v>4060</v>
      </c>
      <c r="T47" s="163">
        <v>2169</v>
      </c>
      <c r="U47" s="163">
        <v>3341</v>
      </c>
      <c r="V47" s="163">
        <v>3267</v>
      </c>
      <c r="W47" s="163">
        <v>2834</v>
      </c>
      <c r="X47" s="164">
        <f t="shared" si="28"/>
        <v>-0.13253749617385979</v>
      </c>
      <c r="Y47" s="164">
        <f t="shared" si="29"/>
        <v>4.2007402433583392E-3</v>
      </c>
    </row>
    <row r="48" spans="1:25" x14ac:dyDescent="0.25">
      <c r="A48" s="56"/>
      <c r="B48" s="167" t="s">
        <v>145</v>
      </c>
      <c r="C48" s="168">
        <f t="shared" ref="C48" si="30">C40-SUM(C41:C47)</f>
        <v>9446</v>
      </c>
      <c r="D48" s="168">
        <f t="shared" ref="D48:H48" si="31">D40-SUM(D41:D47)</f>
        <v>463</v>
      </c>
      <c r="E48" s="168">
        <f t="shared" si="31"/>
        <v>8568</v>
      </c>
      <c r="F48" s="168">
        <f t="shared" si="31"/>
        <v>13081</v>
      </c>
      <c r="G48" s="168">
        <f t="shared" si="31"/>
        <v>13030</v>
      </c>
      <c r="H48" s="168">
        <f t="shared" si="31"/>
        <v>14896</v>
      </c>
      <c r="I48" s="169">
        <f t="shared" si="26"/>
        <v>0.14320798158096704</v>
      </c>
      <c r="J48" s="169">
        <f t="shared" si="23"/>
        <v>0.11788540677429567</v>
      </c>
      <c r="K48" s="168">
        <f t="shared" ref="K48:P48" si="32">K40-SUM(K41:K47)</f>
        <v>23287</v>
      </c>
      <c r="L48" s="168">
        <f t="shared" si="32"/>
        <v>1653</v>
      </c>
      <c r="M48" s="168">
        <f t="shared" si="32"/>
        <v>22795</v>
      </c>
      <c r="N48" s="168">
        <f t="shared" si="32"/>
        <v>29391</v>
      </c>
      <c r="O48" s="168">
        <f t="shared" si="32"/>
        <v>30435</v>
      </c>
      <c r="P48" s="168">
        <f t="shared" si="32"/>
        <v>35275</v>
      </c>
      <c r="Q48" s="169">
        <f t="shared" si="27"/>
        <v>0.15902743551831766</v>
      </c>
      <c r="R48" s="169">
        <f t="shared" si="25"/>
        <v>6.4337212716790423E-2</v>
      </c>
      <c r="S48" s="168">
        <f>S40-SUM(S41:S47)</f>
        <v>32733</v>
      </c>
      <c r="T48" s="168">
        <f>T40-SUM(T41:T47)</f>
        <v>31363</v>
      </c>
      <c r="U48" s="168">
        <f>U40-SUM(U41:U47)</f>
        <v>42472</v>
      </c>
      <c r="V48" s="168">
        <f>V40-SUM(V41:V47)</f>
        <v>43465</v>
      </c>
      <c r="W48" s="168">
        <f>W40-SUM(W41:W47)</f>
        <v>50171</v>
      </c>
      <c r="X48" s="169">
        <f t="shared" si="28"/>
        <v>0.15428505694236749</v>
      </c>
      <c r="Y48" s="169">
        <f t="shared" si="29"/>
        <v>7.4366739149446442E-2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931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6858</v>
      </c>
      <c r="T50" s="175">
        <f>T51+T54</f>
        <v>5352</v>
      </c>
      <c r="U50" s="175">
        <f>U51+U54</f>
        <v>11315</v>
      </c>
      <c r="V50" s="175">
        <f>V51+V54</f>
        <v>9138</v>
      </c>
      <c r="W50" s="175">
        <f>W51+W54</f>
        <v>8441</v>
      </c>
      <c r="X50" s="176">
        <f>IFERROR(W50/V50-1,"-")</f>
        <v>-7.6274896038520446E-2</v>
      </c>
      <c r="Y50" s="176">
        <f>W50/W$8</f>
        <v>1.2511802538527784E-2</v>
      </c>
    </row>
    <row r="51" spans="1:25" x14ac:dyDescent="0.25">
      <c r="A51" s="56"/>
      <c r="B51" s="158" t="s">
        <v>97</v>
      </c>
      <c r="C51" s="159">
        <v>0</v>
      </c>
      <c r="D51" s="159">
        <v>142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587</v>
      </c>
      <c r="T51" s="159">
        <v>280</v>
      </c>
      <c r="U51" s="159">
        <v>5076</v>
      </c>
      <c r="V51" s="159">
        <v>1514</v>
      </c>
      <c r="W51" s="159">
        <v>1451</v>
      </c>
      <c r="X51" s="160">
        <f>IFERROR(W51/V51-1,"-")</f>
        <v>-4.1611624834874461E-2</v>
      </c>
      <c r="Y51" s="160">
        <f>W51/W$8</f>
        <v>2.1507671464759881E-3</v>
      </c>
    </row>
    <row r="52" spans="1:25" x14ac:dyDescent="0.25">
      <c r="A52" s="56"/>
      <c r="B52" s="162" t="s">
        <v>103</v>
      </c>
      <c r="C52" s="163">
        <v>0</v>
      </c>
      <c r="D52" s="163">
        <v>68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287</v>
      </c>
      <c r="T52" s="163">
        <v>64</v>
      </c>
      <c r="U52" s="163">
        <v>3884</v>
      </c>
      <c r="V52" s="163">
        <v>645</v>
      </c>
      <c r="W52" s="163">
        <v>742</v>
      </c>
      <c r="X52" s="164">
        <f>IFERROR(W52/V52-1,"-")</f>
        <v>0.15038759689922476</v>
      </c>
      <c r="Y52" s="164">
        <f>W52/W$8</f>
        <v>1.099840952918803E-3</v>
      </c>
    </row>
    <row r="53" spans="1:25" x14ac:dyDescent="0.25">
      <c r="A53" s="56"/>
      <c r="B53" s="162" t="s">
        <v>100</v>
      </c>
      <c r="C53" s="163">
        <v>0</v>
      </c>
      <c r="D53" s="163">
        <v>74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300</v>
      </c>
      <c r="T53" s="163">
        <v>216</v>
      </c>
      <c r="U53" s="163">
        <v>1192</v>
      </c>
      <c r="V53" s="163">
        <v>869</v>
      </c>
      <c r="W53" s="163">
        <v>709</v>
      </c>
      <c r="X53" s="164">
        <f>IFERROR(W53/V53-1,"-")</f>
        <v>-0.18411967779056382</v>
      </c>
      <c r="Y53" s="164">
        <f>W53/W$8</f>
        <v>1.050926193557185E-3</v>
      </c>
    </row>
    <row r="54" spans="1:25" x14ac:dyDescent="0.25">
      <c r="A54" s="56"/>
      <c r="B54" s="158" t="s">
        <v>107</v>
      </c>
      <c r="C54" s="159">
        <v>0</v>
      </c>
      <c r="D54" s="159">
        <v>789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6271</v>
      </c>
      <c r="T54" s="159">
        <v>5072</v>
      </c>
      <c r="U54" s="159">
        <v>6239</v>
      </c>
      <c r="V54" s="159">
        <v>7624</v>
      </c>
      <c r="W54" s="159">
        <v>6990</v>
      </c>
      <c r="X54" s="160">
        <f>IFERROR(W54/V54-1,"-")</f>
        <v>-8.3158447009443859E-2</v>
      </c>
      <c r="Y54" s="160">
        <f>W54/W$8</f>
        <v>1.0361035392051797E-2</v>
      </c>
    </row>
    <row r="55" spans="1:25" s="56" customFormat="1" x14ac:dyDescent="0.25">
      <c r="B55" s="162" t="s">
        <v>110</v>
      </c>
      <c r="C55" s="163">
        <v>0</v>
      </c>
      <c r="D55" s="163">
        <v>22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1605</v>
      </c>
      <c r="T55" s="163">
        <v>1594</v>
      </c>
      <c r="U55" s="163">
        <v>1757</v>
      </c>
      <c r="V55" s="163">
        <v>1927</v>
      </c>
      <c r="W55" s="163">
        <v>2269</v>
      </c>
      <c r="X55" s="164">
        <f t="shared" ref="X55:X62" si="39">IFERROR(W55/V55-1,"-")</f>
        <v>0.17747794499221592</v>
      </c>
      <c r="Y55" s="164">
        <f t="shared" ref="Y55:Y62" si="40">W55/W$8</f>
        <v>3.3632602724700325E-3</v>
      </c>
    </row>
    <row r="56" spans="1:25" s="56" customFormat="1" x14ac:dyDescent="0.25">
      <c r="B56" s="162" t="s">
        <v>113</v>
      </c>
      <c r="C56" s="163">
        <v>0</v>
      </c>
      <c r="D56" s="163">
        <v>342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1986</v>
      </c>
      <c r="T56" s="163">
        <v>1373</v>
      </c>
      <c r="U56" s="163">
        <v>1092</v>
      </c>
      <c r="V56" s="163">
        <v>1800</v>
      </c>
      <c r="W56" s="163">
        <v>1563</v>
      </c>
      <c r="X56" s="164">
        <f t="shared" si="39"/>
        <v>-0.13166666666666671</v>
      </c>
      <c r="Y56" s="164">
        <f t="shared" si="40"/>
        <v>2.316780875218449E-3</v>
      </c>
    </row>
    <row r="57" spans="1:25" x14ac:dyDescent="0.25">
      <c r="A57" s="56"/>
      <c r="B57" s="162" t="s">
        <v>116</v>
      </c>
      <c r="C57" s="163">
        <v>0</v>
      </c>
      <c r="D57" s="163">
        <v>71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368</v>
      </c>
      <c r="T57" s="163">
        <v>250</v>
      </c>
      <c r="U57" s="163">
        <v>616</v>
      </c>
      <c r="V57" s="163">
        <v>568</v>
      </c>
      <c r="W57" s="163">
        <v>392</v>
      </c>
      <c r="X57" s="164">
        <f t="shared" si="39"/>
        <v>-0.3098591549295775</v>
      </c>
      <c r="Y57" s="164">
        <f t="shared" si="40"/>
        <v>5.8104805059861289E-4</v>
      </c>
    </row>
    <row r="58" spans="1:25" x14ac:dyDescent="0.25">
      <c r="A58" s="56"/>
      <c r="B58" s="162" t="s">
        <v>123</v>
      </c>
      <c r="C58" s="163">
        <v>0</v>
      </c>
      <c r="D58" s="163">
        <v>17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200</v>
      </c>
      <c r="T58" s="163">
        <v>207</v>
      </c>
      <c r="U58" s="163">
        <v>153</v>
      </c>
      <c r="V58" s="163">
        <v>282</v>
      </c>
      <c r="W58" s="163">
        <v>226</v>
      </c>
      <c r="X58" s="164">
        <f t="shared" si="39"/>
        <v>-0.1985815602836879</v>
      </c>
      <c r="Y58" s="164">
        <f t="shared" si="40"/>
        <v>3.3499198835532275E-4</v>
      </c>
    </row>
    <row r="59" spans="1:25" x14ac:dyDescent="0.25">
      <c r="A59" s="56"/>
      <c r="B59" s="162" t="s">
        <v>119</v>
      </c>
      <c r="C59" s="163">
        <v>0</v>
      </c>
      <c r="D59" s="163">
        <v>21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126</v>
      </c>
      <c r="T59" s="163">
        <v>195</v>
      </c>
      <c r="U59" s="163">
        <v>136</v>
      </c>
      <c r="V59" s="163">
        <v>251</v>
      </c>
      <c r="W59" s="163">
        <v>230</v>
      </c>
      <c r="X59" s="164">
        <f t="shared" si="39"/>
        <v>-8.3665338645418363E-2</v>
      </c>
      <c r="Y59" s="164">
        <f t="shared" si="40"/>
        <v>3.4092105009612489E-4</v>
      </c>
    </row>
    <row r="60" spans="1:25" x14ac:dyDescent="0.25">
      <c r="A60" s="56"/>
      <c r="B60" s="162" t="s">
        <v>128</v>
      </c>
      <c r="C60" s="163">
        <v>0</v>
      </c>
      <c r="D60" s="163">
        <v>3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66</v>
      </c>
      <c r="T60" s="163">
        <v>24</v>
      </c>
      <c r="U60" s="163">
        <v>99</v>
      </c>
      <c r="V60" s="163">
        <v>57</v>
      </c>
      <c r="W60" s="163">
        <v>114</v>
      </c>
      <c r="X60" s="164">
        <f t="shared" si="39"/>
        <v>1</v>
      </c>
      <c r="Y60" s="164">
        <f t="shared" si="40"/>
        <v>1.6897825961286191E-4</v>
      </c>
    </row>
    <row r="61" spans="1:25" x14ac:dyDescent="0.25">
      <c r="A61" s="56"/>
      <c r="B61" s="162" t="s">
        <v>131</v>
      </c>
      <c r="C61" s="163">
        <v>0</v>
      </c>
      <c r="D61" s="163">
        <v>2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102</v>
      </c>
      <c r="T61" s="163">
        <v>68</v>
      </c>
      <c r="U61" s="163">
        <v>95</v>
      </c>
      <c r="V61" s="163">
        <v>59</v>
      </c>
      <c r="W61" s="163">
        <v>71</v>
      </c>
      <c r="X61" s="164">
        <f t="shared" si="39"/>
        <v>0.20338983050847448</v>
      </c>
      <c r="Y61" s="164">
        <f t="shared" si="40"/>
        <v>1.0524084589923856E-4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311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1818</v>
      </c>
      <c r="T62" s="168">
        <f>T54-SUM(T55:T61)</f>
        <v>1361</v>
      </c>
      <c r="U62" s="168">
        <f>U54-SUM(U55:U61)</f>
        <v>2291</v>
      </c>
      <c r="V62" s="168">
        <f>V54-SUM(V55:V61)</f>
        <v>2680</v>
      </c>
      <c r="W62" s="168">
        <f>W54-SUM(W55:W61)</f>
        <v>2125</v>
      </c>
      <c r="X62" s="169">
        <f t="shared" si="39"/>
        <v>-0.20708955223880599</v>
      </c>
      <c r="Y62" s="169">
        <f t="shared" si="40"/>
        <v>3.149814049801154E-3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1638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19214</v>
      </c>
      <c r="L64" s="175">
        <f t="shared" si="46"/>
        <v>2646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20852</v>
      </c>
      <c r="T64" s="175">
        <f>T65+T68</f>
        <v>17483</v>
      </c>
      <c r="U64" s="175">
        <f>U65+U68</f>
        <v>35122</v>
      </c>
      <c r="V64" s="175">
        <f>V65+V68</f>
        <v>32864</v>
      </c>
      <c r="W64" s="175">
        <f>W65+W68</f>
        <v>24060</v>
      </c>
      <c r="X64" s="176">
        <f>IFERROR(W64/V64-1,"-")</f>
        <v>-0.26789191820837388</v>
      </c>
      <c r="Y64" s="176">
        <f>W64/W$8</f>
        <v>3.5663306370925067E-2</v>
      </c>
    </row>
    <row r="65" spans="1:25" x14ac:dyDescent="0.25">
      <c r="A65" s="56"/>
      <c r="B65" s="158" t="s">
        <v>97</v>
      </c>
      <c r="C65" s="159">
        <v>73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5210</v>
      </c>
      <c r="L65" s="159">
        <v>1333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5283</v>
      </c>
      <c r="T65" s="159">
        <v>4205</v>
      </c>
      <c r="U65" s="159">
        <v>5012</v>
      </c>
      <c r="V65" s="159">
        <v>5970</v>
      </c>
      <c r="W65" s="159">
        <v>3902</v>
      </c>
      <c r="X65" s="160">
        <f>IFERROR(W65/V65-1,"-")</f>
        <v>-0.34639865996649921</v>
      </c>
      <c r="Y65" s="160">
        <f>W65/W$8</f>
        <v>5.7837997281525192E-3</v>
      </c>
    </row>
    <row r="66" spans="1:25" x14ac:dyDescent="0.25">
      <c r="A66" s="56"/>
      <c r="B66" s="162" t="s">
        <v>103</v>
      </c>
      <c r="C66" s="163">
        <v>49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2094</v>
      </c>
      <c r="L66" s="163">
        <v>1333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2143</v>
      </c>
      <c r="T66" s="163">
        <v>2548</v>
      </c>
      <c r="U66" s="163">
        <v>4190</v>
      </c>
      <c r="V66" s="163">
        <v>3500</v>
      </c>
      <c r="W66" s="163">
        <v>965</v>
      </c>
      <c r="X66" s="164">
        <f>IFERROR(W66/V66-1,"-")</f>
        <v>-0.72428571428571431</v>
      </c>
      <c r="Y66" s="164">
        <f>W66/W$8</f>
        <v>1.430386144968524E-3</v>
      </c>
    </row>
    <row r="67" spans="1:25" x14ac:dyDescent="0.25">
      <c r="A67" s="56"/>
      <c r="B67" s="162" t="s">
        <v>100</v>
      </c>
      <c r="C67" s="163">
        <v>24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3116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3140</v>
      </c>
      <c r="T67" s="163">
        <v>1657</v>
      </c>
      <c r="U67" s="163">
        <v>822</v>
      </c>
      <c r="V67" s="163">
        <v>2470</v>
      </c>
      <c r="W67" s="163">
        <v>2937</v>
      </c>
      <c r="X67" s="164">
        <f>IFERROR(W67/V67-1,"-")</f>
        <v>0.18906882591093122</v>
      </c>
      <c r="Y67" s="164">
        <f>W67/W$8</f>
        <v>4.3534135831839954E-3</v>
      </c>
    </row>
    <row r="68" spans="1:25" x14ac:dyDescent="0.25">
      <c r="A68" s="56"/>
      <c r="B68" s="158" t="s">
        <v>107</v>
      </c>
      <c r="C68" s="159">
        <v>1565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14004</v>
      </c>
      <c r="L68" s="159">
        <v>1313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15569</v>
      </c>
      <c r="T68" s="159">
        <v>13278</v>
      </c>
      <c r="U68" s="159">
        <v>30110</v>
      </c>
      <c r="V68" s="159">
        <v>26894</v>
      </c>
      <c r="W68" s="159">
        <v>20158</v>
      </c>
      <c r="X68" s="160">
        <f>IFERROR(W68/V68-1,"-")</f>
        <v>-0.25046478768498548</v>
      </c>
      <c r="Y68" s="160">
        <f>W68/W$8</f>
        <v>2.9879506642772547E-2</v>
      </c>
    </row>
    <row r="69" spans="1:25" s="56" customFormat="1" x14ac:dyDescent="0.25">
      <c r="B69" s="162" t="s">
        <v>110</v>
      </c>
      <c r="C69" s="163">
        <v>184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5844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6028</v>
      </c>
      <c r="T69" s="163">
        <v>3333</v>
      </c>
      <c r="U69" s="163">
        <v>9808</v>
      </c>
      <c r="V69" s="163">
        <v>9074</v>
      </c>
      <c r="W69" s="163">
        <v>7871</v>
      </c>
      <c r="X69" s="164">
        <f t="shared" ref="X69:X76" si="50">IFERROR(W69/V69-1,"-")</f>
        <v>-0.13257659246197928</v>
      </c>
      <c r="Y69" s="164">
        <f t="shared" ref="Y69:Y76" si="51">W69/W$8</f>
        <v>1.1666911240463474E-2</v>
      </c>
    </row>
    <row r="70" spans="1:25" s="56" customFormat="1" x14ac:dyDescent="0.25">
      <c r="B70" s="162" t="s">
        <v>113</v>
      </c>
      <c r="C70" s="163">
        <v>214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1465</v>
      </c>
      <c r="L70" s="163">
        <v>278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1679</v>
      </c>
      <c r="T70" s="163">
        <v>1461</v>
      </c>
      <c r="U70" s="163">
        <v>1610</v>
      </c>
      <c r="V70" s="163">
        <v>2112</v>
      </c>
      <c r="W70" s="163">
        <v>1962</v>
      </c>
      <c r="X70" s="164">
        <f t="shared" si="50"/>
        <v>-7.1022727272727293E-2</v>
      </c>
      <c r="Y70" s="164">
        <f t="shared" si="51"/>
        <v>2.9082047838634656E-3</v>
      </c>
    </row>
    <row r="71" spans="1:25" x14ac:dyDescent="0.25">
      <c r="A71" s="56"/>
      <c r="B71" s="162" t="s">
        <v>116</v>
      </c>
      <c r="C71" s="163">
        <v>479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1792</v>
      </c>
      <c r="L71" s="163">
        <v>203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2271</v>
      </c>
      <c r="T71" s="163">
        <v>1854</v>
      </c>
      <c r="U71" s="163">
        <v>4502</v>
      </c>
      <c r="V71" s="163">
        <v>3097</v>
      </c>
      <c r="W71" s="163">
        <v>1575</v>
      </c>
      <c r="X71" s="164">
        <f t="shared" si="50"/>
        <v>-0.49144333225702297</v>
      </c>
      <c r="Y71" s="164">
        <f t="shared" si="51"/>
        <v>2.3345680604408554E-3</v>
      </c>
    </row>
    <row r="72" spans="1:25" x14ac:dyDescent="0.25">
      <c r="A72" s="56"/>
      <c r="B72" s="162" t="s">
        <v>123</v>
      </c>
      <c r="C72" s="163">
        <v>19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152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171</v>
      </c>
      <c r="T72" s="163">
        <v>460</v>
      </c>
      <c r="U72" s="163">
        <v>662</v>
      </c>
      <c r="V72" s="163">
        <v>1080</v>
      </c>
      <c r="W72" s="163">
        <v>536</v>
      </c>
      <c r="X72" s="164">
        <f t="shared" si="50"/>
        <v>-0.50370370370370376</v>
      </c>
      <c r="Y72" s="164">
        <f t="shared" si="51"/>
        <v>7.9449427326749107E-4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349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349</v>
      </c>
      <c r="T73" s="163">
        <v>397</v>
      </c>
      <c r="U73" s="163">
        <v>538</v>
      </c>
      <c r="V73" s="163">
        <v>612</v>
      </c>
      <c r="W73" s="163">
        <v>588</v>
      </c>
      <c r="X73" s="164">
        <f t="shared" si="50"/>
        <v>-3.9215686274509776E-2</v>
      </c>
      <c r="Y73" s="164">
        <f t="shared" si="51"/>
        <v>8.7157207589791939E-4</v>
      </c>
    </row>
    <row r="74" spans="1:25" x14ac:dyDescent="0.25">
      <c r="A74" s="56"/>
      <c r="B74" s="162" t="s">
        <v>128</v>
      </c>
      <c r="C74" s="163">
        <v>70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547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617</v>
      </c>
      <c r="T74" s="163">
        <v>563</v>
      </c>
      <c r="U74" s="163">
        <v>2336</v>
      </c>
      <c r="V74" s="163">
        <v>737</v>
      </c>
      <c r="W74" s="163">
        <v>466</v>
      </c>
      <c r="X74" s="164">
        <f t="shared" si="50"/>
        <v>-0.36770691994572591</v>
      </c>
      <c r="Y74" s="164">
        <f t="shared" si="51"/>
        <v>6.9073569280345311E-4</v>
      </c>
    </row>
    <row r="75" spans="1:25" x14ac:dyDescent="0.25">
      <c r="A75" s="56"/>
      <c r="B75" s="162" t="s">
        <v>131</v>
      </c>
      <c r="C75" s="163">
        <v>50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612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662</v>
      </c>
      <c r="T75" s="163">
        <v>175</v>
      </c>
      <c r="U75" s="163">
        <v>510</v>
      </c>
      <c r="V75" s="163">
        <v>150</v>
      </c>
      <c r="W75" s="163">
        <v>355</v>
      </c>
      <c r="X75" s="164">
        <f t="shared" si="50"/>
        <v>1.3666666666666667</v>
      </c>
      <c r="Y75" s="164">
        <f t="shared" si="51"/>
        <v>5.2620422949619283E-4</v>
      </c>
    </row>
    <row r="76" spans="1:25" x14ac:dyDescent="0.25">
      <c r="A76" s="56"/>
      <c r="B76" s="167" t="s">
        <v>145</v>
      </c>
      <c r="C76" s="168">
        <f t="shared" ref="C76" si="52">C68-SUM(C69:C75)</f>
        <v>549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3243</v>
      </c>
      <c r="L76" s="168">
        <f t="shared" si="54"/>
        <v>683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3792</v>
      </c>
      <c r="T76" s="168">
        <f>T68-SUM(T69:T75)</f>
        <v>5035</v>
      </c>
      <c r="U76" s="168">
        <f>U68-SUM(U69:U75)</f>
        <v>10144</v>
      </c>
      <c r="V76" s="168">
        <f>V68-SUM(V69:V75)</f>
        <v>10032</v>
      </c>
      <c r="W76" s="168">
        <f>W68-SUM(W69:W75)</f>
        <v>6805</v>
      </c>
      <c r="X76" s="169">
        <f t="shared" si="50"/>
        <v>-0.32167065390749605</v>
      </c>
      <c r="Y76" s="169">
        <f t="shared" si="51"/>
        <v>1.0086816286539697E-2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19155</v>
      </c>
      <c r="D78" s="175">
        <f t="shared" si="55"/>
        <v>3522</v>
      </c>
      <c r="E78" s="175">
        <f t="shared" si="55"/>
        <v>16571</v>
      </c>
      <c r="F78" s="175">
        <f t="shared" si="55"/>
        <v>15145</v>
      </c>
      <c r="G78" s="175">
        <f t="shared" si="55"/>
        <v>16295</v>
      </c>
      <c r="H78" s="175">
        <f t="shared" si="55"/>
        <v>17764</v>
      </c>
      <c r="I78" s="176">
        <f>IFERROR(H78/G78-1,"-")</f>
        <v>9.0150352868978212E-2</v>
      </c>
      <c r="J78" s="176">
        <f t="shared" ref="J78:J90" si="56">H78/H$8</f>
        <v>0.14058246280468503</v>
      </c>
      <c r="K78" s="175">
        <f t="shared" ref="K78:P78" si="57">K79+K82</f>
        <v>77988</v>
      </c>
      <c r="L78" s="175">
        <f t="shared" si="57"/>
        <v>4249</v>
      </c>
      <c r="M78" s="175">
        <f t="shared" si="57"/>
        <v>53545</v>
      </c>
      <c r="N78" s="175">
        <f t="shared" si="57"/>
        <v>82480</v>
      </c>
      <c r="O78" s="175">
        <f t="shared" si="57"/>
        <v>94759</v>
      </c>
      <c r="P78" s="175">
        <f t="shared" si="57"/>
        <v>94567</v>
      </c>
      <c r="Q78" s="176">
        <f>IFERROR(P78/O78-1,"-")</f>
        <v>-2.02619276269278E-3</v>
      </c>
      <c r="R78" s="176">
        <f t="shared" ref="R78:R90" si="58">P78/P$8</f>
        <v>0.17247844634978651</v>
      </c>
      <c r="S78" s="175">
        <f>S79+S82</f>
        <v>97143</v>
      </c>
      <c r="T78" s="175">
        <f>T79+T82</f>
        <v>70116</v>
      </c>
      <c r="U78" s="175">
        <f>U79+U82</f>
        <v>97625</v>
      </c>
      <c r="V78" s="175">
        <f>V79+V82</f>
        <v>111054</v>
      </c>
      <c r="W78" s="175">
        <f>W79+W82</f>
        <v>112331</v>
      </c>
      <c r="X78" s="176">
        <f>IFERROR(W78/V78-1,"-")</f>
        <v>1.1498910439966092E-2</v>
      </c>
      <c r="Y78" s="176">
        <f>W78/W$8</f>
        <v>0.16650435860151222</v>
      </c>
    </row>
    <row r="79" spans="1:25" x14ac:dyDescent="0.25">
      <c r="A79" s="56"/>
      <c r="B79" s="158" t="s">
        <v>97</v>
      </c>
      <c r="C79" s="159">
        <v>5893</v>
      </c>
      <c r="D79" s="159">
        <v>1985</v>
      </c>
      <c r="E79" s="159">
        <v>6129</v>
      </c>
      <c r="F79" s="159">
        <v>4535</v>
      </c>
      <c r="G79" s="159">
        <v>4331</v>
      </c>
      <c r="H79" s="159">
        <v>6111</v>
      </c>
      <c r="I79" s="160">
        <f>IFERROR(H79/G79-1,"-")</f>
        <v>0.41099053336411906</v>
      </c>
      <c r="J79" s="160">
        <f t="shared" si="56"/>
        <v>4.8361823361823361E-2</v>
      </c>
      <c r="K79" s="159">
        <v>28138</v>
      </c>
      <c r="L79" s="159">
        <v>2035</v>
      </c>
      <c r="M79" s="159">
        <v>21915</v>
      </c>
      <c r="N79" s="159">
        <v>28367</v>
      </c>
      <c r="O79" s="159">
        <v>27614</v>
      </c>
      <c r="P79" s="159">
        <v>26412</v>
      </c>
      <c r="Q79" s="160">
        <f>IFERROR(P79/O79-1,"-")</f>
        <v>-4.3528644890273083E-2</v>
      </c>
      <c r="R79" s="160">
        <f t="shared" si="58"/>
        <v>4.8172203041130221E-2</v>
      </c>
      <c r="S79" s="159">
        <v>34031</v>
      </c>
      <c r="T79" s="159">
        <v>28044</v>
      </c>
      <c r="U79" s="159">
        <v>32902</v>
      </c>
      <c r="V79" s="159">
        <v>31945</v>
      </c>
      <c r="W79" s="159">
        <v>32523</v>
      </c>
      <c r="X79" s="160">
        <f>IFERROR(W79/V79-1,"-")</f>
        <v>1.8093598372202147E-2</v>
      </c>
      <c r="Y79" s="160">
        <f>W79/W$8</f>
        <v>4.820771874902726E-2</v>
      </c>
    </row>
    <row r="80" spans="1:25" x14ac:dyDescent="0.25">
      <c r="A80" s="56"/>
      <c r="B80" s="162" t="s">
        <v>103</v>
      </c>
      <c r="C80" s="163">
        <v>2012</v>
      </c>
      <c r="D80" s="163">
        <v>1595</v>
      </c>
      <c r="E80" s="163">
        <v>3959</v>
      </c>
      <c r="F80" s="163">
        <v>2476</v>
      </c>
      <c r="G80" s="163">
        <v>1857</v>
      </c>
      <c r="H80" s="163">
        <v>3026</v>
      </c>
      <c r="I80" s="164">
        <f>IFERROR(H80/G80-1,"-")</f>
        <v>0.62950996230479261</v>
      </c>
      <c r="J80" s="164">
        <f t="shared" si="56"/>
        <v>2.3947451725229503E-2</v>
      </c>
      <c r="K80" s="163">
        <v>3787</v>
      </c>
      <c r="L80" s="163">
        <v>689</v>
      </c>
      <c r="M80" s="163">
        <v>3130</v>
      </c>
      <c r="N80" s="163">
        <v>2404</v>
      </c>
      <c r="O80" s="163">
        <v>3714</v>
      </c>
      <c r="P80" s="163">
        <v>2582</v>
      </c>
      <c r="Q80" s="164">
        <f>IFERROR(P80/O80-1,"-")</f>
        <v>-0.30479267635971996</v>
      </c>
      <c r="R80" s="164">
        <f t="shared" si="58"/>
        <v>4.7092468670376433E-3</v>
      </c>
      <c r="S80" s="163">
        <v>5799</v>
      </c>
      <c r="T80" s="163">
        <v>7089</v>
      </c>
      <c r="U80" s="163">
        <v>4880</v>
      </c>
      <c r="V80" s="163">
        <v>5571</v>
      </c>
      <c r="W80" s="163">
        <v>5608</v>
      </c>
      <c r="X80" s="164">
        <f>IFERROR(W80/V80-1,"-")</f>
        <v>6.6415365284508976E-3</v>
      </c>
      <c r="Y80" s="164">
        <f>W80/W$8</f>
        <v>8.3125445606046459E-3</v>
      </c>
    </row>
    <row r="81" spans="1:25" x14ac:dyDescent="0.25">
      <c r="A81" s="56"/>
      <c r="B81" s="162" t="s">
        <v>100</v>
      </c>
      <c r="C81" s="163">
        <v>3881</v>
      </c>
      <c r="D81" s="163">
        <v>390</v>
      </c>
      <c r="E81" s="163">
        <v>2170</v>
      </c>
      <c r="F81" s="163">
        <v>2059</v>
      </c>
      <c r="G81" s="163">
        <v>2474</v>
      </c>
      <c r="H81" s="163">
        <v>3085</v>
      </c>
      <c r="I81" s="164">
        <f>IFERROR(H81/G81-1,"-")</f>
        <v>0.24696847210994344</v>
      </c>
      <c r="J81" s="164">
        <f t="shared" si="56"/>
        <v>2.4414371636593858E-2</v>
      </c>
      <c r="K81" s="163">
        <v>24351</v>
      </c>
      <c r="L81" s="163">
        <v>1346</v>
      </c>
      <c r="M81" s="163">
        <v>18785</v>
      </c>
      <c r="N81" s="163">
        <v>25963</v>
      </c>
      <c r="O81" s="163">
        <v>23900</v>
      </c>
      <c r="P81" s="163">
        <v>23830</v>
      </c>
      <c r="Q81" s="164">
        <f>IFERROR(P81/O81-1,"-")</f>
        <v>-2.9288702928870203E-3</v>
      </c>
      <c r="R81" s="164">
        <f t="shared" si="58"/>
        <v>4.3462956174092578E-2</v>
      </c>
      <c r="S81" s="163">
        <v>28232</v>
      </c>
      <c r="T81" s="163">
        <v>20955</v>
      </c>
      <c r="U81" s="163">
        <v>28022</v>
      </c>
      <c r="V81" s="163">
        <v>26374</v>
      </c>
      <c r="W81" s="163">
        <v>26915</v>
      </c>
      <c r="X81" s="164">
        <f>IFERROR(W81/V81-1,"-")</f>
        <v>2.051262607113058E-2</v>
      </c>
      <c r="Y81" s="164">
        <f>W81/W$8</f>
        <v>3.9895174188422616E-2</v>
      </c>
    </row>
    <row r="82" spans="1:25" x14ac:dyDescent="0.25">
      <c r="A82" s="56"/>
      <c r="B82" s="158" t="s">
        <v>107</v>
      </c>
      <c r="C82" s="159">
        <v>13262</v>
      </c>
      <c r="D82" s="159">
        <v>1537</v>
      </c>
      <c r="E82" s="159">
        <v>10442</v>
      </c>
      <c r="F82" s="159">
        <v>10610</v>
      </c>
      <c r="G82" s="159">
        <v>11964</v>
      </c>
      <c r="H82" s="159">
        <v>11653</v>
      </c>
      <c r="I82" s="160">
        <f>IFERROR(H82/G82-1,"-")</f>
        <v>-2.5994650618522241E-2</v>
      </c>
      <c r="J82" s="160">
        <f t="shared" si="56"/>
        <v>9.2220639442861671E-2</v>
      </c>
      <c r="K82" s="159">
        <v>49850</v>
      </c>
      <c r="L82" s="159">
        <v>2214</v>
      </c>
      <c r="M82" s="159">
        <v>31630</v>
      </c>
      <c r="N82" s="159">
        <v>54113</v>
      </c>
      <c r="O82" s="159">
        <v>67145</v>
      </c>
      <c r="P82" s="159">
        <v>68155</v>
      </c>
      <c r="Q82" s="160">
        <f>IFERROR(P82/O82-1,"-")</f>
        <v>1.5042073125325794E-2</v>
      </c>
      <c r="R82" s="160">
        <f t="shared" si="58"/>
        <v>0.12430624330865629</v>
      </c>
      <c r="S82" s="159">
        <v>63112</v>
      </c>
      <c r="T82" s="159">
        <v>42072</v>
      </c>
      <c r="U82" s="159">
        <v>64723</v>
      </c>
      <c r="V82" s="159">
        <v>79109</v>
      </c>
      <c r="W82" s="159">
        <v>79808</v>
      </c>
      <c r="X82" s="160">
        <f>IFERROR(W82/V82-1,"-")</f>
        <v>8.8359099470352032E-3</v>
      </c>
      <c r="Y82" s="160">
        <f>W82/W$8</f>
        <v>0.11829663985248494</v>
      </c>
    </row>
    <row r="83" spans="1:25" s="56" customFormat="1" x14ac:dyDescent="0.25">
      <c r="B83" s="162" t="s">
        <v>110</v>
      </c>
      <c r="C83" s="163">
        <v>1768</v>
      </c>
      <c r="D83" s="163">
        <v>114</v>
      </c>
      <c r="E83" s="163">
        <v>1104</v>
      </c>
      <c r="F83" s="163">
        <v>1626</v>
      </c>
      <c r="G83" s="163">
        <v>2033</v>
      </c>
      <c r="H83" s="163">
        <v>1636</v>
      </c>
      <c r="I83" s="164">
        <f t="shared" ref="I83:I90" si="59">IFERROR(H83/G83-1,"-")</f>
        <v>-0.19527791441219877</v>
      </c>
      <c r="J83" s="164">
        <f t="shared" si="56"/>
        <v>1.2947135169357391E-2</v>
      </c>
      <c r="K83" s="163">
        <v>10592</v>
      </c>
      <c r="L83" s="163">
        <v>208</v>
      </c>
      <c r="M83" s="163">
        <v>5688</v>
      </c>
      <c r="N83" s="163">
        <v>11393</v>
      </c>
      <c r="O83" s="163">
        <v>14608</v>
      </c>
      <c r="P83" s="163">
        <v>15149</v>
      </c>
      <c r="Q83" s="164">
        <f t="shared" ref="Q83:Q90" si="60">IFERROR(P83/O83-1,"-")</f>
        <v>3.7034501642935425E-2</v>
      </c>
      <c r="R83" s="164">
        <f t="shared" si="58"/>
        <v>2.7629891862414119E-2</v>
      </c>
      <c r="S83" s="163">
        <v>12360</v>
      </c>
      <c r="T83" s="163">
        <v>6792</v>
      </c>
      <c r="U83" s="163">
        <v>13019</v>
      </c>
      <c r="V83" s="163">
        <v>16641</v>
      </c>
      <c r="W83" s="163">
        <v>16785</v>
      </c>
      <c r="X83" s="164">
        <f t="shared" ref="X83:X90" si="61">IFERROR(W83/V83-1,"-")</f>
        <v>8.6533261222281332E-3</v>
      </c>
      <c r="Y83" s="164">
        <f t="shared" ref="Y83:Y90" si="62">W83/W$8</f>
        <v>2.4879825329841117E-2</v>
      </c>
    </row>
    <row r="84" spans="1:25" s="56" customFormat="1" x14ac:dyDescent="0.25">
      <c r="B84" s="162" t="s">
        <v>113</v>
      </c>
      <c r="C84" s="163">
        <v>3909</v>
      </c>
      <c r="D84" s="163">
        <v>468</v>
      </c>
      <c r="E84" s="163">
        <v>2533</v>
      </c>
      <c r="F84" s="163">
        <v>3198</v>
      </c>
      <c r="G84" s="163">
        <v>3310</v>
      </c>
      <c r="H84" s="163">
        <v>2875</v>
      </c>
      <c r="I84" s="164">
        <f t="shared" si="59"/>
        <v>-0.13141993957703924</v>
      </c>
      <c r="J84" s="164">
        <f t="shared" si="56"/>
        <v>2.2752453308008864E-2</v>
      </c>
      <c r="K84" s="163">
        <v>19567</v>
      </c>
      <c r="L84" s="163">
        <v>374</v>
      </c>
      <c r="M84" s="163">
        <v>10643</v>
      </c>
      <c r="N84" s="163">
        <v>18104</v>
      </c>
      <c r="O84" s="163">
        <v>21899</v>
      </c>
      <c r="P84" s="163">
        <v>20765</v>
      </c>
      <c r="Q84" s="164">
        <f t="shared" si="60"/>
        <v>-5.1783186446869744E-2</v>
      </c>
      <c r="R84" s="164">
        <f t="shared" si="58"/>
        <v>3.7872777379564931E-2</v>
      </c>
      <c r="S84" s="163">
        <v>23476</v>
      </c>
      <c r="T84" s="163">
        <v>13176</v>
      </c>
      <c r="U84" s="163">
        <v>21302</v>
      </c>
      <c r="V84" s="163">
        <v>25209</v>
      </c>
      <c r="W84" s="163">
        <v>23640</v>
      </c>
      <c r="X84" s="164">
        <f t="shared" si="61"/>
        <v>-6.2239676306081182E-2</v>
      </c>
      <c r="Y84" s="164">
        <f t="shared" si="62"/>
        <v>3.5040754888140839E-2</v>
      </c>
    </row>
    <row r="85" spans="1:25" x14ac:dyDescent="0.25">
      <c r="A85" s="56"/>
      <c r="B85" s="162" t="s">
        <v>116</v>
      </c>
      <c r="C85" s="163">
        <v>1152</v>
      </c>
      <c r="D85" s="163">
        <v>407</v>
      </c>
      <c r="E85" s="163">
        <v>1117</v>
      </c>
      <c r="F85" s="163">
        <v>919</v>
      </c>
      <c r="G85" s="163">
        <v>935</v>
      </c>
      <c r="H85" s="163">
        <v>974</v>
      </c>
      <c r="I85" s="164">
        <f t="shared" si="59"/>
        <v>4.1711229946524098E-2</v>
      </c>
      <c r="J85" s="164">
        <f t="shared" si="56"/>
        <v>7.7081354859132633E-3</v>
      </c>
      <c r="K85" s="163">
        <v>3221</v>
      </c>
      <c r="L85" s="163">
        <v>431</v>
      </c>
      <c r="M85" s="163">
        <v>2852</v>
      </c>
      <c r="N85" s="163">
        <v>4755</v>
      </c>
      <c r="O85" s="163">
        <v>6853</v>
      </c>
      <c r="P85" s="163">
        <v>6617</v>
      </c>
      <c r="Q85" s="164">
        <f t="shared" si="60"/>
        <v>-3.4437472639719857E-2</v>
      </c>
      <c r="R85" s="164">
        <f t="shared" si="58"/>
        <v>1.2068585019050381E-2</v>
      </c>
      <c r="S85" s="163">
        <v>4373</v>
      </c>
      <c r="T85" s="163">
        <v>3969</v>
      </c>
      <c r="U85" s="163">
        <v>5674</v>
      </c>
      <c r="V85" s="163">
        <v>7788</v>
      </c>
      <c r="W85" s="163">
        <v>7591</v>
      </c>
      <c r="X85" s="164">
        <f t="shared" si="61"/>
        <v>-2.5295326142783736E-2</v>
      </c>
      <c r="Y85" s="164">
        <f t="shared" si="62"/>
        <v>1.1251876918607323E-2</v>
      </c>
    </row>
    <row r="86" spans="1:25" x14ac:dyDescent="0.25">
      <c r="A86" s="56"/>
      <c r="B86" s="162" t="s">
        <v>123</v>
      </c>
      <c r="C86" s="163">
        <v>197</v>
      </c>
      <c r="D86" s="163">
        <v>13</v>
      </c>
      <c r="E86" s="163">
        <v>282</v>
      </c>
      <c r="F86" s="163">
        <v>260</v>
      </c>
      <c r="G86" s="163">
        <v>336</v>
      </c>
      <c r="H86" s="163">
        <v>377</v>
      </c>
      <c r="I86" s="164">
        <f t="shared" si="59"/>
        <v>0.12202380952380953</v>
      </c>
      <c r="J86" s="164">
        <f t="shared" si="56"/>
        <v>2.983539094650206E-3</v>
      </c>
      <c r="K86" s="163">
        <v>768</v>
      </c>
      <c r="L86" s="163">
        <v>35</v>
      </c>
      <c r="M86" s="163">
        <v>912</v>
      </c>
      <c r="N86" s="163">
        <v>812</v>
      </c>
      <c r="O86" s="163">
        <v>1392</v>
      </c>
      <c r="P86" s="163">
        <v>2117</v>
      </c>
      <c r="Q86" s="164">
        <f t="shared" si="60"/>
        <v>0.52083333333333326</v>
      </c>
      <c r="R86" s="164">
        <f t="shared" si="58"/>
        <v>3.8611447008205617E-3</v>
      </c>
      <c r="S86" s="163">
        <v>965</v>
      </c>
      <c r="T86" s="163">
        <v>1194</v>
      </c>
      <c r="U86" s="163">
        <v>1072</v>
      </c>
      <c r="V86" s="163">
        <v>1728</v>
      </c>
      <c r="W86" s="163">
        <v>2494</v>
      </c>
      <c r="X86" s="164">
        <f t="shared" si="61"/>
        <v>0.44328703703703698</v>
      </c>
      <c r="Y86" s="164">
        <f t="shared" si="62"/>
        <v>3.6967699953901543E-3</v>
      </c>
    </row>
    <row r="87" spans="1:25" x14ac:dyDescent="0.25">
      <c r="A87" s="56"/>
      <c r="B87" s="162" t="s">
        <v>119</v>
      </c>
      <c r="C87" s="163">
        <v>118</v>
      </c>
      <c r="D87" s="163">
        <v>41</v>
      </c>
      <c r="E87" s="163">
        <v>237</v>
      </c>
      <c r="F87" s="163">
        <v>204</v>
      </c>
      <c r="G87" s="163">
        <v>149</v>
      </c>
      <c r="H87" s="163">
        <v>173</v>
      </c>
      <c r="I87" s="164">
        <f t="shared" si="59"/>
        <v>0.16107382550335569</v>
      </c>
      <c r="J87" s="164">
        <f t="shared" si="56"/>
        <v>1.3691041468819247E-3</v>
      </c>
      <c r="K87" s="163">
        <v>638</v>
      </c>
      <c r="L87" s="163">
        <v>53</v>
      </c>
      <c r="M87" s="163">
        <v>797</v>
      </c>
      <c r="N87" s="163">
        <v>729</v>
      </c>
      <c r="O87" s="163">
        <v>941</v>
      </c>
      <c r="P87" s="163">
        <v>1198</v>
      </c>
      <c r="Q87" s="164">
        <f t="shared" si="60"/>
        <v>0.27311370882040387</v>
      </c>
      <c r="R87" s="164">
        <f t="shared" si="58"/>
        <v>2.1850030002754052E-3</v>
      </c>
      <c r="S87" s="163">
        <v>756</v>
      </c>
      <c r="T87" s="163">
        <v>1034</v>
      </c>
      <c r="U87" s="163">
        <v>933</v>
      </c>
      <c r="V87" s="163">
        <v>1090</v>
      </c>
      <c r="W87" s="163">
        <v>1371</v>
      </c>
      <c r="X87" s="164">
        <f t="shared" si="61"/>
        <v>0.25779816513761467</v>
      </c>
      <c r="Y87" s="164">
        <f t="shared" si="62"/>
        <v>2.0321859116599447E-3</v>
      </c>
    </row>
    <row r="88" spans="1:25" x14ac:dyDescent="0.25">
      <c r="A88" s="56"/>
      <c r="B88" s="162" t="s">
        <v>128</v>
      </c>
      <c r="C88" s="163">
        <v>228</v>
      </c>
      <c r="D88" s="163">
        <v>4</v>
      </c>
      <c r="E88" s="163">
        <v>118</v>
      </c>
      <c r="F88" s="163">
        <v>163</v>
      </c>
      <c r="G88" s="163">
        <v>164</v>
      </c>
      <c r="H88" s="163">
        <v>171</v>
      </c>
      <c r="I88" s="164">
        <f t="shared" si="59"/>
        <v>4.2682926829268331E-2</v>
      </c>
      <c r="J88" s="164">
        <f t="shared" si="56"/>
        <v>1.3532763532763533E-3</v>
      </c>
      <c r="K88" s="163">
        <v>1182</v>
      </c>
      <c r="L88" s="163">
        <v>2</v>
      </c>
      <c r="M88" s="163">
        <v>882</v>
      </c>
      <c r="N88" s="163">
        <v>1567</v>
      </c>
      <c r="O88" s="163">
        <v>1460</v>
      </c>
      <c r="P88" s="163">
        <v>1355</v>
      </c>
      <c r="Q88" s="164">
        <f t="shared" si="60"/>
        <v>-7.1917808219178037E-2</v>
      </c>
      <c r="R88" s="164">
        <f t="shared" si="58"/>
        <v>2.4713514736003123E-3</v>
      </c>
      <c r="S88" s="163">
        <v>1410</v>
      </c>
      <c r="T88" s="163">
        <v>1000</v>
      </c>
      <c r="U88" s="163">
        <v>1730</v>
      </c>
      <c r="V88" s="163">
        <v>1624</v>
      </c>
      <c r="W88" s="163">
        <v>1526</v>
      </c>
      <c r="X88" s="164">
        <f t="shared" si="61"/>
        <v>-6.0344827586206851E-2</v>
      </c>
      <c r="Y88" s="164">
        <f t="shared" si="62"/>
        <v>2.2619370541160288E-3</v>
      </c>
    </row>
    <row r="89" spans="1:25" x14ac:dyDescent="0.25">
      <c r="A89" s="56"/>
      <c r="B89" s="162" t="s">
        <v>131</v>
      </c>
      <c r="C89" s="163">
        <v>320</v>
      </c>
      <c r="D89" s="163">
        <v>49</v>
      </c>
      <c r="E89" s="163">
        <v>241</v>
      </c>
      <c r="F89" s="163">
        <v>216</v>
      </c>
      <c r="G89" s="163">
        <v>193</v>
      </c>
      <c r="H89" s="163">
        <v>259</v>
      </c>
      <c r="I89" s="164">
        <f t="shared" si="59"/>
        <v>0.34196891191709855</v>
      </c>
      <c r="J89" s="164">
        <f t="shared" si="56"/>
        <v>2.0496992719214943E-3</v>
      </c>
      <c r="K89" s="163">
        <v>1571</v>
      </c>
      <c r="L89" s="163">
        <v>24</v>
      </c>
      <c r="M89" s="163">
        <v>527</v>
      </c>
      <c r="N89" s="163">
        <v>1087</v>
      </c>
      <c r="O89" s="163">
        <v>1464</v>
      </c>
      <c r="P89" s="163">
        <v>981</v>
      </c>
      <c r="Q89" s="164">
        <f t="shared" si="60"/>
        <v>-0.32991803278688525</v>
      </c>
      <c r="R89" s="164">
        <f t="shared" si="58"/>
        <v>1.7892219893741006E-3</v>
      </c>
      <c r="S89" s="163">
        <v>1891</v>
      </c>
      <c r="T89" s="163">
        <v>768</v>
      </c>
      <c r="U89" s="163">
        <v>1303</v>
      </c>
      <c r="V89" s="163">
        <v>1657</v>
      </c>
      <c r="W89" s="163">
        <v>1240</v>
      </c>
      <c r="X89" s="164">
        <f t="shared" si="61"/>
        <v>-0.25165962582981294</v>
      </c>
      <c r="Y89" s="164">
        <f t="shared" si="62"/>
        <v>1.8380091396486735E-3</v>
      </c>
    </row>
    <row r="90" spans="1:25" x14ac:dyDescent="0.25">
      <c r="A90" s="56"/>
      <c r="B90" s="167" t="s">
        <v>145</v>
      </c>
      <c r="C90" s="168">
        <f t="shared" ref="C90" si="63">C82-SUM(C83:C89)</f>
        <v>5570</v>
      </c>
      <c r="D90" s="168">
        <f t="shared" ref="D90:H90" si="64">D82-SUM(D83:D89)</f>
        <v>441</v>
      </c>
      <c r="E90" s="168">
        <f t="shared" si="64"/>
        <v>4810</v>
      </c>
      <c r="F90" s="168">
        <f t="shared" si="64"/>
        <v>4024</v>
      </c>
      <c r="G90" s="168">
        <f t="shared" si="64"/>
        <v>4844</v>
      </c>
      <c r="H90" s="168">
        <f t="shared" si="64"/>
        <v>5188</v>
      </c>
      <c r="I90" s="169">
        <f t="shared" si="59"/>
        <v>7.1015689512799351E-2</v>
      </c>
      <c r="J90" s="169">
        <f t="shared" si="56"/>
        <v>4.1057296612852172E-2</v>
      </c>
      <c r="K90" s="168">
        <f t="shared" ref="K90:P90" si="65">K82-SUM(K83:K89)</f>
        <v>12311</v>
      </c>
      <c r="L90" s="168">
        <f t="shared" si="65"/>
        <v>1087</v>
      </c>
      <c r="M90" s="168">
        <f t="shared" si="65"/>
        <v>9329</v>
      </c>
      <c r="N90" s="168">
        <f t="shared" si="65"/>
        <v>15666</v>
      </c>
      <c r="O90" s="168">
        <f t="shared" si="65"/>
        <v>18528</v>
      </c>
      <c r="P90" s="168">
        <f t="shared" si="65"/>
        <v>19973</v>
      </c>
      <c r="Q90" s="169">
        <f t="shared" si="60"/>
        <v>7.7990069084628688E-2</v>
      </c>
      <c r="R90" s="169">
        <f t="shared" si="58"/>
        <v>3.6428267883556485E-2</v>
      </c>
      <c r="S90" s="168">
        <f>S82-SUM(S83:S89)</f>
        <v>17881</v>
      </c>
      <c r="T90" s="168">
        <f>T82-SUM(T83:T89)</f>
        <v>14139</v>
      </c>
      <c r="U90" s="168">
        <f>U82-SUM(U83:U89)</f>
        <v>19690</v>
      </c>
      <c r="V90" s="168">
        <f>V82-SUM(V83:V89)</f>
        <v>23372</v>
      </c>
      <c r="W90" s="168">
        <f>W82-SUM(W83:W89)</f>
        <v>25161</v>
      </c>
      <c r="X90" s="169">
        <f t="shared" si="61"/>
        <v>7.6544583262022847E-2</v>
      </c>
      <c r="Y90" s="169">
        <f t="shared" si="62"/>
        <v>3.7295280615080868E-2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3252</v>
      </c>
      <c r="D92" s="175">
        <f t="shared" si="66"/>
        <v>0</v>
      </c>
      <c r="E92" s="175">
        <f t="shared" si="66"/>
        <v>0</v>
      </c>
      <c r="F92" s="175">
        <f t="shared" si="66"/>
        <v>1526</v>
      </c>
      <c r="G92" s="175">
        <f t="shared" si="66"/>
        <v>1511</v>
      </c>
      <c r="H92" s="175">
        <f t="shared" si="66"/>
        <v>1643</v>
      </c>
      <c r="I92" s="176">
        <f>IFERROR(H92/G92-1,"-")</f>
        <v>8.7359364659166161E-2</v>
      </c>
      <c r="J92" s="176">
        <f t="shared" ref="J92:J104" si="67">H92/H$8</f>
        <v>1.3002532446976892E-2</v>
      </c>
      <c r="K92" s="175">
        <f t="shared" ref="K92:P92" si="68">K93+K96</f>
        <v>7304</v>
      </c>
      <c r="L92" s="175">
        <f t="shared" si="68"/>
        <v>0</v>
      </c>
      <c r="M92" s="175">
        <f t="shared" si="68"/>
        <v>0</v>
      </c>
      <c r="N92" s="175">
        <f t="shared" si="68"/>
        <v>9134</v>
      </c>
      <c r="O92" s="175">
        <f t="shared" si="68"/>
        <v>8509</v>
      </c>
      <c r="P92" s="175">
        <f t="shared" si="68"/>
        <v>7862</v>
      </c>
      <c r="Q92" s="176">
        <f>IFERROR(P92/O92-1,"-")</f>
        <v>-7.6037137148901146E-2</v>
      </c>
      <c r="R92" s="176">
        <f t="shared" ref="R92:R104" si="69">P92/P$8</f>
        <v>1.433931017376063E-2</v>
      </c>
      <c r="S92" s="175">
        <f>S93+S96</f>
        <v>10556</v>
      </c>
      <c r="T92" s="175">
        <f>T93+T96</f>
        <v>7704</v>
      </c>
      <c r="U92" s="175">
        <f>U93+U96</f>
        <v>10660</v>
      </c>
      <c r="V92" s="175">
        <f>V93+V96</f>
        <v>10020</v>
      </c>
      <c r="W92" s="175">
        <f>W93+W96</f>
        <v>9505</v>
      </c>
      <c r="X92" s="176">
        <f>IFERROR(W92/V92-1,"-")</f>
        <v>-5.1397205588822326E-2</v>
      </c>
      <c r="Y92" s="176">
        <f>W92/W$8</f>
        <v>1.4088932961581162E-2</v>
      </c>
    </row>
    <row r="93" spans="1:25" x14ac:dyDescent="0.25">
      <c r="A93" s="56"/>
      <c r="B93" s="158" t="s">
        <v>97</v>
      </c>
      <c r="C93" s="159">
        <v>2265</v>
      </c>
      <c r="D93" s="159">
        <v>0</v>
      </c>
      <c r="E93" s="159">
        <v>0</v>
      </c>
      <c r="F93" s="159">
        <v>934</v>
      </c>
      <c r="G93" s="159">
        <v>976</v>
      </c>
      <c r="H93" s="159">
        <v>1039</v>
      </c>
      <c r="I93" s="160">
        <f>IFERROR(H93/G93-1,"-")</f>
        <v>6.4549180327868827E-2</v>
      </c>
      <c r="J93" s="160">
        <f t="shared" si="67"/>
        <v>8.2225387780943335E-3</v>
      </c>
      <c r="K93" s="159">
        <v>3855</v>
      </c>
      <c r="L93" s="159">
        <v>0</v>
      </c>
      <c r="M93" s="159">
        <v>0</v>
      </c>
      <c r="N93" s="159">
        <v>5209</v>
      </c>
      <c r="O93" s="159">
        <v>3368</v>
      </c>
      <c r="P93" s="159">
        <v>3373</v>
      </c>
      <c r="Q93" s="160">
        <f>IFERROR(P93/O93-1,"-")</f>
        <v>1.4845605700712916E-3</v>
      </c>
      <c r="R93" s="160">
        <f t="shared" si="69"/>
        <v>6.1519324874198178E-3</v>
      </c>
      <c r="S93" s="159">
        <v>6120</v>
      </c>
      <c r="T93" s="159">
        <v>4026</v>
      </c>
      <c r="U93" s="159">
        <v>6143</v>
      </c>
      <c r="V93" s="159">
        <v>4344</v>
      </c>
      <c r="W93" s="159">
        <v>4412</v>
      </c>
      <c r="X93" s="160">
        <f>IFERROR(W93/V93-1,"-")</f>
        <v>1.5653775322283625E-2</v>
      </c>
      <c r="Y93" s="160">
        <f>W93/W$8</f>
        <v>6.5397551001047964E-3</v>
      </c>
    </row>
    <row r="94" spans="1:25" x14ac:dyDescent="0.25">
      <c r="A94" s="56"/>
      <c r="B94" s="162" t="s">
        <v>103</v>
      </c>
      <c r="C94" s="163">
        <v>1765</v>
      </c>
      <c r="D94" s="163">
        <v>0</v>
      </c>
      <c r="E94" s="163">
        <v>0</v>
      </c>
      <c r="F94" s="163">
        <v>664</v>
      </c>
      <c r="G94" s="163">
        <v>641</v>
      </c>
      <c r="H94" s="163">
        <v>757</v>
      </c>
      <c r="I94" s="164">
        <f>IFERROR(H94/G94-1,"-")</f>
        <v>0.18096723868954756</v>
      </c>
      <c r="J94" s="164">
        <f t="shared" si="67"/>
        <v>5.990819879708769E-3</v>
      </c>
      <c r="K94" s="163">
        <v>1760</v>
      </c>
      <c r="L94" s="163">
        <v>0</v>
      </c>
      <c r="M94" s="163">
        <v>0</v>
      </c>
      <c r="N94" s="163">
        <v>1310</v>
      </c>
      <c r="O94" s="163">
        <v>406</v>
      </c>
      <c r="P94" s="163">
        <v>532</v>
      </c>
      <c r="Q94" s="164">
        <f>IFERROR(P94/O94-1,"-")</f>
        <v>0.31034482758620685</v>
      </c>
      <c r="R94" s="164">
        <f t="shared" si="69"/>
        <v>9.7030183317739201E-4</v>
      </c>
      <c r="S94" s="163">
        <v>3525</v>
      </c>
      <c r="T94" s="163">
        <v>1856</v>
      </c>
      <c r="U94" s="163">
        <v>1974</v>
      </c>
      <c r="V94" s="163">
        <v>1047</v>
      </c>
      <c r="W94" s="163">
        <v>1289</v>
      </c>
      <c r="X94" s="164">
        <f>IFERROR(W94/V94-1,"-")</f>
        <v>0.23113658070678134</v>
      </c>
      <c r="Y94" s="164">
        <f>W94/W$8</f>
        <v>1.9106401459735001E-3</v>
      </c>
    </row>
    <row r="95" spans="1:25" x14ac:dyDescent="0.25">
      <c r="A95" s="56"/>
      <c r="B95" s="162" t="s">
        <v>100</v>
      </c>
      <c r="C95" s="163">
        <v>500</v>
      </c>
      <c r="D95" s="163">
        <v>0</v>
      </c>
      <c r="E95" s="163">
        <v>0</v>
      </c>
      <c r="F95" s="163">
        <v>270</v>
      </c>
      <c r="G95" s="163">
        <v>335</v>
      </c>
      <c r="H95" s="163">
        <v>282</v>
      </c>
      <c r="I95" s="164">
        <f>IFERROR(H95/G95-1,"-")</f>
        <v>-0.15820895522388057</v>
      </c>
      <c r="J95" s="164">
        <f t="shared" si="67"/>
        <v>2.2317188983855649E-3</v>
      </c>
      <c r="K95" s="163">
        <v>2095</v>
      </c>
      <c r="L95" s="163">
        <v>0</v>
      </c>
      <c r="M95" s="163">
        <v>0</v>
      </c>
      <c r="N95" s="163">
        <v>3899</v>
      </c>
      <c r="O95" s="163">
        <v>2962</v>
      </c>
      <c r="P95" s="163">
        <v>2841</v>
      </c>
      <c r="Q95" s="164">
        <f>IFERROR(P95/O95-1,"-")</f>
        <v>-4.085077650236324E-2</v>
      </c>
      <c r="R95" s="164">
        <f t="shared" si="69"/>
        <v>5.1816306542424263E-3</v>
      </c>
      <c r="S95" s="163">
        <v>2595</v>
      </c>
      <c r="T95" s="163">
        <v>2170</v>
      </c>
      <c r="U95" s="163">
        <v>4169</v>
      </c>
      <c r="V95" s="163">
        <v>3297</v>
      </c>
      <c r="W95" s="163">
        <v>3123</v>
      </c>
      <c r="X95" s="164">
        <f>IFERROR(W95/V95-1,"-")</f>
        <v>-5.2775250227479531E-2</v>
      </c>
      <c r="Y95" s="164">
        <f>W95/W$8</f>
        <v>4.6291149541312958E-3</v>
      </c>
    </row>
    <row r="96" spans="1:25" x14ac:dyDescent="0.25">
      <c r="A96" s="56"/>
      <c r="B96" s="158" t="s">
        <v>107</v>
      </c>
      <c r="C96" s="159">
        <v>987</v>
      </c>
      <c r="D96" s="159">
        <v>0</v>
      </c>
      <c r="E96" s="159">
        <v>0</v>
      </c>
      <c r="F96" s="159">
        <v>592</v>
      </c>
      <c r="G96" s="159">
        <v>535</v>
      </c>
      <c r="H96" s="159">
        <v>604</v>
      </c>
      <c r="I96" s="160">
        <f>IFERROR(H96/G96-1,"-")</f>
        <v>0.12897196261682242</v>
      </c>
      <c r="J96" s="160">
        <f t="shared" si="67"/>
        <v>4.7799936688825576E-3</v>
      </c>
      <c r="K96" s="159">
        <v>3449</v>
      </c>
      <c r="L96" s="159">
        <v>0</v>
      </c>
      <c r="M96" s="159">
        <v>0</v>
      </c>
      <c r="N96" s="159">
        <v>3925</v>
      </c>
      <c r="O96" s="159">
        <v>5141</v>
      </c>
      <c r="P96" s="159">
        <v>4489</v>
      </c>
      <c r="Q96" s="160">
        <f>IFERROR(P96/O96-1,"-")</f>
        <v>-0.12682357517992604</v>
      </c>
      <c r="R96" s="160">
        <f t="shared" si="69"/>
        <v>8.1873776863408132E-3</v>
      </c>
      <c r="S96" s="159">
        <v>4436</v>
      </c>
      <c r="T96" s="159">
        <v>3678</v>
      </c>
      <c r="U96" s="159">
        <v>4517</v>
      </c>
      <c r="V96" s="159">
        <v>5676</v>
      </c>
      <c r="W96" s="159">
        <v>5093</v>
      </c>
      <c r="X96" s="160">
        <f>IFERROR(W96/V96-1,"-")</f>
        <v>-0.1027131782945736</v>
      </c>
      <c r="Y96" s="160">
        <f>W96/W$8</f>
        <v>7.5491778614763657E-3</v>
      </c>
    </row>
    <row r="97" spans="1:25" s="56" customFormat="1" x14ac:dyDescent="0.25">
      <c r="B97" s="162" t="s">
        <v>110</v>
      </c>
      <c r="C97" s="163">
        <v>71</v>
      </c>
      <c r="D97" s="163">
        <v>0</v>
      </c>
      <c r="E97" s="163">
        <v>0</v>
      </c>
      <c r="F97" s="163">
        <v>47</v>
      </c>
      <c r="G97" s="163">
        <v>66</v>
      </c>
      <c r="H97" s="163">
        <v>58</v>
      </c>
      <c r="I97" s="164">
        <f t="shared" ref="I97:I104" si="70">IFERROR(H97/G97-1,"-")</f>
        <v>-0.12121212121212122</v>
      </c>
      <c r="J97" s="164">
        <f t="shared" si="67"/>
        <v>4.5900601456157013E-4</v>
      </c>
      <c r="K97" s="163">
        <v>811</v>
      </c>
      <c r="L97" s="163">
        <v>0</v>
      </c>
      <c r="M97" s="163">
        <v>0</v>
      </c>
      <c r="N97" s="163">
        <v>742</v>
      </c>
      <c r="O97" s="163">
        <v>853</v>
      </c>
      <c r="P97" s="163">
        <v>813</v>
      </c>
      <c r="Q97" s="164">
        <f t="shared" ref="Q97:Q104" si="71">IFERROR(P97/O97-1,"-")</f>
        <v>-4.6893317702227377E-2</v>
      </c>
      <c r="R97" s="164">
        <f t="shared" si="69"/>
        <v>1.4828108841601873E-3</v>
      </c>
      <c r="S97" s="163">
        <v>882</v>
      </c>
      <c r="T97" s="163">
        <v>607</v>
      </c>
      <c r="U97" s="163">
        <v>789</v>
      </c>
      <c r="V97" s="163">
        <v>919</v>
      </c>
      <c r="W97" s="163">
        <v>871</v>
      </c>
      <c r="X97" s="164">
        <f t="shared" ref="X97:X104" si="72">IFERROR(W97/V97-1,"-")</f>
        <v>-5.2230685527747567E-2</v>
      </c>
      <c r="Y97" s="164">
        <f t="shared" ref="Y97:Y104" si="73">W97/W$8</f>
        <v>1.291053194059673E-3</v>
      </c>
    </row>
    <row r="98" spans="1:25" s="56" customFormat="1" x14ac:dyDescent="0.25">
      <c r="B98" s="162" t="s">
        <v>113</v>
      </c>
      <c r="C98" s="163">
        <v>240</v>
      </c>
      <c r="D98" s="163">
        <v>0</v>
      </c>
      <c r="E98" s="163">
        <v>0</v>
      </c>
      <c r="F98" s="163">
        <v>76</v>
      </c>
      <c r="G98" s="163">
        <v>100</v>
      </c>
      <c r="H98" s="163">
        <v>99</v>
      </c>
      <c r="I98" s="164">
        <f t="shared" si="70"/>
        <v>-1.0000000000000009E-2</v>
      </c>
      <c r="J98" s="164">
        <f t="shared" si="67"/>
        <v>7.8347578347578344E-4</v>
      </c>
      <c r="K98" s="163">
        <v>645</v>
      </c>
      <c r="L98" s="163">
        <v>0</v>
      </c>
      <c r="M98" s="163">
        <v>0</v>
      </c>
      <c r="N98" s="163">
        <v>824</v>
      </c>
      <c r="O98" s="163">
        <v>1080</v>
      </c>
      <c r="P98" s="163">
        <v>932</v>
      </c>
      <c r="Q98" s="164">
        <f t="shared" si="71"/>
        <v>-0.13703703703703707</v>
      </c>
      <c r="R98" s="164">
        <f t="shared" si="69"/>
        <v>1.6998520836867092E-3</v>
      </c>
      <c r="S98" s="163">
        <v>885</v>
      </c>
      <c r="T98" s="163">
        <v>699</v>
      </c>
      <c r="U98" s="163">
        <v>900</v>
      </c>
      <c r="V98" s="163">
        <v>1180</v>
      </c>
      <c r="W98" s="163">
        <v>1031</v>
      </c>
      <c r="X98" s="164">
        <f t="shared" si="72"/>
        <v>-0.12627118644067792</v>
      </c>
      <c r="Y98" s="164">
        <f t="shared" si="73"/>
        <v>1.5282156636917598E-3</v>
      </c>
    </row>
    <row r="99" spans="1:25" x14ac:dyDescent="0.25">
      <c r="A99" s="56"/>
      <c r="B99" s="162" t="s">
        <v>116</v>
      </c>
      <c r="C99" s="163">
        <v>386</v>
      </c>
      <c r="D99" s="163">
        <v>0</v>
      </c>
      <c r="E99" s="163">
        <v>0</v>
      </c>
      <c r="F99" s="163">
        <v>229</v>
      </c>
      <c r="G99" s="163">
        <v>153</v>
      </c>
      <c r="H99" s="163">
        <v>175</v>
      </c>
      <c r="I99" s="164">
        <f t="shared" si="70"/>
        <v>0.14379084967320255</v>
      </c>
      <c r="J99" s="164">
        <f t="shared" si="67"/>
        <v>1.3849319404874961E-3</v>
      </c>
      <c r="K99" s="163">
        <v>519</v>
      </c>
      <c r="L99" s="163">
        <v>0</v>
      </c>
      <c r="M99" s="163">
        <v>0</v>
      </c>
      <c r="N99" s="163">
        <v>661</v>
      </c>
      <c r="O99" s="163">
        <v>688</v>
      </c>
      <c r="P99" s="163">
        <v>635</v>
      </c>
      <c r="Q99" s="164">
        <f t="shared" si="71"/>
        <v>-7.7034883720930258E-2</v>
      </c>
      <c r="R99" s="164">
        <f t="shared" si="69"/>
        <v>1.1581610226835412E-3</v>
      </c>
      <c r="S99" s="163">
        <v>905</v>
      </c>
      <c r="T99" s="163">
        <v>713</v>
      </c>
      <c r="U99" s="163">
        <v>890</v>
      </c>
      <c r="V99" s="163">
        <v>841</v>
      </c>
      <c r="W99" s="163">
        <v>810</v>
      </c>
      <c r="X99" s="164">
        <f t="shared" si="72"/>
        <v>-3.6860879904875188E-2</v>
      </c>
      <c r="Y99" s="164">
        <f t="shared" si="73"/>
        <v>1.2006350025124399E-3</v>
      </c>
    </row>
    <row r="100" spans="1:25" x14ac:dyDescent="0.25">
      <c r="A100" s="56"/>
      <c r="B100" s="162" t="s">
        <v>123</v>
      </c>
      <c r="C100" s="163">
        <v>47</v>
      </c>
      <c r="D100" s="163">
        <v>0</v>
      </c>
      <c r="E100" s="163">
        <v>0</v>
      </c>
      <c r="F100" s="163">
        <v>3</v>
      </c>
      <c r="G100" s="163">
        <v>32</v>
      </c>
      <c r="H100" s="163">
        <v>32</v>
      </c>
      <c r="I100" s="164">
        <f t="shared" si="70"/>
        <v>0</v>
      </c>
      <c r="J100" s="164">
        <f t="shared" si="67"/>
        <v>2.5324469768914215E-4</v>
      </c>
      <c r="K100" s="163">
        <v>195</v>
      </c>
      <c r="L100" s="163">
        <v>0</v>
      </c>
      <c r="M100" s="163">
        <v>0</v>
      </c>
      <c r="N100" s="163">
        <v>222</v>
      </c>
      <c r="O100" s="163">
        <v>268</v>
      </c>
      <c r="P100" s="163">
        <v>284</v>
      </c>
      <c r="Q100" s="164">
        <f t="shared" si="71"/>
        <v>5.9701492537313383E-2</v>
      </c>
      <c r="R100" s="164">
        <f t="shared" si="69"/>
        <v>5.1798067786161528E-4</v>
      </c>
      <c r="S100" s="163">
        <v>242</v>
      </c>
      <c r="T100" s="163">
        <v>246</v>
      </c>
      <c r="U100" s="163">
        <v>225</v>
      </c>
      <c r="V100" s="163">
        <v>300</v>
      </c>
      <c r="W100" s="163">
        <v>316</v>
      </c>
      <c r="X100" s="164">
        <f t="shared" si="72"/>
        <v>5.3333333333333233E-2</v>
      </c>
      <c r="Y100" s="164">
        <f t="shared" si="73"/>
        <v>4.683958775233716E-4</v>
      </c>
    </row>
    <row r="101" spans="1:25" x14ac:dyDescent="0.25">
      <c r="A101" s="56"/>
      <c r="B101" s="162" t="s">
        <v>119</v>
      </c>
      <c r="C101" s="163">
        <v>13</v>
      </c>
      <c r="D101" s="163">
        <v>0</v>
      </c>
      <c r="E101" s="163">
        <v>0</v>
      </c>
      <c r="F101" s="163">
        <v>23</v>
      </c>
      <c r="G101" s="163">
        <v>18</v>
      </c>
      <c r="H101" s="163">
        <v>29</v>
      </c>
      <c r="I101" s="164">
        <f t="shared" si="70"/>
        <v>0.61111111111111116</v>
      </c>
      <c r="J101" s="164">
        <f t="shared" si="67"/>
        <v>2.2950300728078507E-4</v>
      </c>
      <c r="K101" s="163">
        <v>87</v>
      </c>
      <c r="L101" s="163">
        <v>0</v>
      </c>
      <c r="M101" s="163">
        <v>0</v>
      </c>
      <c r="N101" s="163">
        <v>91</v>
      </c>
      <c r="O101" s="163">
        <v>248</v>
      </c>
      <c r="P101" s="163">
        <v>193</v>
      </c>
      <c r="Q101" s="164">
        <f t="shared" si="71"/>
        <v>-0.22177419354838712</v>
      </c>
      <c r="R101" s="164">
        <f t="shared" si="69"/>
        <v>3.5200799587074556E-4</v>
      </c>
      <c r="S101" s="163">
        <v>100</v>
      </c>
      <c r="T101" s="163">
        <v>170</v>
      </c>
      <c r="U101" s="163">
        <v>114</v>
      </c>
      <c r="V101" s="163">
        <v>266</v>
      </c>
      <c r="W101" s="163">
        <v>222</v>
      </c>
      <c r="X101" s="164">
        <f t="shared" si="72"/>
        <v>-0.16541353383458646</v>
      </c>
      <c r="Y101" s="164">
        <f t="shared" si="73"/>
        <v>3.2906292661452055E-4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8</v>
      </c>
      <c r="I102" s="164">
        <f t="shared" si="70"/>
        <v>-0.4285714285714286</v>
      </c>
      <c r="J102" s="164">
        <f t="shared" si="67"/>
        <v>6.3311174422285538E-5</v>
      </c>
      <c r="K102" s="163">
        <v>82</v>
      </c>
      <c r="L102" s="163">
        <v>0</v>
      </c>
      <c r="M102" s="163">
        <v>0</v>
      </c>
      <c r="N102" s="163">
        <v>47</v>
      </c>
      <c r="O102" s="163">
        <v>77</v>
      </c>
      <c r="P102" s="163">
        <v>92</v>
      </c>
      <c r="Q102" s="164">
        <f t="shared" si="71"/>
        <v>0.19480519480519476</v>
      </c>
      <c r="R102" s="164">
        <f t="shared" si="69"/>
        <v>1.6779655761714298E-4</v>
      </c>
      <c r="S102" s="163">
        <v>104</v>
      </c>
      <c r="T102" s="163">
        <v>115</v>
      </c>
      <c r="U102" s="163">
        <v>53</v>
      </c>
      <c r="V102" s="163">
        <v>91</v>
      </c>
      <c r="W102" s="163">
        <v>100</v>
      </c>
      <c r="X102" s="164">
        <f t="shared" si="72"/>
        <v>9.8901098901098994E-2</v>
      </c>
      <c r="Y102" s="164">
        <f t="shared" si="73"/>
        <v>1.4822654352005432E-4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4</v>
      </c>
      <c r="I103" s="164">
        <f t="shared" si="70"/>
        <v>-0.63636363636363635</v>
      </c>
      <c r="J103" s="164">
        <f t="shared" si="67"/>
        <v>3.1655587211142769E-5</v>
      </c>
      <c r="K103" s="163">
        <v>56</v>
      </c>
      <c r="L103" s="163">
        <v>0</v>
      </c>
      <c r="M103" s="163">
        <v>0</v>
      </c>
      <c r="N103" s="163">
        <v>80</v>
      </c>
      <c r="O103" s="163">
        <v>195</v>
      </c>
      <c r="P103" s="163">
        <v>90</v>
      </c>
      <c r="Q103" s="164">
        <f t="shared" si="71"/>
        <v>-0.53846153846153844</v>
      </c>
      <c r="R103" s="164">
        <f t="shared" si="69"/>
        <v>1.6414880636459638E-4</v>
      </c>
      <c r="S103" s="163">
        <v>56</v>
      </c>
      <c r="T103" s="163">
        <v>47</v>
      </c>
      <c r="U103" s="163">
        <v>80</v>
      </c>
      <c r="V103" s="163">
        <v>206</v>
      </c>
      <c r="W103" s="163">
        <v>94</v>
      </c>
      <c r="X103" s="164">
        <f t="shared" si="72"/>
        <v>-0.5436893203883495</v>
      </c>
      <c r="Y103" s="164">
        <f t="shared" si="73"/>
        <v>1.3933295090885105E-4</v>
      </c>
    </row>
    <row r="104" spans="1:25" x14ac:dyDescent="0.25">
      <c r="A104" s="56"/>
      <c r="B104" s="167" t="s">
        <v>145</v>
      </c>
      <c r="C104" s="168">
        <f t="shared" ref="C104" si="74">C96-SUM(C97:C103)</f>
        <v>208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208</v>
      </c>
      <c r="G104" s="168">
        <f t="shared" si="75"/>
        <v>141</v>
      </c>
      <c r="H104" s="168">
        <f t="shared" si="75"/>
        <v>199</v>
      </c>
      <c r="I104" s="169">
        <f t="shared" si="70"/>
        <v>0.41134751773049638</v>
      </c>
      <c r="J104" s="169">
        <f t="shared" si="67"/>
        <v>1.5748654637543526E-3</v>
      </c>
      <c r="K104" s="168">
        <f t="shared" ref="K104:P104" si="76">K96-SUM(K97:K103)</f>
        <v>1054</v>
      </c>
      <c r="L104" s="168">
        <f t="shared" si="76"/>
        <v>0</v>
      </c>
      <c r="M104" s="168">
        <f t="shared" si="76"/>
        <v>0</v>
      </c>
      <c r="N104" s="168">
        <f t="shared" si="76"/>
        <v>1258</v>
      </c>
      <c r="O104" s="168">
        <f t="shared" si="76"/>
        <v>1732</v>
      </c>
      <c r="P104" s="168">
        <f t="shared" si="76"/>
        <v>1450</v>
      </c>
      <c r="Q104" s="169">
        <f t="shared" si="71"/>
        <v>-0.16281755196304848</v>
      </c>
      <c r="R104" s="169">
        <f t="shared" si="69"/>
        <v>2.6446196580962749E-3</v>
      </c>
      <c r="S104" s="168">
        <f>S96-SUM(S97:S103)</f>
        <v>1262</v>
      </c>
      <c r="T104" s="168">
        <f>T96-SUM(T97:T103)</f>
        <v>1081</v>
      </c>
      <c r="U104" s="168">
        <f>U96-SUM(U97:U103)</f>
        <v>1466</v>
      </c>
      <c r="V104" s="168">
        <f>V96-SUM(V97:V103)</f>
        <v>1873</v>
      </c>
      <c r="W104" s="168">
        <f>W96-SUM(W97:W103)</f>
        <v>1649</v>
      </c>
      <c r="X104" s="169">
        <f t="shared" si="72"/>
        <v>-0.11959423384943946</v>
      </c>
      <c r="Y104" s="169">
        <f t="shared" si="73"/>
        <v>2.4442557026456957E-3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18939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18939</v>
      </c>
      <c r="T106" s="175">
        <f>T107+T110</f>
        <v>22750</v>
      </c>
      <c r="U106" s="175">
        <f>U107+U110</f>
        <v>32086</v>
      </c>
      <c r="V106" s="175">
        <f>V107+V110</f>
        <v>31003</v>
      </c>
      <c r="W106" s="175">
        <f>W107+W110</f>
        <v>35470</v>
      </c>
      <c r="X106" s="176">
        <f>IFERROR(W106/V106-1,"-")</f>
        <v>0.14408283069380379</v>
      </c>
      <c r="Y106" s="176">
        <f>W106/W$8</f>
        <v>5.2575954986563263E-2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4875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4875</v>
      </c>
      <c r="T107" s="159">
        <v>3740</v>
      </c>
      <c r="U107" s="159">
        <v>4760</v>
      </c>
      <c r="V107" s="159">
        <v>4048</v>
      </c>
      <c r="W107" s="159">
        <v>4744</v>
      </c>
      <c r="X107" s="160">
        <f>IFERROR(W107/V107-1,"-")</f>
        <v>0.17193675889328053</v>
      </c>
      <c r="Y107" s="160">
        <f>W107/W$8</f>
        <v>7.0318672245913766E-3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245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245</v>
      </c>
      <c r="T108" s="163">
        <v>1595</v>
      </c>
      <c r="U108" s="163">
        <v>1325</v>
      </c>
      <c r="V108" s="163">
        <v>1153</v>
      </c>
      <c r="W108" s="163">
        <v>1178</v>
      </c>
      <c r="X108" s="164">
        <f>IFERROR(W108/V108-1,"-")</f>
        <v>2.1682567215958404E-2</v>
      </c>
      <c r="Y108" s="164">
        <f>W108/W$8</f>
        <v>1.7461086826662398E-3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4630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4630</v>
      </c>
      <c r="T109" s="163">
        <v>2145</v>
      </c>
      <c r="U109" s="163">
        <v>3435</v>
      </c>
      <c r="V109" s="163">
        <v>2895</v>
      </c>
      <c r="W109" s="163">
        <v>3566</v>
      </c>
      <c r="X109" s="164">
        <f>IFERROR(W109/V109-1,"-")</f>
        <v>0.23177892918825571</v>
      </c>
      <c r="Y109" s="164">
        <f>W109/W$8</f>
        <v>5.2857585419251365E-3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14064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14064</v>
      </c>
      <c r="T110" s="159">
        <v>19010</v>
      </c>
      <c r="U110" s="159">
        <v>27326</v>
      </c>
      <c r="V110" s="159">
        <v>26955</v>
      </c>
      <c r="W110" s="159">
        <v>30726</v>
      </c>
      <c r="X110" s="160">
        <f>IFERROR(W110/V110-1,"-")</f>
        <v>0.13989983305509179</v>
      </c>
      <c r="Y110" s="160">
        <f>W110/W$8</f>
        <v>4.5544087761971885E-2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8087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8087</v>
      </c>
      <c r="T111" s="163">
        <v>9446</v>
      </c>
      <c r="U111" s="163">
        <v>16661</v>
      </c>
      <c r="V111" s="163">
        <v>15286</v>
      </c>
      <c r="W111" s="163">
        <v>16835</v>
      </c>
      <c r="X111" s="164">
        <f t="shared" ref="X111:X118" si="83">IFERROR(W111/V111-1,"-")</f>
        <v>0.1013345544943085</v>
      </c>
      <c r="Y111" s="164">
        <f t="shared" ref="Y111:Y118" si="84">W111/W$8</f>
        <v>2.4953938601601142E-2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970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970</v>
      </c>
      <c r="T112" s="163">
        <v>1035</v>
      </c>
      <c r="U112" s="163">
        <v>1599</v>
      </c>
      <c r="V112" s="163">
        <v>1507</v>
      </c>
      <c r="W112" s="163">
        <v>1444</v>
      </c>
      <c r="X112" s="164">
        <f t="shared" si="83"/>
        <v>-4.1804910418049124E-2</v>
      </c>
      <c r="Y112" s="164">
        <f t="shared" si="84"/>
        <v>2.1403912884295842E-3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723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723</v>
      </c>
      <c r="T113" s="163">
        <v>1303</v>
      </c>
      <c r="U113" s="163">
        <v>2475</v>
      </c>
      <c r="V113" s="163">
        <v>1803</v>
      </c>
      <c r="W113" s="163">
        <v>2500</v>
      </c>
      <c r="X113" s="164">
        <f t="shared" si="83"/>
        <v>0.38657792567942328</v>
      </c>
      <c r="Y113" s="164">
        <f t="shared" si="84"/>
        <v>3.7056635880013578E-3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344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344</v>
      </c>
      <c r="T114" s="163">
        <v>1180</v>
      </c>
      <c r="U114" s="163">
        <v>968</v>
      </c>
      <c r="V114" s="163">
        <v>1469</v>
      </c>
      <c r="W114" s="163">
        <v>1398</v>
      </c>
      <c r="X114" s="164">
        <f t="shared" si="83"/>
        <v>-4.8332198774676649E-2</v>
      </c>
      <c r="Y114" s="164">
        <f t="shared" si="84"/>
        <v>2.0722070784103593E-3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510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510</v>
      </c>
      <c r="T115" s="163">
        <v>885</v>
      </c>
      <c r="U115" s="163">
        <v>995</v>
      </c>
      <c r="V115" s="163">
        <v>1085</v>
      </c>
      <c r="W115" s="163">
        <v>826</v>
      </c>
      <c r="X115" s="164">
        <f t="shared" si="83"/>
        <v>-0.23870967741935489</v>
      </c>
      <c r="Y115" s="164">
        <f t="shared" si="84"/>
        <v>1.2243512494756485E-3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132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132</v>
      </c>
      <c r="T116" s="163">
        <v>225</v>
      </c>
      <c r="U116" s="163">
        <v>327</v>
      </c>
      <c r="V116" s="163">
        <v>507</v>
      </c>
      <c r="W116" s="163">
        <v>461</v>
      </c>
      <c r="X116" s="164">
        <f t="shared" si="83"/>
        <v>-9.0729783037475364E-2</v>
      </c>
      <c r="Y116" s="164">
        <f t="shared" si="84"/>
        <v>6.8332436562745032E-4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456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456</v>
      </c>
      <c r="T117" s="163">
        <v>326</v>
      </c>
      <c r="U117" s="163">
        <v>263</v>
      </c>
      <c r="V117" s="163">
        <v>648</v>
      </c>
      <c r="W117" s="163">
        <v>397</v>
      </c>
      <c r="X117" s="164">
        <f t="shared" si="83"/>
        <v>-0.38734567901234573</v>
      </c>
      <c r="Y117" s="164">
        <f t="shared" si="84"/>
        <v>5.8845937777461557E-4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2842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2842</v>
      </c>
      <c r="T118" s="168">
        <f>T110-SUM(T111:T117)</f>
        <v>4610</v>
      </c>
      <c r="U118" s="168">
        <f>U110-SUM(U111:U117)</f>
        <v>4038</v>
      </c>
      <c r="V118" s="168">
        <f>V110-SUM(V111:V117)</f>
        <v>4650</v>
      </c>
      <c r="W118" s="168">
        <f>W110-SUM(W111:W117)</f>
        <v>6865</v>
      </c>
      <c r="X118" s="169">
        <f t="shared" si="83"/>
        <v>0.47634408602150535</v>
      </c>
      <c r="Y118" s="169">
        <f t="shared" si="84"/>
        <v>1.0175752212651728E-2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22425</v>
      </c>
      <c r="D120" s="175">
        <f t="shared" si="88"/>
        <v>7183</v>
      </c>
      <c r="E120" s="175">
        <f t="shared" si="88"/>
        <v>12087</v>
      </c>
      <c r="F120" s="175">
        <f t="shared" si="88"/>
        <v>18544</v>
      </c>
      <c r="G120" s="175">
        <f t="shared" si="88"/>
        <v>19682</v>
      </c>
      <c r="H120" s="175">
        <f t="shared" si="88"/>
        <v>18326</v>
      </c>
      <c r="I120" s="176">
        <f>IFERROR(H120/G120-1,"-")</f>
        <v>-6.8895437455543163E-2</v>
      </c>
      <c r="J120" s="176">
        <f t="shared" ref="J120:J132" si="89">H120/H$8</f>
        <v>0.14503007280785057</v>
      </c>
      <c r="K120" s="175">
        <f t="shared" ref="K120:P120" si="90">K121+K124</f>
        <v>21492</v>
      </c>
      <c r="L120" s="175">
        <f t="shared" si="90"/>
        <v>5625</v>
      </c>
      <c r="M120" s="175">
        <f t="shared" si="90"/>
        <v>19118</v>
      </c>
      <c r="N120" s="175">
        <f t="shared" si="90"/>
        <v>27840</v>
      </c>
      <c r="O120" s="175">
        <f t="shared" si="90"/>
        <v>26810</v>
      </c>
      <c r="P120" s="175">
        <f t="shared" si="90"/>
        <v>31202</v>
      </c>
      <c r="Q120" s="176">
        <f>IFERROR(P120/O120-1,"-")</f>
        <v>0.1638194703468856</v>
      </c>
      <c r="R120" s="176">
        <f t="shared" ref="R120:R132" si="91">P120/P$8</f>
        <v>5.6908567290979296E-2</v>
      </c>
      <c r="S120" s="175">
        <f>S121+S124</f>
        <v>43917</v>
      </c>
      <c r="T120" s="175">
        <f>T121+T124</f>
        <v>31205</v>
      </c>
      <c r="U120" s="175">
        <f>U121+U124</f>
        <v>46384</v>
      </c>
      <c r="V120" s="175">
        <f>V121+V124</f>
        <v>46492</v>
      </c>
      <c r="W120" s="175">
        <f>W121+W124</f>
        <v>49528</v>
      </c>
      <c r="X120" s="176">
        <f>IFERROR(W120/V120-1,"-")</f>
        <v>6.5301557257162468E-2</v>
      </c>
      <c r="Y120" s="176">
        <f>W120/W$8</f>
        <v>7.3413642474612503E-2</v>
      </c>
    </row>
    <row r="121" spans="1:25" x14ac:dyDescent="0.25">
      <c r="A121" s="56"/>
      <c r="B121" s="158" t="s">
        <v>97</v>
      </c>
      <c r="C121" s="159">
        <v>10194</v>
      </c>
      <c r="D121" s="159">
        <v>3586</v>
      </c>
      <c r="E121" s="159">
        <v>5801</v>
      </c>
      <c r="F121" s="159">
        <v>9156</v>
      </c>
      <c r="G121" s="159">
        <v>11401</v>
      </c>
      <c r="H121" s="159">
        <v>9253</v>
      </c>
      <c r="I121" s="160">
        <f>IFERROR(H121/G121-1,"-")</f>
        <v>-0.1884045259187791</v>
      </c>
      <c r="J121" s="160">
        <f t="shared" si="89"/>
        <v>7.3227287116176001E-2</v>
      </c>
      <c r="K121" s="159">
        <v>11807</v>
      </c>
      <c r="L121" s="159">
        <v>4081</v>
      </c>
      <c r="M121" s="159">
        <v>9767</v>
      </c>
      <c r="N121" s="159">
        <v>13379</v>
      </c>
      <c r="O121" s="159">
        <v>12379</v>
      </c>
      <c r="P121" s="159">
        <v>16127</v>
      </c>
      <c r="Q121" s="160">
        <f>IFERROR(P121/O121-1,"-")</f>
        <v>0.30277082155262947</v>
      </c>
      <c r="R121" s="160">
        <f t="shared" si="91"/>
        <v>2.94136422249094E-2</v>
      </c>
      <c r="S121" s="159">
        <v>22001</v>
      </c>
      <c r="T121" s="159">
        <v>15568</v>
      </c>
      <c r="U121" s="159">
        <v>22535</v>
      </c>
      <c r="V121" s="159">
        <v>23780</v>
      </c>
      <c r="W121" s="159">
        <v>25380</v>
      </c>
      <c r="X121" s="160">
        <f>IFERROR(W121/V121-1,"-")</f>
        <v>6.728343145500415E-2</v>
      </c>
      <c r="Y121" s="160">
        <f>W121/W$8</f>
        <v>3.7619896745389785E-2</v>
      </c>
    </row>
    <row r="122" spans="1:25" x14ac:dyDescent="0.25">
      <c r="A122" s="56"/>
      <c r="B122" s="162" t="s">
        <v>103</v>
      </c>
      <c r="C122" s="163">
        <v>5412</v>
      </c>
      <c r="D122" s="163">
        <v>1905</v>
      </c>
      <c r="E122" s="163">
        <v>2465</v>
      </c>
      <c r="F122" s="163">
        <v>4350</v>
      </c>
      <c r="G122" s="163">
        <v>6427</v>
      </c>
      <c r="H122" s="163">
        <v>4334</v>
      </c>
      <c r="I122" s="164">
        <f>IFERROR(H122/G122-1,"-")</f>
        <v>-0.32565738291582391</v>
      </c>
      <c r="J122" s="164">
        <f t="shared" si="89"/>
        <v>3.4298828743273189E-2</v>
      </c>
      <c r="K122" s="163">
        <v>5891</v>
      </c>
      <c r="L122" s="163">
        <v>2157</v>
      </c>
      <c r="M122" s="163">
        <v>4198</v>
      </c>
      <c r="N122" s="163">
        <v>6290</v>
      </c>
      <c r="O122" s="163">
        <v>3981</v>
      </c>
      <c r="P122" s="163">
        <v>6654</v>
      </c>
      <c r="Q122" s="164">
        <f>IFERROR(P122/O122-1,"-")</f>
        <v>0.67143933685003776</v>
      </c>
      <c r="R122" s="164">
        <f t="shared" si="91"/>
        <v>1.2136068417222493E-2</v>
      </c>
      <c r="S122" s="163">
        <v>11303</v>
      </c>
      <c r="T122" s="163">
        <v>6663</v>
      </c>
      <c r="U122" s="163">
        <v>10640</v>
      </c>
      <c r="V122" s="163">
        <v>10408</v>
      </c>
      <c r="W122" s="163">
        <v>10988</v>
      </c>
      <c r="X122" s="164">
        <f>IFERROR(W122/V122-1,"-")</f>
        <v>5.5726364335126899E-2</v>
      </c>
      <c r="Y122" s="164">
        <f>W122/W$8</f>
        <v>1.6287132601983566E-2</v>
      </c>
    </row>
    <row r="123" spans="1:25" x14ac:dyDescent="0.25">
      <c r="A123" s="56"/>
      <c r="B123" s="162" t="s">
        <v>100</v>
      </c>
      <c r="C123" s="163">
        <v>4782</v>
      </c>
      <c r="D123" s="163">
        <v>1681</v>
      </c>
      <c r="E123" s="163">
        <v>3336</v>
      </c>
      <c r="F123" s="163">
        <v>4806</v>
      </c>
      <c r="G123" s="163">
        <v>4974</v>
      </c>
      <c r="H123" s="163">
        <v>4919</v>
      </c>
      <c r="I123" s="164">
        <f>IFERROR(H123/G123-1,"-")</f>
        <v>-1.1057498994772819E-2</v>
      </c>
      <c r="J123" s="164">
        <f t="shared" si="89"/>
        <v>3.8928458372902819E-2</v>
      </c>
      <c r="K123" s="163">
        <v>5916</v>
      </c>
      <c r="L123" s="163">
        <v>1924</v>
      </c>
      <c r="M123" s="163">
        <v>5569</v>
      </c>
      <c r="N123" s="163">
        <v>7089</v>
      </c>
      <c r="O123" s="163">
        <v>8398</v>
      </c>
      <c r="P123" s="163">
        <v>9473</v>
      </c>
      <c r="Q123" s="164">
        <f>IFERROR(P123/O123-1,"-")</f>
        <v>0.12800666825434637</v>
      </c>
      <c r="R123" s="164">
        <f t="shared" si="91"/>
        <v>1.7277573807686908E-2</v>
      </c>
      <c r="S123" s="163">
        <v>10698</v>
      </c>
      <c r="T123" s="163">
        <v>8905</v>
      </c>
      <c r="U123" s="163">
        <v>11895</v>
      </c>
      <c r="V123" s="163">
        <v>13372</v>
      </c>
      <c r="W123" s="163">
        <v>14392</v>
      </c>
      <c r="X123" s="164">
        <f>IFERROR(W123/V123-1,"-")</f>
        <v>7.6278791504636567E-2</v>
      </c>
      <c r="Y123" s="164">
        <f>W123/W$8</f>
        <v>2.1332764143406218E-2</v>
      </c>
    </row>
    <row r="124" spans="1:25" x14ac:dyDescent="0.25">
      <c r="A124" s="56"/>
      <c r="B124" s="158" t="s">
        <v>107</v>
      </c>
      <c r="C124" s="159">
        <v>12231</v>
      </c>
      <c r="D124" s="159">
        <v>3597</v>
      </c>
      <c r="E124" s="159">
        <v>6286</v>
      </c>
      <c r="F124" s="159">
        <v>9388</v>
      </c>
      <c r="G124" s="159">
        <v>8281</v>
      </c>
      <c r="H124" s="159">
        <v>9073</v>
      </c>
      <c r="I124" s="160">
        <f>IFERROR(H124/G124-1,"-")</f>
        <v>9.564062311315058E-2</v>
      </c>
      <c r="J124" s="160">
        <f t="shared" si="89"/>
        <v>7.1802785691674587E-2</v>
      </c>
      <c r="K124" s="159">
        <v>9685</v>
      </c>
      <c r="L124" s="159">
        <v>1544</v>
      </c>
      <c r="M124" s="159">
        <v>9351</v>
      </c>
      <c r="N124" s="159">
        <v>14461</v>
      </c>
      <c r="O124" s="159">
        <v>14431</v>
      </c>
      <c r="P124" s="159">
        <v>15075</v>
      </c>
      <c r="Q124" s="160">
        <f>IFERROR(P124/O124-1,"-")</f>
        <v>4.4626152033816036E-2</v>
      </c>
      <c r="R124" s="160">
        <f t="shared" si="91"/>
        <v>2.7494925066069896E-2</v>
      </c>
      <c r="S124" s="159">
        <v>21916</v>
      </c>
      <c r="T124" s="159">
        <v>15637</v>
      </c>
      <c r="U124" s="159">
        <v>23849</v>
      </c>
      <c r="V124" s="159">
        <v>22712</v>
      </c>
      <c r="W124" s="159">
        <v>24148</v>
      </c>
      <c r="X124" s="160">
        <f>IFERROR(W124/V124-1,"-")</f>
        <v>6.3226488200070374E-2</v>
      </c>
      <c r="Y124" s="160">
        <f>W124/W$8</f>
        <v>3.5793745729222712E-2</v>
      </c>
    </row>
    <row r="125" spans="1:25" s="56" customFormat="1" x14ac:dyDescent="0.25">
      <c r="B125" s="162" t="s">
        <v>110</v>
      </c>
      <c r="C125" s="163">
        <v>899</v>
      </c>
      <c r="D125" s="163">
        <v>48</v>
      </c>
      <c r="E125" s="163">
        <v>377</v>
      </c>
      <c r="F125" s="163">
        <v>714</v>
      </c>
      <c r="G125" s="163">
        <v>801</v>
      </c>
      <c r="H125" s="163">
        <v>729</v>
      </c>
      <c r="I125" s="164">
        <f t="shared" ref="I125:I132" si="92">IFERROR(H125/G125-1,"-")</f>
        <v>-8.98876404494382E-2</v>
      </c>
      <c r="J125" s="164">
        <f t="shared" si="89"/>
        <v>5.7692307692307696E-3</v>
      </c>
      <c r="K125" s="163">
        <v>1541</v>
      </c>
      <c r="L125" s="163">
        <v>75</v>
      </c>
      <c r="M125" s="163">
        <v>1285</v>
      </c>
      <c r="N125" s="163">
        <v>2223</v>
      </c>
      <c r="O125" s="163">
        <v>2339</v>
      </c>
      <c r="P125" s="163">
        <v>2141</v>
      </c>
      <c r="Q125" s="164">
        <f t="shared" ref="Q125:Q132" si="93">IFERROR(P125/O125-1,"-")</f>
        <v>-8.4651560495938472E-2</v>
      </c>
      <c r="R125" s="164">
        <f t="shared" si="91"/>
        <v>3.9049177158511205E-3</v>
      </c>
      <c r="S125" s="163">
        <v>2440</v>
      </c>
      <c r="T125" s="163">
        <v>1662</v>
      </c>
      <c r="U125" s="163">
        <v>2937</v>
      </c>
      <c r="V125" s="163">
        <v>3140</v>
      </c>
      <c r="W125" s="163">
        <v>2870</v>
      </c>
      <c r="X125" s="164">
        <f t="shared" ref="X125:X132" si="94">IFERROR(W125/V125-1,"-")</f>
        <v>-8.5987261146496796E-2</v>
      </c>
      <c r="Y125" s="164">
        <f t="shared" ref="Y125:Y132" si="95">W125/W$8</f>
        <v>4.254101799025559E-3</v>
      </c>
    </row>
    <row r="126" spans="1:25" s="56" customFormat="1" x14ac:dyDescent="0.25">
      <c r="B126" s="162" t="s">
        <v>113</v>
      </c>
      <c r="C126" s="163">
        <v>974</v>
      </c>
      <c r="D126" s="163">
        <v>361</v>
      </c>
      <c r="E126" s="163">
        <v>698</v>
      </c>
      <c r="F126" s="163">
        <v>1434</v>
      </c>
      <c r="G126" s="163">
        <v>1445</v>
      </c>
      <c r="H126" s="163">
        <v>1472</v>
      </c>
      <c r="I126" s="164">
        <f t="shared" si="92"/>
        <v>1.86851211072665E-2</v>
      </c>
      <c r="J126" s="164">
        <f t="shared" si="89"/>
        <v>1.1649256093700539E-2</v>
      </c>
      <c r="K126" s="163">
        <v>1448</v>
      </c>
      <c r="L126" s="163">
        <v>209</v>
      </c>
      <c r="M126" s="163">
        <v>1191</v>
      </c>
      <c r="N126" s="163">
        <v>2321</v>
      </c>
      <c r="O126" s="163">
        <v>2140</v>
      </c>
      <c r="P126" s="163">
        <v>2676</v>
      </c>
      <c r="Q126" s="164">
        <f t="shared" si="93"/>
        <v>0.25046728971962606</v>
      </c>
      <c r="R126" s="164">
        <f t="shared" si="91"/>
        <v>4.8806911759073325E-3</v>
      </c>
      <c r="S126" s="163">
        <v>2422</v>
      </c>
      <c r="T126" s="163">
        <v>1889</v>
      </c>
      <c r="U126" s="163">
        <v>3755</v>
      </c>
      <c r="V126" s="163">
        <v>3585</v>
      </c>
      <c r="W126" s="163">
        <v>4148</v>
      </c>
      <c r="X126" s="164">
        <f t="shared" si="94"/>
        <v>0.15704323570432366</v>
      </c>
      <c r="Y126" s="164">
        <f t="shared" si="95"/>
        <v>6.1484370252118531E-3</v>
      </c>
    </row>
    <row r="127" spans="1:25" x14ac:dyDescent="0.25">
      <c r="A127" s="56"/>
      <c r="B127" s="162" t="s">
        <v>116</v>
      </c>
      <c r="C127" s="163">
        <v>771</v>
      </c>
      <c r="D127" s="163">
        <v>254</v>
      </c>
      <c r="E127" s="163">
        <v>486</v>
      </c>
      <c r="F127" s="163">
        <v>646</v>
      </c>
      <c r="G127" s="163">
        <v>553</v>
      </c>
      <c r="H127" s="163">
        <v>777</v>
      </c>
      <c r="I127" s="164">
        <f t="shared" si="92"/>
        <v>0.40506329113924044</v>
      </c>
      <c r="J127" s="164">
        <f t="shared" si="89"/>
        <v>6.1490978157644821E-3</v>
      </c>
      <c r="K127" s="163">
        <v>790</v>
      </c>
      <c r="L127" s="163">
        <v>349</v>
      </c>
      <c r="M127" s="163">
        <v>1057</v>
      </c>
      <c r="N127" s="163">
        <v>1233</v>
      </c>
      <c r="O127" s="163">
        <v>1074</v>
      </c>
      <c r="P127" s="163">
        <v>1149</v>
      </c>
      <c r="Q127" s="164">
        <f t="shared" si="93"/>
        <v>6.9832402234636826E-2</v>
      </c>
      <c r="R127" s="164">
        <f t="shared" si="91"/>
        <v>2.095633094588014E-3</v>
      </c>
      <c r="S127" s="163">
        <v>1561</v>
      </c>
      <c r="T127" s="163">
        <v>1543</v>
      </c>
      <c r="U127" s="163">
        <v>1879</v>
      </c>
      <c r="V127" s="163">
        <v>1627</v>
      </c>
      <c r="W127" s="163">
        <v>1926</v>
      </c>
      <c r="X127" s="164">
        <f t="shared" si="94"/>
        <v>0.1837738168408114</v>
      </c>
      <c r="Y127" s="164">
        <f t="shared" si="95"/>
        <v>2.8548432281962459E-3</v>
      </c>
    </row>
    <row r="128" spans="1:25" x14ac:dyDescent="0.25">
      <c r="A128" s="56"/>
      <c r="B128" s="162" t="s">
        <v>123</v>
      </c>
      <c r="C128" s="163">
        <v>228</v>
      </c>
      <c r="D128" s="163">
        <v>42</v>
      </c>
      <c r="E128" s="163">
        <v>185</v>
      </c>
      <c r="F128" s="163">
        <v>192</v>
      </c>
      <c r="G128" s="163">
        <v>190</v>
      </c>
      <c r="H128" s="163">
        <v>268</v>
      </c>
      <c r="I128" s="164">
        <f t="shared" si="92"/>
        <v>0.41052631578947363</v>
      </c>
      <c r="J128" s="164">
        <f t="shared" si="89"/>
        <v>2.1209243431465656E-3</v>
      </c>
      <c r="K128" s="163">
        <v>218</v>
      </c>
      <c r="L128" s="163">
        <v>40</v>
      </c>
      <c r="M128" s="163">
        <v>355</v>
      </c>
      <c r="N128" s="163">
        <v>368</v>
      </c>
      <c r="O128" s="163">
        <v>409</v>
      </c>
      <c r="P128" s="163">
        <v>412</v>
      </c>
      <c r="Q128" s="164">
        <f t="shared" si="93"/>
        <v>7.3349633251833524E-3</v>
      </c>
      <c r="R128" s="164">
        <f t="shared" si="91"/>
        <v>7.5143675802459683E-4</v>
      </c>
      <c r="S128" s="163">
        <v>446</v>
      </c>
      <c r="T128" s="163">
        <v>540</v>
      </c>
      <c r="U128" s="163">
        <v>560</v>
      </c>
      <c r="V128" s="163">
        <v>599</v>
      </c>
      <c r="W128" s="163">
        <v>680</v>
      </c>
      <c r="X128" s="164">
        <f t="shared" si="94"/>
        <v>0.13522537562604331</v>
      </c>
      <c r="Y128" s="164">
        <f t="shared" si="95"/>
        <v>1.0079404959363694E-3</v>
      </c>
    </row>
    <row r="129" spans="1:25" x14ac:dyDescent="0.25">
      <c r="A129" s="56"/>
      <c r="B129" s="162" t="s">
        <v>119</v>
      </c>
      <c r="C129" s="163">
        <v>161</v>
      </c>
      <c r="D129" s="163">
        <v>32</v>
      </c>
      <c r="E129" s="163">
        <v>112</v>
      </c>
      <c r="F129" s="163">
        <v>148</v>
      </c>
      <c r="G129" s="163">
        <v>153</v>
      </c>
      <c r="H129" s="163">
        <v>150</v>
      </c>
      <c r="I129" s="164">
        <f t="shared" si="92"/>
        <v>-1.9607843137254943E-2</v>
      </c>
      <c r="J129" s="164">
        <f t="shared" si="89"/>
        <v>1.1870845204178537E-3</v>
      </c>
      <c r="K129" s="163">
        <v>209</v>
      </c>
      <c r="L129" s="163">
        <v>48</v>
      </c>
      <c r="M129" s="163">
        <v>237</v>
      </c>
      <c r="N129" s="163">
        <v>291</v>
      </c>
      <c r="O129" s="163">
        <v>322</v>
      </c>
      <c r="P129" s="163">
        <v>395</v>
      </c>
      <c r="Q129" s="164">
        <f t="shared" si="93"/>
        <v>0.22670807453416142</v>
      </c>
      <c r="R129" s="164">
        <f t="shared" si="91"/>
        <v>7.2043087237795079E-4</v>
      </c>
      <c r="S129" s="163">
        <v>370</v>
      </c>
      <c r="T129" s="163">
        <v>349</v>
      </c>
      <c r="U129" s="163">
        <v>439</v>
      </c>
      <c r="V129" s="163">
        <v>475</v>
      </c>
      <c r="W129" s="163">
        <v>545</v>
      </c>
      <c r="X129" s="164">
        <f t="shared" si="94"/>
        <v>0.14736842105263159</v>
      </c>
      <c r="Y129" s="164">
        <f t="shared" si="95"/>
        <v>8.0783466218429601E-4</v>
      </c>
    </row>
    <row r="130" spans="1:25" x14ac:dyDescent="0.25">
      <c r="A130" s="56"/>
      <c r="B130" s="162" t="s">
        <v>128</v>
      </c>
      <c r="C130" s="163">
        <v>131</v>
      </c>
      <c r="D130" s="163">
        <v>3</v>
      </c>
      <c r="E130" s="163">
        <v>73</v>
      </c>
      <c r="F130" s="163">
        <v>71</v>
      </c>
      <c r="G130" s="163">
        <v>118</v>
      </c>
      <c r="H130" s="163">
        <v>146</v>
      </c>
      <c r="I130" s="164">
        <f t="shared" si="92"/>
        <v>0.23728813559322037</v>
      </c>
      <c r="J130" s="164">
        <f t="shared" si="89"/>
        <v>1.1554289332067109E-3</v>
      </c>
      <c r="K130" s="163">
        <v>384</v>
      </c>
      <c r="L130" s="163">
        <v>1</v>
      </c>
      <c r="M130" s="163">
        <v>205</v>
      </c>
      <c r="N130" s="163">
        <v>272</v>
      </c>
      <c r="O130" s="163">
        <v>385</v>
      </c>
      <c r="P130" s="163">
        <v>256</v>
      </c>
      <c r="Q130" s="164">
        <f t="shared" si="93"/>
        <v>-0.33506493506493507</v>
      </c>
      <c r="R130" s="164">
        <f t="shared" si="91"/>
        <v>4.6691216032596305E-4</v>
      </c>
      <c r="S130" s="163">
        <v>515</v>
      </c>
      <c r="T130" s="163">
        <v>278</v>
      </c>
      <c r="U130" s="163">
        <v>343</v>
      </c>
      <c r="V130" s="163">
        <v>503</v>
      </c>
      <c r="W130" s="163">
        <v>402</v>
      </c>
      <c r="X130" s="164">
        <f t="shared" si="94"/>
        <v>-0.20079522862823063</v>
      </c>
      <c r="Y130" s="164">
        <f t="shared" si="95"/>
        <v>5.9587070495061836E-4</v>
      </c>
    </row>
    <row r="131" spans="1:25" x14ac:dyDescent="0.25">
      <c r="A131" s="56"/>
      <c r="B131" s="162" t="s">
        <v>131</v>
      </c>
      <c r="C131" s="163">
        <v>130</v>
      </c>
      <c r="D131" s="163">
        <v>16</v>
      </c>
      <c r="E131" s="163">
        <v>69</v>
      </c>
      <c r="F131" s="163">
        <v>217</v>
      </c>
      <c r="G131" s="163">
        <v>96</v>
      </c>
      <c r="H131" s="163">
        <v>115</v>
      </c>
      <c r="I131" s="164">
        <f t="shared" si="92"/>
        <v>0.19791666666666674</v>
      </c>
      <c r="J131" s="164">
        <f t="shared" si="89"/>
        <v>9.1009813232035457E-4</v>
      </c>
      <c r="K131" s="163">
        <v>664</v>
      </c>
      <c r="L131" s="163">
        <v>14</v>
      </c>
      <c r="M131" s="163">
        <v>451</v>
      </c>
      <c r="N131" s="163">
        <v>549</v>
      </c>
      <c r="O131" s="163">
        <v>621</v>
      </c>
      <c r="P131" s="163">
        <v>703</v>
      </c>
      <c r="Q131" s="164">
        <f t="shared" si="93"/>
        <v>0.13204508856682762</v>
      </c>
      <c r="R131" s="164">
        <f t="shared" si="91"/>
        <v>1.282184565270125E-3</v>
      </c>
      <c r="S131" s="163">
        <v>794</v>
      </c>
      <c r="T131" s="163">
        <v>520</v>
      </c>
      <c r="U131" s="163">
        <v>766</v>
      </c>
      <c r="V131" s="163">
        <v>717</v>
      </c>
      <c r="W131" s="163">
        <v>818</v>
      </c>
      <c r="X131" s="164">
        <f t="shared" si="94"/>
        <v>0.14086471408647139</v>
      </c>
      <c r="Y131" s="164">
        <f t="shared" si="95"/>
        <v>1.2124931259940442E-3</v>
      </c>
    </row>
    <row r="132" spans="1:25" x14ac:dyDescent="0.25">
      <c r="A132" s="56"/>
      <c r="B132" s="167" t="s">
        <v>145</v>
      </c>
      <c r="C132" s="168">
        <f t="shared" ref="C132" si="96">C124-SUM(C125:C131)</f>
        <v>8937</v>
      </c>
      <c r="D132" s="168">
        <f t="shared" ref="D132:H132" si="97">D124-SUM(D125:D131)</f>
        <v>2841</v>
      </c>
      <c r="E132" s="168">
        <f t="shared" si="97"/>
        <v>4286</v>
      </c>
      <c r="F132" s="168">
        <f t="shared" si="97"/>
        <v>5966</v>
      </c>
      <c r="G132" s="168">
        <f t="shared" si="97"/>
        <v>4925</v>
      </c>
      <c r="H132" s="168">
        <f t="shared" si="97"/>
        <v>5416</v>
      </c>
      <c r="I132" s="169">
        <f t="shared" si="92"/>
        <v>9.9695431472081264E-2</v>
      </c>
      <c r="J132" s="169">
        <f t="shared" si="89"/>
        <v>4.2861665083887307E-2</v>
      </c>
      <c r="K132" s="168">
        <f t="shared" ref="K132:P132" si="98">K124-SUM(K125:K131)</f>
        <v>4431</v>
      </c>
      <c r="L132" s="168">
        <f t="shared" si="98"/>
        <v>808</v>
      </c>
      <c r="M132" s="168">
        <f t="shared" si="98"/>
        <v>4570</v>
      </c>
      <c r="N132" s="168">
        <f t="shared" si="98"/>
        <v>7204</v>
      </c>
      <c r="O132" s="168">
        <f t="shared" si="98"/>
        <v>7141</v>
      </c>
      <c r="P132" s="168">
        <f t="shared" si="98"/>
        <v>7343</v>
      </c>
      <c r="Q132" s="169">
        <f t="shared" si="93"/>
        <v>2.8287354712225099E-2</v>
      </c>
      <c r="R132" s="169">
        <f t="shared" si="91"/>
        <v>1.3392718723724792E-2</v>
      </c>
      <c r="S132" s="168">
        <f>S124-SUM(S125:S131)</f>
        <v>13368</v>
      </c>
      <c r="T132" s="168">
        <f>T124-SUM(T125:T131)</f>
        <v>8856</v>
      </c>
      <c r="U132" s="168">
        <f>U124-SUM(U125:U131)</f>
        <v>13170</v>
      </c>
      <c r="V132" s="168">
        <f>V124-SUM(V125:V131)</f>
        <v>12066</v>
      </c>
      <c r="W132" s="168">
        <f>W124-SUM(W125:W131)</f>
        <v>12759</v>
      </c>
      <c r="X132" s="169">
        <f t="shared" si="94"/>
        <v>5.7434112381899549E-2</v>
      </c>
      <c r="Y132" s="169">
        <f t="shared" si="95"/>
        <v>1.891222468772373E-2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5795</v>
      </c>
      <c r="D134" s="175">
        <f t="shared" si="99"/>
        <v>0</v>
      </c>
      <c r="E134" s="175">
        <f t="shared" si="99"/>
        <v>6957</v>
      </c>
      <c r="F134" s="175">
        <f t="shared" si="99"/>
        <v>7026</v>
      </c>
      <c r="G134" s="175">
        <f t="shared" si="99"/>
        <v>8340</v>
      </c>
      <c r="H134" s="175">
        <f t="shared" si="99"/>
        <v>7862</v>
      </c>
      <c r="I134" s="176">
        <f>IFERROR(H134/G134-1,"-")</f>
        <v>-5.731414868105511E-2</v>
      </c>
      <c r="J134" s="176">
        <f t="shared" ref="J134:J146" si="100">H134/H$8</f>
        <v>6.221905666350111E-2</v>
      </c>
      <c r="K134" s="175">
        <f t="shared" ref="K134:P134" si="101">K135+K138</f>
        <v>27322</v>
      </c>
      <c r="L134" s="175">
        <f t="shared" si="101"/>
        <v>0</v>
      </c>
      <c r="M134" s="175">
        <f t="shared" si="101"/>
        <v>22952</v>
      </c>
      <c r="N134" s="175">
        <f t="shared" si="101"/>
        <v>30352</v>
      </c>
      <c r="O134" s="175">
        <f t="shared" si="101"/>
        <v>30090</v>
      </c>
      <c r="P134" s="175">
        <f t="shared" si="101"/>
        <v>29330</v>
      </c>
      <c r="Q134" s="176">
        <f>IFERROR(P134/O134-1,"-")</f>
        <v>-2.5257560651379185E-2</v>
      </c>
      <c r="R134" s="176">
        <f t="shared" ref="R134:R146" si="102">P134/P$8</f>
        <v>5.3494272118595691E-2</v>
      </c>
      <c r="S134" s="175">
        <f>S135+S138</f>
        <v>33117</v>
      </c>
      <c r="T134" s="175">
        <f>T135+T138</f>
        <v>29909</v>
      </c>
      <c r="U134" s="175">
        <f>U135+U138</f>
        <v>37378</v>
      </c>
      <c r="V134" s="175">
        <f>V135+V138</f>
        <v>38430</v>
      </c>
      <c r="W134" s="175">
        <f>W135+W138</f>
        <v>37192</v>
      </c>
      <c r="X134" s="176">
        <f>IFERROR(W134/V134-1,"-")</f>
        <v>-3.2214415820973175E-2</v>
      </c>
      <c r="Y134" s="176">
        <f>W134/W$8</f>
        <v>5.5128416065978597E-2</v>
      </c>
    </row>
    <row r="135" spans="1:25" x14ac:dyDescent="0.25">
      <c r="A135" s="56"/>
      <c r="B135" s="158" t="s">
        <v>97</v>
      </c>
      <c r="C135" s="159">
        <v>474</v>
      </c>
      <c r="D135" s="159">
        <v>0</v>
      </c>
      <c r="E135" s="159">
        <v>426</v>
      </c>
      <c r="F135" s="159">
        <v>270</v>
      </c>
      <c r="G135" s="159">
        <v>1039</v>
      </c>
      <c r="H135" s="159">
        <v>153</v>
      </c>
      <c r="I135" s="160">
        <f>IFERROR(H135/G135-1,"-")</f>
        <v>-0.85274302213666986</v>
      </c>
      <c r="J135" s="160">
        <f t="shared" si="100"/>
        <v>1.2108262108262108E-3</v>
      </c>
      <c r="K135" s="159">
        <v>1153</v>
      </c>
      <c r="L135" s="159">
        <v>0</v>
      </c>
      <c r="M135" s="159">
        <v>1405</v>
      </c>
      <c r="N135" s="159">
        <v>2013</v>
      </c>
      <c r="O135" s="159">
        <v>916</v>
      </c>
      <c r="P135" s="159">
        <v>1009</v>
      </c>
      <c r="Q135" s="160">
        <f>IFERROR(P135/O135-1,"-")</f>
        <v>0.10152838427947608</v>
      </c>
      <c r="R135" s="160">
        <f t="shared" si="102"/>
        <v>1.8402905069097527E-3</v>
      </c>
      <c r="S135" s="159">
        <v>1627</v>
      </c>
      <c r="T135" s="159">
        <v>1831</v>
      </c>
      <c r="U135" s="159">
        <v>2283</v>
      </c>
      <c r="V135" s="159">
        <v>1955</v>
      </c>
      <c r="W135" s="159">
        <v>1162</v>
      </c>
      <c r="X135" s="160">
        <f>IFERROR(W135/V135-1,"-")</f>
        <v>-0.40562659846547311</v>
      </c>
      <c r="Y135" s="160">
        <f>W135/W$8</f>
        <v>1.7223924357030311E-3</v>
      </c>
    </row>
    <row r="136" spans="1:25" x14ac:dyDescent="0.25">
      <c r="A136" s="56"/>
      <c r="B136" s="162" t="s">
        <v>103</v>
      </c>
      <c r="C136" s="163">
        <v>474</v>
      </c>
      <c r="D136" s="163">
        <v>0</v>
      </c>
      <c r="E136" s="163">
        <v>355</v>
      </c>
      <c r="F136" s="163">
        <v>270</v>
      </c>
      <c r="G136" s="163">
        <v>1039</v>
      </c>
      <c r="H136" s="163">
        <v>153</v>
      </c>
      <c r="I136" s="164">
        <f>IFERROR(H136/G136-1,"-")</f>
        <v>-0.85274302213666986</v>
      </c>
      <c r="J136" s="164">
        <f t="shared" si="100"/>
        <v>1.2108262108262108E-3</v>
      </c>
      <c r="K136" s="163">
        <v>519</v>
      </c>
      <c r="L136" s="163">
        <v>0</v>
      </c>
      <c r="M136" s="163">
        <v>619</v>
      </c>
      <c r="N136" s="163">
        <v>1164</v>
      </c>
      <c r="O136" s="163">
        <v>165</v>
      </c>
      <c r="P136" s="163">
        <v>286</v>
      </c>
      <c r="Q136" s="164">
        <f>IFERROR(P136/O136-1,"-")</f>
        <v>0.73333333333333339</v>
      </c>
      <c r="R136" s="164">
        <f t="shared" si="102"/>
        <v>5.2162842911416185E-4</v>
      </c>
      <c r="S136" s="163">
        <v>993</v>
      </c>
      <c r="T136" s="163">
        <v>974</v>
      </c>
      <c r="U136" s="163">
        <v>1434</v>
      </c>
      <c r="V136" s="163">
        <v>1204</v>
      </c>
      <c r="W136" s="163">
        <v>439</v>
      </c>
      <c r="X136" s="164">
        <f>IFERROR(W136/V136-1,"-")</f>
        <v>-0.63538205980066453</v>
      </c>
      <c r="Y136" s="164">
        <f>W136/W$8</f>
        <v>6.5071452605303841E-4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634</v>
      </c>
      <c r="L137" s="163">
        <v>0</v>
      </c>
      <c r="M137" s="163">
        <v>786</v>
      </c>
      <c r="N137" s="163">
        <v>849</v>
      </c>
      <c r="O137" s="163">
        <v>751</v>
      </c>
      <c r="P137" s="163">
        <v>723</v>
      </c>
      <c r="Q137" s="164">
        <f>IFERROR(P137/O137-1,"-")</f>
        <v>-3.7283621837549963E-2</v>
      </c>
      <c r="R137" s="164">
        <f t="shared" si="102"/>
        <v>1.3186620777955909E-3</v>
      </c>
      <c r="S137" s="163">
        <v>634</v>
      </c>
      <c r="T137" s="163">
        <v>857</v>
      </c>
      <c r="U137" s="163">
        <v>849</v>
      </c>
      <c r="V137" s="163">
        <v>751</v>
      </c>
      <c r="W137" s="163">
        <v>723</v>
      </c>
      <c r="X137" s="164">
        <f>IFERROR(W137/V137-1,"-")</f>
        <v>-3.7283621837549963E-2</v>
      </c>
      <c r="Y137" s="164">
        <f>W137/W$8</f>
        <v>1.0716779096499927E-3</v>
      </c>
    </row>
    <row r="138" spans="1:25" x14ac:dyDescent="0.25">
      <c r="A138" s="56"/>
      <c r="B138" s="158" t="s">
        <v>107</v>
      </c>
      <c r="C138" s="159">
        <v>5321</v>
      </c>
      <c r="D138" s="159">
        <v>0</v>
      </c>
      <c r="E138" s="159">
        <v>6531</v>
      </c>
      <c r="F138" s="159">
        <v>6756</v>
      </c>
      <c r="G138" s="159">
        <v>7301</v>
      </c>
      <c r="H138" s="159">
        <v>7709</v>
      </c>
      <c r="I138" s="160">
        <f>IFERROR(H138/G138-1,"-")</f>
        <v>5.5882755786878402E-2</v>
      </c>
      <c r="J138" s="160">
        <f t="shared" si="100"/>
        <v>6.1008230452674894E-2</v>
      </c>
      <c r="K138" s="159">
        <v>26169</v>
      </c>
      <c r="L138" s="159">
        <v>0</v>
      </c>
      <c r="M138" s="159">
        <v>21547</v>
      </c>
      <c r="N138" s="159">
        <v>28339</v>
      </c>
      <c r="O138" s="159">
        <v>29174</v>
      </c>
      <c r="P138" s="159">
        <v>28321</v>
      </c>
      <c r="Q138" s="160">
        <f>IFERROR(P138/O138-1,"-")</f>
        <v>-2.923836292589288E-2</v>
      </c>
      <c r="R138" s="160">
        <f t="shared" si="102"/>
        <v>5.1653981611685933E-2</v>
      </c>
      <c r="S138" s="159">
        <v>31490</v>
      </c>
      <c r="T138" s="159">
        <v>28078</v>
      </c>
      <c r="U138" s="159">
        <v>35095</v>
      </c>
      <c r="V138" s="159">
        <v>36475</v>
      </c>
      <c r="W138" s="159">
        <v>36030</v>
      </c>
      <c r="X138" s="160">
        <f>IFERROR(W138/V138-1,"-")</f>
        <v>-1.2200137080191964E-2</v>
      </c>
      <c r="Y138" s="160">
        <f>W138/W$8</f>
        <v>5.3406023630275565E-2</v>
      </c>
    </row>
    <row r="139" spans="1:25" s="56" customFormat="1" x14ac:dyDescent="0.25">
      <c r="B139" s="162" t="s">
        <v>110</v>
      </c>
      <c r="C139" s="163">
        <v>2728</v>
      </c>
      <c r="D139" s="163">
        <v>0</v>
      </c>
      <c r="E139" s="163">
        <v>2946</v>
      </c>
      <c r="F139" s="163">
        <v>3742</v>
      </c>
      <c r="G139" s="163">
        <v>3915</v>
      </c>
      <c r="H139" s="163">
        <v>4591</v>
      </c>
      <c r="I139" s="164">
        <f t="shared" ref="I139:I146" si="103">IFERROR(H139/G139-1,"-")</f>
        <v>0.17266922094508308</v>
      </c>
      <c r="J139" s="164">
        <f t="shared" si="100"/>
        <v>3.6332700221589111E-2</v>
      </c>
      <c r="K139" s="163">
        <v>10151</v>
      </c>
      <c r="L139" s="163">
        <v>0</v>
      </c>
      <c r="M139" s="163">
        <v>6740</v>
      </c>
      <c r="N139" s="163">
        <v>9468</v>
      </c>
      <c r="O139" s="163">
        <v>10419</v>
      </c>
      <c r="P139" s="163">
        <v>10253</v>
      </c>
      <c r="Q139" s="164">
        <f t="shared" ref="Q139:Q146" si="104">IFERROR(P139/O139-1,"-")</f>
        <v>-1.593243113542564E-2</v>
      </c>
      <c r="R139" s="164">
        <f t="shared" si="102"/>
        <v>1.8700196796180076E-2</v>
      </c>
      <c r="S139" s="163">
        <v>12879</v>
      </c>
      <c r="T139" s="163">
        <v>9686</v>
      </c>
      <c r="U139" s="163">
        <v>13210</v>
      </c>
      <c r="V139" s="163">
        <v>14334</v>
      </c>
      <c r="W139" s="163">
        <v>14844</v>
      </c>
      <c r="X139" s="164">
        <f t="shared" ref="X139:X146" si="105">IFERROR(W139/V139-1,"-")</f>
        <v>3.5579740477187149E-2</v>
      </c>
      <c r="Y139" s="164">
        <f t="shared" ref="Y139:Y146" si="106">W139/W$8</f>
        <v>2.2002748120116863E-2</v>
      </c>
    </row>
    <row r="140" spans="1:25" s="56" customFormat="1" x14ac:dyDescent="0.25">
      <c r="B140" s="162" t="s">
        <v>113</v>
      </c>
      <c r="C140" s="163">
        <v>892</v>
      </c>
      <c r="D140" s="163">
        <v>0</v>
      </c>
      <c r="E140" s="163">
        <v>167</v>
      </c>
      <c r="F140" s="163">
        <v>454</v>
      </c>
      <c r="G140" s="163">
        <v>322</v>
      </c>
      <c r="H140" s="163">
        <v>374</v>
      </c>
      <c r="I140" s="164">
        <f t="shared" si="103"/>
        <v>0.16149068322981375</v>
      </c>
      <c r="J140" s="164">
        <f t="shared" si="100"/>
        <v>2.9597974042418489E-3</v>
      </c>
      <c r="K140" s="163">
        <v>1304</v>
      </c>
      <c r="L140" s="163">
        <v>0</v>
      </c>
      <c r="M140" s="163">
        <v>1577</v>
      </c>
      <c r="N140" s="163">
        <v>2557</v>
      </c>
      <c r="O140" s="163">
        <v>2841</v>
      </c>
      <c r="P140" s="163">
        <v>2649</v>
      </c>
      <c r="Q140" s="164">
        <f t="shared" si="104"/>
        <v>-6.7581837381203824E-2</v>
      </c>
      <c r="R140" s="164">
        <f t="shared" si="102"/>
        <v>4.831446533997954E-3</v>
      </c>
      <c r="S140" s="163">
        <v>2196</v>
      </c>
      <c r="T140" s="163">
        <v>1744</v>
      </c>
      <c r="U140" s="163">
        <v>3011</v>
      </c>
      <c r="V140" s="163">
        <v>3163</v>
      </c>
      <c r="W140" s="163">
        <v>3023</v>
      </c>
      <c r="X140" s="164">
        <f t="shared" si="105"/>
        <v>-4.426177679418275E-2</v>
      </c>
      <c r="Y140" s="164">
        <f t="shared" si="106"/>
        <v>4.4808884106112418E-3</v>
      </c>
    </row>
    <row r="141" spans="1:25" x14ac:dyDescent="0.25">
      <c r="A141" s="56"/>
      <c r="B141" s="162" t="s">
        <v>116</v>
      </c>
      <c r="C141" s="163">
        <v>79</v>
      </c>
      <c r="D141" s="163">
        <v>0</v>
      </c>
      <c r="E141" s="163">
        <v>799</v>
      </c>
      <c r="F141" s="163">
        <v>471</v>
      </c>
      <c r="G141" s="163">
        <v>558</v>
      </c>
      <c r="H141" s="163">
        <v>709</v>
      </c>
      <c r="I141" s="164">
        <f t="shared" si="103"/>
        <v>0.27060931899641583</v>
      </c>
      <c r="J141" s="164">
        <f t="shared" si="100"/>
        <v>5.6109528331750556E-3</v>
      </c>
      <c r="K141" s="163">
        <v>2540</v>
      </c>
      <c r="L141" s="163">
        <v>0</v>
      </c>
      <c r="M141" s="163">
        <v>2834</v>
      </c>
      <c r="N141" s="163">
        <v>2768</v>
      </c>
      <c r="O141" s="163">
        <v>2512</v>
      </c>
      <c r="P141" s="163">
        <v>2574</v>
      </c>
      <c r="Q141" s="164">
        <f t="shared" si="104"/>
        <v>2.468152866242046E-2</v>
      </c>
      <c r="R141" s="164">
        <f t="shared" si="102"/>
        <v>4.6946558620274562E-3</v>
      </c>
      <c r="S141" s="163">
        <v>2619</v>
      </c>
      <c r="T141" s="163">
        <v>3633</v>
      </c>
      <c r="U141" s="163">
        <v>3239</v>
      </c>
      <c r="V141" s="163">
        <v>3070</v>
      </c>
      <c r="W141" s="163">
        <v>3283</v>
      </c>
      <c r="X141" s="164">
        <f t="shared" si="105"/>
        <v>6.9381107491856664E-2</v>
      </c>
      <c r="Y141" s="164">
        <f t="shared" si="106"/>
        <v>4.8662774237633833E-3</v>
      </c>
    </row>
    <row r="142" spans="1:25" x14ac:dyDescent="0.25">
      <c r="A142" s="56"/>
      <c r="B142" s="162" t="s">
        <v>123</v>
      </c>
      <c r="C142" s="163">
        <v>74</v>
      </c>
      <c r="D142" s="163">
        <v>0</v>
      </c>
      <c r="E142" s="163">
        <v>846</v>
      </c>
      <c r="F142" s="163">
        <v>508</v>
      </c>
      <c r="G142" s="163">
        <v>423</v>
      </c>
      <c r="H142" s="163">
        <v>372</v>
      </c>
      <c r="I142" s="164">
        <f t="shared" si="103"/>
        <v>-0.12056737588652477</v>
      </c>
      <c r="J142" s="164">
        <f t="shared" si="100"/>
        <v>2.9439696106362775E-3</v>
      </c>
      <c r="K142" s="163">
        <v>263</v>
      </c>
      <c r="L142" s="163">
        <v>0</v>
      </c>
      <c r="M142" s="163">
        <v>510</v>
      </c>
      <c r="N142" s="163">
        <v>666</v>
      </c>
      <c r="O142" s="163">
        <v>609</v>
      </c>
      <c r="P142" s="163">
        <v>555</v>
      </c>
      <c r="Q142" s="164">
        <f t="shared" si="104"/>
        <v>-8.8669950738916259E-2</v>
      </c>
      <c r="R142" s="164">
        <f t="shared" si="102"/>
        <v>1.0122509725816776E-3</v>
      </c>
      <c r="S142" s="163">
        <v>337</v>
      </c>
      <c r="T142" s="163">
        <v>1356</v>
      </c>
      <c r="U142" s="163">
        <v>1174</v>
      </c>
      <c r="V142" s="163">
        <v>1032</v>
      </c>
      <c r="W142" s="163">
        <v>927</v>
      </c>
      <c r="X142" s="164">
        <f t="shared" si="105"/>
        <v>-0.10174418604651159</v>
      </c>
      <c r="Y142" s="164">
        <f t="shared" si="106"/>
        <v>1.3740600584309034E-3</v>
      </c>
    </row>
    <row r="143" spans="1:25" x14ac:dyDescent="0.25">
      <c r="A143" s="56"/>
      <c r="B143" s="162" t="s">
        <v>119</v>
      </c>
      <c r="C143" s="163">
        <v>38</v>
      </c>
      <c r="D143" s="163">
        <v>0</v>
      </c>
      <c r="E143" s="163">
        <v>44</v>
      </c>
      <c r="F143" s="163">
        <v>93</v>
      </c>
      <c r="G143" s="163">
        <v>123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472</v>
      </c>
      <c r="L143" s="163">
        <v>0</v>
      </c>
      <c r="M143" s="163">
        <v>579</v>
      </c>
      <c r="N143" s="163">
        <v>569</v>
      </c>
      <c r="O143" s="163">
        <v>551</v>
      </c>
      <c r="P143" s="163">
        <v>512</v>
      </c>
      <c r="Q143" s="164">
        <f t="shared" si="104"/>
        <v>-7.0780399274047223E-2</v>
      </c>
      <c r="R143" s="164">
        <f t="shared" si="102"/>
        <v>9.3382432065192611E-4</v>
      </c>
      <c r="S143" s="163">
        <v>510</v>
      </c>
      <c r="T143" s="163">
        <v>623</v>
      </c>
      <c r="U143" s="163">
        <v>662</v>
      </c>
      <c r="V143" s="163">
        <v>674</v>
      </c>
      <c r="W143" s="163">
        <v>512</v>
      </c>
      <c r="X143" s="164">
        <f t="shared" si="105"/>
        <v>-0.24035608308605338</v>
      </c>
      <c r="Y143" s="164">
        <f t="shared" si="106"/>
        <v>7.589199028226781E-4</v>
      </c>
    </row>
    <row r="144" spans="1:25" x14ac:dyDescent="0.25">
      <c r="A144" s="56"/>
      <c r="B144" s="162" t="s">
        <v>128</v>
      </c>
      <c r="C144" s="163">
        <v>120</v>
      </c>
      <c r="D144" s="163">
        <v>0</v>
      </c>
      <c r="E144" s="163">
        <v>49</v>
      </c>
      <c r="F144" s="163">
        <v>100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1217</v>
      </c>
      <c r="L144" s="163">
        <v>0</v>
      </c>
      <c r="M144" s="163">
        <v>720</v>
      </c>
      <c r="N144" s="163">
        <v>1310</v>
      </c>
      <c r="O144" s="163">
        <v>1138</v>
      </c>
      <c r="P144" s="163">
        <v>1073</v>
      </c>
      <c r="Q144" s="164">
        <f t="shared" si="104"/>
        <v>-5.7117750439367287E-2</v>
      </c>
      <c r="R144" s="164">
        <f t="shared" si="102"/>
        <v>1.9570185469912436E-3</v>
      </c>
      <c r="S144" s="163">
        <v>1337</v>
      </c>
      <c r="T144" s="163">
        <v>769</v>
      </c>
      <c r="U144" s="163">
        <v>1410</v>
      </c>
      <c r="V144" s="163">
        <v>1138</v>
      </c>
      <c r="W144" s="163">
        <v>1073</v>
      </c>
      <c r="X144" s="164">
        <f t="shared" si="105"/>
        <v>-5.7117750439367287E-2</v>
      </c>
      <c r="Y144" s="164">
        <f t="shared" si="106"/>
        <v>1.5904708119701828E-3</v>
      </c>
    </row>
    <row r="145" spans="1:25" x14ac:dyDescent="0.25">
      <c r="A145" s="56"/>
      <c r="B145" s="162" t="s">
        <v>131</v>
      </c>
      <c r="C145" s="163">
        <v>707</v>
      </c>
      <c r="D145" s="163">
        <v>0</v>
      </c>
      <c r="E145" s="163">
        <v>25</v>
      </c>
      <c r="F145" s="163">
        <v>51</v>
      </c>
      <c r="G145" s="163">
        <v>45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2166</v>
      </c>
      <c r="L145" s="163">
        <v>0</v>
      </c>
      <c r="M145" s="163">
        <v>355</v>
      </c>
      <c r="N145" s="163">
        <v>789</v>
      </c>
      <c r="O145" s="163">
        <v>679</v>
      </c>
      <c r="P145" s="163">
        <v>487</v>
      </c>
      <c r="Q145" s="164">
        <f t="shared" si="104"/>
        <v>-0.28276877761413843</v>
      </c>
      <c r="R145" s="164">
        <f t="shared" si="102"/>
        <v>8.8822742999509379E-4</v>
      </c>
      <c r="S145" s="163">
        <v>2873</v>
      </c>
      <c r="T145" s="163">
        <v>380</v>
      </c>
      <c r="U145" s="163">
        <v>840</v>
      </c>
      <c r="V145" s="163">
        <v>724</v>
      </c>
      <c r="W145" s="163">
        <v>487</v>
      </c>
      <c r="X145" s="164">
        <f t="shared" si="105"/>
        <v>-0.32734806629834257</v>
      </c>
      <c r="Y145" s="164">
        <f t="shared" si="106"/>
        <v>7.2186326694266448E-4</v>
      </c>
    </row>
    <row r="146" spans="1:25" x14ac:dyDescent="0.25">
      <c r="A146" s="56"/>
      <c r="B146" s="167" t="s">
        <v>145</v>
      </c>
      <c r="C146" s="168">
        <f t="shared" ref="C146" si="107">C138-SUM(C139:C145)</f>
        <v>683</v>
      </c>
      <c r="D146" s="168">
        <f t="shared" ref="D146:H146" si="108">D138-SUM(D139:D145)</f>
        <v>0</v>
      </c>
      <c r="E146" s="168">
        <f t="shared" si="108"/>
        <v>1655</v>
      </c>
      <c r="F146" s="168">
        <f t="shared" si="108"/>
        <v>1337</v>
      </c>
      <c r="G146" s="168">
        <f t="shared" si="108"/>
        <v>1915</v>
      </c>
      <c r="H146" s="168">
        <f t="shared" si="108"/>
        <v>1663</v>
      </c>
      <c r="I146" s="169">
        <f t="shared" si="103"/>
        <v>-0.1315926892950392</v>
      </c>
      <c r="J146" s="169">
        <f t="shared" si="100"/>
        <v>1.3160810383032606E-2</v>
      </c>
      <c r="K146" s="168">
        <f t="shared" ref="K146:P146" si="109">K138-SUM(K139:K145)</f>
        <v>8056</v>
      </c>
      <c r="L146" s="168">
        <f t="shared" si="109"/>
        <v>0</v>
      </c>
      <c r="M146" s="168">
        <f t="shared" si="109"/>
        <v>8232</v>
      </c>
      <c r="N146" s="168">
        <f t="shared" si="109"/>
        <v>10212</v>
      </c>
      <c r="O146" s="168">
        <f t="shared" si="109"/>
        <v>10425</v>
      </c>
      <c r="P146" s="168">
        <f t="shared" si="109"/>
        <v>10218</v>
      </c>
      <c r="Q146" s="169">
        <f t="shared" si="104"/>
        <v>-1.985611510791363E-2</v>
      </c>
      <c r="R146" s="169">
        <f t="shared" si="102"/>
        <v>1.8636361149260511E-2</v>
      </c>
      <c r="S146" s="168">
        <f>S138-SUM(S139:S145)</f>
        <v>8739</v>
      </c>
      <c r="T146" s="168">
        <f>T138-SUM(T139:T145)</f>
        <v>9887</v>
      </c>
      <c r="U146" s="168">
        <f>U138-SUM(U139:U145)</f>
        <v>11549</v>
      </c>
      <c r="V146" s="168">
        <f>V138-SUM(V139:V145)</f>
        <v>12340</v>
      </c>
      <c r="W146" s="168">
        <f>W138-SUM(W139:W145)</f>
        <v>11881</v>
      </c>
      <c r="X146" s="169">
        <f t="shared" si="105"/>
        <v>-3.7196110210696909E-2</v>
      </c>
      <c r="Y146" s="169">
        <f t="shared" si="106"/>
        <v>1.7610795635617654E-2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4637</v>
      </c>
      <c r="D148" s="175">
        <f t="shared" si="110"/>
        <v>1133</v>
      </c>
      <c r="E148" s="175">
        <f t="shared" si="110"/>
        <v>4278</v>
      </c>
      <c r="F148" s="175">
        <f t="shared" si="110"/>
        <v>4850</v>
      </c>
      <c r="G148" s="175">
        <f t="shared" si="110"/>
        <v>5697</v>
      </c>
      <c r="H148" s="175">
        <f t="shared" si="110"/>
        <v>6175</v>
      </c>
      <c r="I148" s="176">
        <f>IFERROR(H148/G148-1,"-")</f>
        <v>8.3903809022292331E-2</v>
      </c>
      <c r="J148" s="176">
        <f t="shared" ref="J148:J160" si="111">H148/H$8</f>
        <v>4.8868312757201646E-2</v>
      </c>
      <c r="K148" s="175">
        <f t="shared" ref="K148:P148" si="112">K149+K152</f>
        <v>13932</v>
      </c>
      <c r="L148" s="175">
        <f t="shared" si="112"/>
        <v>3766</v>
      </c>
      <c r="M148" s="175">
        <f t="shared" si="112"/>
        <v>11622</v>
      </c>
      <c r="N148" s="175">
        <f t="shared" si="112"/>
        <v>13325</v>
      </c>
      <c r="O148" s="175">
        <f t="shared" si="112"/>
        <v>14544</v>
      </c>
      <c r="P148" s="175">
        <f t="shared" si="112"/>
        <v>12679</v>
      </c>
      <c r="Q148" s="176">
        <f>IFERROR(P148/O148-1,"-")</f>
        <v>-0.1282315731573157</v>
      </c>
      <c r="R148" s="176">
        <f t="shared" ref="R148:R160" si="113">P148/P$8</f>
        <v>2.3124919065519084E-2</v>
      </c>
      <c r="S148" s="175">
        <f>S149+S152</f>
        <v>18569</v>
      </c>
      <c r="T148" s="175">
        <f>T149+T152</f>
        <v>15900</v>
      </c>
      <c r="U148" s="175">
        <f>U149+U152</f>
        <v>18175</v>
      </c>
      <c r="V148" s="175">
        <f>V149+V152</f>
        <v>20241</v>
      </c>
      <c r="W148" s="175">
        <f>W149+W152</f>
        <v>18854</v>
      </c>
      <c r="X148" s="176">
        <f>IFERROR(W148/V148-1,"-")</f>
        <v>-6.8524282397114722E-2</v>
      </c>
      <c r="Y148" s="176">
        <f>W148/W$8</f>
        <v>2.794663251527104E-2</v>
      </c>
    </row>
    <row r="149" spans="1:25" x14ac:dyDescent="0.25">
      <c r="A149" s="56"/>
      <c r="B149" s="158" t="s">
        <v>97</v>
      </c>
      <c r="C149" s="159">
        <v>2960</v>
      </c>
      <c r="D149" s="159">
        <v>642</v>
      </c>
      <c r="E149" s="159">
        <v>1994</v>
      </c>
      <c r="F149" s="159">
        <v>2557</v>
      </c>
      <c r="G149" s="159">
        <v>2150</v>
      </c>
      <c r="H149" s="159">
        <v>2101</v>
      </c>
      <c r="I149" s="160">
        <f>IFERROR(H149/G149-1,"-")</f>
        <v>-2.2790697674418658E-2</v>
      </c>
      <c r="J149" s="160">
        <f t="shared" si="111"/>
        <v>1.6627097182652737E-2</v>
      </c>
      <c r="K149" s="159">
        <v>3392</v>
      </c>
      <c r="L149" s="159">
        <v>2670</v>
      </c>
      <c r="M149" s="159">
        <v>5264</v>
      </c>
      <c r="N149" s="159">
        <v>5131</v>
      </c>
      <c r="O149" s="159">
        <v>5505</v>
      </c>
      <c r="P149" s="159">
        <v>4021</v>
      </c>
      <c r="Q149" s="160">
        <f>IFERROR(P149/O149-1,"-")</f>
        <v>-0.26957311534968209</v>
      </c>
      <c r="R149" s="160">
        <f t="shared" si="113"/>
        <v>7.3338038932449119E-3</v>
      </c>
      <c r="S149" s="159">
        <v>6352</v>
      </c>
      <c r="T149" s="159">
        <v>7258</v>
      </c>
      <c r="U149" s="159">
        <v>7688</v>
      </c>
      <c r="V149" s="159">
        <v>7655</v>
      </c>
      <c r="W149" s="159">
        <v>6122</v>
      </c>
      <c r="X149" s="160">
        <f>IFERROR(W149/V149-1,"-")</f>
        <v>-0.2002612671456564</v>
      </c>
      <c r="Y149" s="160">
        <f>W149/W$8</f>
        <v>9.0744289942977247E-3</v>
      </c>
    </row>
    <row r="150" spans="1:25" x14ac:dyDescent="0.25">
      <c r="A150" s="56"/>
      <c r="B150" s="162" t="s">
        <v>103</v>
      </c>
      <c r="C150" s="163">
        <v>468</v>
      </c>
      <c r="D150" s="163">
        <v>529</v>
      </c>
      <c r="E150" s="163">
        <v>559</v>
      </c>
      <c r="F150" s="163">
        <v>753</v>
      </c>
      <c r="G150" s="163">
        <v>680</v>
      </c>
      <c r="H150" s="163">
        <v>736</v>
      </c>
      <c r="I150" s="164">
        <f>IFERROR(H150/G150-1,"-")</f>
        <v>8.2352941176470518E-2</v>
      </c>
      <c r="J150" s="164">
        <f t="shared" si="111"/>
        <v>5.8246280468502694E-3</v>
      </c>
      <c r="K150" s="163">
        <v>2444</v>
      </c>
      <c r="L150" s="163">
        <v>2445</v>
      </c>
      <c r="M150" s="163">
        <v>4870</v>
      </c>
      <c r="N150" s="163">
        <v>4825</v>
      </c>
      <c r="O150" s="163">
        <v>5339</v>
      </c>
      <c r="P150" s="163">
        <v>3509</v>
      </c>
      <c r="Q150" s="164">
        <f>IFERROR(P150/O150-1,"-")</f>
        <v>-0.34276081663232816</v>
      </c>
      <c r="R150" s="164">
        <f t="shared" si="113"/>
        <v>6.3999795725929861E-3</v>
      </c>
      <c r="S150" s="163">
        <v>2912</v>
      </c>
      <c r="T150" s="163">
        <v>5429</v>
      </c>
      <c r="U150" s="163">
        <v>5578</v>
      </c>
      <c r="V150" s="163">
        <v>6019</v>
      </c>
      <c r="W150" s="163">
        <v>4245</v>
      </c>
      <c r="X150" s="164">
        <f>IFERROR(W150/V150-1,"-")</f>
        <v>-0.29473334440937038</v>
      </c>
      <c r="Y150" s="164">
        <f>W150/W$8</f>
        <v>6.2922167724263059E-3</v>
      </c>
    </row>
    <row r="151" spans="1:25" x14ac:dyDescent="0.25">
      <c r="A151" s="56"/>
      <c r="B151" s="162" t="s">
        <v>100</v>
      </c>
      <c r="C151" s="163">
        <v>2492</v>
      </c>
      <c r="D151" s="163">
        <v>113</v>
      </c>
      <c r="E151" s="163">
        <v>1435</v>
      </c>
      <c r="F151" s="163">
        <v>1804</v>
      </c>
      <c r="G151" s="163">
        <v>1470</v>
      </c>
      <c r="H151" s="163">
        <v>1365</v>
      </c>
      <c r="I151" s="164">
        <f>IFERROR(H151/G151-1,"-")</f>
        <v>-7.1428571428571397E-2</v>
      </c>
      <c r="J151" s="164">
        <f t="shared" si="111"/>
        <v>1.0802469135802469E-2</v>
      </c>
      <c r="K151" s="163">
        <v>948</v>
      </c>
      <c r="L151" s="163">
        <v>225</v>
      </c>
      <c r="M151" s="163">
        <v>394</v>
      </c>
      <c r="N151" s="163">
        <v>306</v>
      </c>
      <c r="O151" s="163">
        <v>166</v>
      </c>
      <c r="P151" s="163">
        <v>512</v>
      </c>
      <c r="Q151" s="164">
        <f>IFERROR(P151/O151-1,"-")</f>
        <v>2.0843373493975905</v>
      </c>
      <c r="R151" s="164">
        <f t="shared" si="113"/>
        <v>9.3382432065192611E-4</v>
      </c>
      <c r="S151" s="163">
        <v>3440</v>
      </c>
      <c r="T151" s="163">
        <v>1829</v>
      </c>
      <c r="U151" s="163">
        <v>2110</v>
      </c>
      <c r="V151" s="163">
        <v>1636</v>
      </c>
      <c r="W151" s="163">
        <v>1877</v>
      </c>
      <c r="X151" s="164">
        <f>IFERROR(W151/V151-1,"-")</f>
        <v>0.14731051344743284</v>
      </c>
      <c r="Y151" s="164">
        <f>W151/W$8</f>
        <v>2.7822122218714193E-3</v>
      </c>
    </row>
    <row r="152" spans="1:25" x14ac:dyDescent="0.25">
      <c r="A152" s="56"/>
      <c r="B152" s="158" t="s">
        <v>107</v>
      </c>
      <c r="C152" s="159">
        <v>1677</v>
      </c>
      <c r="D152" s="159">
        <v>491</v>
      </c>
      <c r="E152" s="159">
        <v>2284</v>
      </c>
      <c r="F152" s="159">
        <v>2293</v>
      </c>
      <c r="G152" s="159">
        <v>3547</v>
      </c>
      <c r="H152" s="159">
        <v>4074</v>
      </c>
      <c r="I152" s="160">
        <f>IFERROR(H152/G152-1,"-")</f>
        <v>0.14857626162954607</v>
      </c>
      <c r="J152" s="160">
        <f t="shared" si="111"/>
        <v>3.2241215574548905E-2</v>
      </c>
      <c r="K152" s="159">
        <v>10540</v>
      </c>
      <c r="L152" s="159">
        <v>1096</v>
      </c>
      <c r="M152" s="159">
        <v>6358</v>
      </c>
      <c r="N152" s="159">
        <v>8194</v>
      </c>
      <c r="O152" s="159">
        <v>9039</v>
      </c>
      <c r="P152" s="159">
        <v>8658</v>
      </c>
      <c r="Q152" s="160">
        <f>IFERROR(P152/O152-1,"-")</f>
        <v>-4.2150680384998362E-2</v>
      </c>
      <c r="R152" s="160">
        <f t="shared" si="113"/>
        <v>1.5791115172274172E-2</v>
      </c>
      <c r="S152" s="159">
        <v>12217</v>
      </c>
      <c r="T152" s="159">
        <v>8642</v>
      </c>
      <c r="U152" s="159">
        <v>10487</v>
      </c>
      <c r="V152" s="159">
        <v>12586</v>
      </c>
      <c r="W152" s="159">
        <v>12732</v>
      </c>
      <c r="X152" s="160">
        <f>IFERROR(W152/V152-1,"-")</f>
        <v>1.1600190688066059E-2</v>
      </c>
      <c r="Y152" s="160">
        <f>W152/W$8</f>
        <v>1.8872203520973314E-2</v>
      </c>
    </row>
    <row r="153" spans="1:25" s="56" customFormat="1" x14ac:dyDescent="0.25">
      <c r="B153" s="162" t="s">
        <v>110</v>
      </c>
      <c r="C153" s="163">
        <v>192</v>
      </c>
      <c r="D153" s="163">
        <v>24</v>
      </c>
      <c r="E153" s="163">
        <v>227</v>
      </c>
      <c r="F153" s="163">
        <v>192</v>
      </c>
      <c r="G153" s="163">
        <v>325</v>
      </c>
      <c r="H153" s="163">
        <v>342</v>
      </c>
      <c r="I153" s="164">
        <f t="shared" ref="I153:I160" si="114">IFERROR(H153/G153-1,"-")</f>
        <v>5.2307692307692388E-2</v>
      </c>
      <c r="J153" s="164">
        <f t="shared" si="111"/>
        <v>2.7065527065527066E-3</v>
      </c>
      <c r="K153" s="163">
        <v>3943</v>
      </c>
      <c r="L153" s="163">
        <v>37</v>
      </c>
      <c r="M153" s="163">
        <v>2633</v>
      </c>
      <c r="N153" s="163">
        <v>3086</v>
      </c>
      <c r="O153" s="163">
        <v>3651</v>
      </c>
      <c r="P153" s="163">
        <v>2541</v>
      </c>
      <c r="Q153" s="164">
        <f t="shared" ref="Q153:Q160" si="115">IFERROR(P153/O153-1,"-")</f>
        <v>-0.30402629416598193</v>
      </c>
      <c r="R153" s="164">
        <f t="shared" si="113"/>
        <v>4.6344679663604376E-3</v>
      </c>
      <c r="S153" s="163">
        <v>4135</v>
      </c>
      <c r="T153" s="163">
        <v>2860</v>
      </c>
      <c r="U153" s="163">
        <v>3278</v>
      </c>
      <c r="V153" s="163">
        <v>3976</v>
      </c>
      <c r="W153" s="163">
        <v>2883</v>
      </c>
      <c r="X153" s="164">
        <f t="shared" ref="X153:X160" si="116">IFERROR(W153/V153-1,"-")</f>
        <v>-0.27489939637826966</v>
      </c>
      <c r="Y153" s="164">
        <f t="shared" ref="Y153:Y160" si="117">W153/W$8</f>
        <v>4.2733712496831654E-3</v>
      </c>
    </row>
    <row r="154" spans="1:25" s="56" customFormat="1" x14ac:dyDescent="0.25">
      <c r="B154" s="162" t="s">
        <v>113</v>
      </c>
      <c r="C154" s="163">
        <v>328</v>
      </c>
      <c r="D154" s="163">
        <v>92</v>
      </c>
      <c r="E154" s="163">
        <v>435</v>
      </c>
      <c r="F154" s="163">
        <v>589</v>
      </c>
      <c r="G154" s="163">
        <v>832</v>
      </c>
      <c r="H154" s="163">
        <v>814</v>
      </c>
      <c r="I154" s="164">
        <f t="shared" si="114"/>
        <v>-2.1634615384615419E-2</v>
      </c>
      <c r="J154" s="164">
        <f t="shared" si="111"/>
        <v>6.4419119974675528E-3</v>
      </c>
      <c r="K154" s="163">
        <v>2768</v>
      </c>
      <c r="L154" s="163">
        <v>237</v>
      </c>
      <c r="M154" s="163">
        <v>1419</v>
      </c>
      <c r="N154" s="163">
        <v>1654</v>
      </c>
      <c r="O154" s="163">
        <v>1553</v>
      </c>
      <c r="P154" s="163">
        <v>1445</v>
      </c>
      <c r="Q154" s="164">
        <f t="shared" si="115"/>
        <v>-6.9542820347714085E-2</v>
      </c>
      <c r="R154" s="164">
        <f t="shared" si="113"/>
        <v>2.6355002799649087E-3</v>
      </c>
      <c r="S154" s="163">
        <v>3096</v>
      </c>
      <c r="T154" s="163">
        <v>1854</v>
      </c>
      <c r="U154" s="163">
        <v>2243</v>
      </c>
      <c r="V154" s="163">
        <v>2385</v>
      </c>
      <c r="W154" s="163">
        <v>2259</v>
      </c>
      <c r="X154" s="164">
        <f t="shared" si="116"/>
        <v>-5.2830188679245271E-2</v>
      </c>
      <c r="Y154" s="164">
        <f t="shared" si="117"/>
        <v>3.3484376181180269E-3</v>
      </c>
    </row>
    <row r="155" spans="1:25" x14ac:dyDescent="0.25">
      <c r="A155" s="56"/>
      <c r="B155" s="162" t="s">
        <v>116</v>
      </c>
      <c r="C155" s="163">
        <v>227</v>
      </c>
      <c r="D155" s="163">
        <v>102</v>
      </c>
      <c r="E155" s="163">
        <v>380</v>
      </c>
      <c r="F155" s="163">
        <v>389</v>
      </c>
      <c r="G155" s="163">
        <v>508</v>
      </c>
      <c r="H155" s="163">
        <v>714</v>
      </c>
      <c r="I155" s="164">
        <f t="shared" si="114"/>
        <v>0.40551181102362199</v>
      </c>
      <c r="J155" s="164">
        <f t="shared" si="111"/>
        <v>5.6505223171889841E-3</v>
      </c>
      <c r="K155" s="163">
        <v>1252</v>
      </c>
      <c r="L155" s="163">
        <v>217</v>
      </c>
      <c r="M155" s="163">
        <v>547</v>
      </c>
      <c r="N155" s="163">
        <v>995</v>
      </c>
      <c r="O155" s="163">
        <v>1248</v>
      </c>
      <c r="P155" s="163">
        <v>1969</v>
      </c>
      <c r="Q155" s="164">
        <f t="shared" si="115"/>
        <v>0.57772435897435903</v>
      </c>
      <c r="R155" s="164">
        <f t="shared" si="113"/>
        <v>3.5912111081321143E-3</v>
      </c>
      <c r="S155" s="163">
        <v>1479</v>
      </c>
      <c r="T155" s="163">
        <v>927</v>
      </c>
      <c r="U155" s="163">
        <v>1384</v>
      </c>
      <c r="V155" s="163">
        <v>1756</v>
      </c>
      <c r="W155" s="163">
        <v>2683</v>
      </c>
      <c r="X155" s="164">
        <f t="shared" si="116"/>
        <v>0.52790432801822318</v>
      </c>
      <c r="Y155" s="164">
        <f t="shared" si="117"/>
        <v>3.9769181626430573E-3</v>
      </c>
    </row>
    <row r="156" spans="1:25" x14ac:dyDescent="0.25">
      <c r="A156" s="56"/>
      <c r="B156" s="162" t="s">
        <v>123</v>
      </c>
      <c r="C156" s="163">
        <v>150</v>
      </c>
      <c r="D156" s="163">
        <v>24</v>
      </c>
      <c r="E156" s="163">
        <v>149</v>
      </c>
      <c r="F156" s="163">
        <v>164</v>
      </c>
      <c r="G156" s="163">
        <v>247</v>
      </c>
      <c r="H156" s="163">
        <v>291</v>
      </c>
      <c r="I156" s="164">
        <f t="shared" si="114"/>
        <v>0.17813765182186225</v>
      </c>
      <c r="J156" s="164">
        <f t="shared" si="111"/>
        <v>2.3029439696106361E-3</v>
      </c>
      <c r="K156" s="163">
        <v>232</v>
      </c>
      <c r="L156" s="163">
        <v>38</v>
      </c>
      <c r="M156" s="163">
        <v>168</v>
      </c>
      <c r="N156" s="163">
        <v>210</v>
      </c>
      <c r="O156" s="163">
        <v>271</v>
      </c>
      <c r="P156" s="163">
        <v>271</v>
      </c>
      <c r="Q156" s="164">
        <f t="shared" si="115"/>
        <v>0</v>
      </c>
      <c r="R156" s="164">
        <f t="shared" si="113"/>
        <v>4.9427029472006248E-4</v>
      </c>
      <c r="S156" s="163">
        <v>382</v>
      </c>
      <c r="T156" s="163">
        <v>317</v>
      </c>
      <c r="U156" s="163">
        <v>374</v>
      </c>
      <c r="V156" s="163">
        <v>518</v>
      </c>
      <c r="W156" s="163">
        <v>562</v>
      </c>
      <c r="X156" s="164">
        <f t="shared" si="116"/>
        <v>8.4942084942084994E-2</v>
      </c>
      <c r="Y156" s="164">
        <f t="shared" si="117"/>
        <v>8.3303317458270523E-4</v>
      </c>
    </row>
    <row r="157" spans="1:25" x14ac:dyDescent="0.25">
      <c r="A157" s="56"/>
      <c r="B157" s="162" t="s">
        <v>119</v>
      </c>
      <c r="C157" s="163">
        <v>90</v>
      </c>
      <c r="D157" s="163">
        <v>36</v>
      </c>
      <c r="E157" s="163">
        <v>92</v>
      </c>
      <c r="F157" s="163">
        <v>116</v>
      </c>
      <c r="G157" s="163">
        <v>180</v>
      </c>
      <c r="H157" s="163">
        <v>209</v>
      </c>
      <c r="I157" s="164">
        <f t="shared" si="114"/>
        <v>0.1611111111111112</v>
      </c>
      <c r="J157" s="164">
        <f t="shared" si="111"/>
        <v>1.6540044317822095E-3</v>
      </c>
      <c r="K157" s="163">
        <v>320</v>
      </c>
      <c r="L157" s="163">
        <v>27</v>
      </c>
      <c r="M157" s="163">
        <v>318</v>
      </c>
      <c r="N157" s="163">
        <v>419</v>
      </c>
      <c r="O157" s="163">
        <v>382</v>
      </c>
      <c r="P157" s="163">
        <v>433</v>
      </c>
      <c r="Q157" s="164">
        <f t="shared" si="115"/>
        <v>0.13350785340314131</v>
      </c>
      <c r="R157" s="164">
        <f t="shared" si="113"/>
        <v>7.8973814617633591E-4</v>
      </c>
      <c r="S157" s="163">
        <v>410</v>
      </c>
      <c r="T157" s="163">
        <v>410</v>
      </c>
      <c r="U157" s="163">
        <v>535</v>
      </c>
      <c r="V157" s="163">
        <v>562</v>
      </c>
      <c r="W157" s="163">
        <v>642</v>
      </c>
      <c r="X157" s="164">
        <f t="shared" si="116"/>
        <v>0.14234875444839856</v>
      </c>
      <c r="Y157" s="164">
        <f t="shared" si="117"/>
        <v>9.5161440939874867E-4</v>
      </c>
    </row>
    <row r="158" spans="1:25" x14ac:dyDescent="0.25">
      <c r="A158" s="56"/>
      <c r="B158" s="162" t="s">
        <v>128</v>
      </c>
      <c r="C158" s="163">
        <v>36</v>
      </c>
      <c r="D158" s="163">
        <v>7</v>
      </c>
      <c r="E158" s="163">
        <v>45</v>
      </c>
      <c r="F158" s="163">
        <v>29</v>
      </c>
      <c r="G158" s="163">
        <v>36</v>
      </c>
      <c r="H158" s="163">
        <v>31</v>
      </c>
      <c r="I158" s="164">
        <f t="shared" si="114"/>
        <v>-0.13888888888888884</v>
      </c>
      <c r="J158" s="164">
        <f t="shared" si="111"/>
        <v>2.4533080088635646E-4</v>
      </c>
      <c r="K158" s="163">
        <v>153</v>
      </c>
      <c r="L158" s="163">
        <v>3</v>
      </c>
      <c r="M158" s="163">
        <v>111</v>
      </c>
      <c r="N158" s="163">
        <v>91</v>
      </c>
      <c r="O158" s="163">
        <v>142</v>
      </c>
      <c r="P158" s="163">
        <v>90</v>
      </c>
      <c r="Q158" s="164">
        <f t="shared" si="115"/>
        <v>-0.36619718309859151</v>
      </c>
      <c r="R158" s="164">
        <f t="shared" si="113"/>
        <v>1.6414880636459638E-4</v>
      </c>
      <c r="S158" s="163">
        <v>189</v>
      </c>
      <c r="T158" s="163">
        <v>156</v>
      </c>
      <c r="U158" s="163">
        <v>120</v>
      </c>
      <c r="V158" s="163">
        <v>178</v>
      </c>
      <c r="W158" s="163">
        <v>121</v>
      </c>
      <c r="X158" s="164">
        <f t="shared" si="116"/>
        <v>-0.3202247191011236</v>
      </c>
      <c r="Y158" s="164">
        <f t="shared" si="117"/>
        <v>1.7935411765926572E-4</v>
      </c>
    </row>
    <row r="159" spans="1:25" x14ac:dyDescent="0.25">
      <c r="A159" s="56"/>
      <c r="B159" s="162" t="s">
        <v>131</v>
      </c>
      <c r="C159" s="163">
        <v>40</v>
      </c>
      <c r="D159" s="163">
        <v>7</v>
      </c>
      <c r="E159" s="163">
        <v>19</v>
      </c>
      <c r="F159" s="163">
        <v>22</v>
      </c>
      <c r="G159" s="163">
        <v>26</v>
      </c>
      <c r="H159" s="163">
        <v>30</v>
      </c>
      <c r="I159" s="164">
        <f t="shared" si="114"/>
        <v>0.15384615384615374</v>
      </c>
      <c r="J159" s="164">
        <f t="shared" si="111"/>
        <v>2.3741690408357076E-4</v>
      </c>
      <c r="K159" s="163">
        <v>198</v>
      </c>
      <c r="L159" s="163">
        <v>11</v>
      </c>
      <c r="M159" s="163">
        <v>176</v>
      </c>
      <c r="N159" s="163">
        <v>285</v>
      </c>
      <c r="O159" s="163">
        <v>178</v>
      </c>
      <c r="P159" s="163">
        <v>100</v>
      </c>
      <c r="Q159" s="164">
        <f t="shared" si="115"/>
        <v>-0.4382022471910112</v>
      </c>
      <c r="R159" s="164">
        <f t="shared" si="113"/>
        <v>1.8238756262732933E-4</v>
      </c>
      <c r="S159" s="163">
        <v>238</v>
      </c>
      <c r="T159" s="163">
        <v>195</v>
      </c>
      <c r="U159" s="163">
        <v>307</v>
      </c>
      <c r="V159" s="163">
        <v>204</v>
      </c>
      <c r="W159" s="163">
        <v>130</v>
      </c>
      <c r="X159" s="164">
        <f t="shared" si="116"/>
        <v>-0.36274509803921573</v>
      </c>
      <c r="Y159" s="164">
        <f t="shared" si="117"/>
        <v>1.926945065760706E-4</v>
      </c>
    </row>
    <row r="160" spans="1:25" x14ac:dyDescent="0.25">
      <c r="A160" s="56"/>
      <c r="B160" s="167" t="s">
        <v>145</v>
      </c>
      <c r="C160" s="168">
        <f t="shared" ref="C160" si="118">C152-SUM(C153:C159)</f>
        <v>614</v>
      </c>
      <c r="D160" s="168">
        <f t="shared" ref="D160:H160" si="119">D152-SUM(D153:D159)</f>
        <v>199</v>
      </c>
      <c r="E160" s="168">
        <f t="shared" si="119"/>
        <v>937</v>
      </c>
      <c r="F160" s="168">
        <f t="shared" si="119"/>
        <v>792</v>
      </c>
      <c r="G160" s="168">
        <f t="shared" si="119"/>
        <v>1393</v>
      </c>
      <c r="H160" s="168">
        <f t="shared" si="119"/>
        <v>1643</v>
      </c>
      <c r="I160" s="169">
        <f t="shared" si="114"/>
        <v>0.1794687724335966</v>
      </c>
      <c r="J160" s="169">
        <f t="shared" si="111"/>
        <v>1.3002532446976892E-2</v>
      </c>
      <c r="K160" s="168">
        <f t="shared" ref="K160:P160" si="120">K152-SUM(K153:K159)</f>
        <v>1674</v>
      </c>
      <c r="L160" s="168">
        <f t="shared" si="120"/>
        <v>526</v>
      </c>
      <c r="M160" s="168">
        <f t="shared" si="120"/>
        <v>986</v>
      </c>
      <c r="N160" s="168">
        <f t="shared" si="120"/>
        <v>1454</v>
      </c>
      <c r="O160" s="168">
        <f t="shared" si="120"/>
        <v>1614</v>
      </c>
      <c r="P160" s="168">
        <f t="shared" si="120"/>
        <v>1809</v>
      </c>
      <c r="Q160" s="169">
        <f t="shared" si="115"/>
        <v>0.12081784386617089</v>
      </c>
      <c r="R160" s="169">
        <f t="shared" si="113"/>
        <v>3.2993910079283872E-3</v>
      </c>
      <c r="S160" s="168">
        <f>S152-SUM(S153:S159)</f>
        <v>2288</v>
      </c>
      <c r="T160" s="168">
        <f>T152-SUM(T153:T159)</f>
        <v>1923</v>
      </c>
      <c r="U160" s="168">
        <f>U152-SUM(U153:U159)</f>
        <v>2246</v>
      </c>
      <c r="V160" s="168">
        <f>V152-SUM(V153:V159)</f>
        <v>3007</v>
      </c>
      <c r="W160" s="168">
        <f>W152-SUM(W153:W159)</f>
        <v>3452</v>
      </c>
      <c r="X160" s="169">
        <f t="shared" si="116"/>
        <v>0.14798802793481869</v>
      </c>
      <c r="Y160" s="169">
        <f t="shared" si="117"/>
        <v>5.1167802823122747E-3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E02C0-7BDE-4B9D-947D-E22B3EAD7206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FFD2D-7FDA-4E4D-8539-466C23F04534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8" t="s">
        <v>222</v>
      </c>
      <c r="C4" s="268"/>
      <c r="D4" s="268"/>
      <c r="E4" s="268"/>
      <c r="F4" s="268"/>
      <c r="G4" s="268"/>
      <c r="H4" s="268"/>
      <c r="I4" s="268"/>
      <c r="J4" s="268"/>
      <c r="K4" s="26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2" x14ac:dyDescent="0.25">
      <c r="B7" s="269" t="s">
        <v>46</v>
      </c>
      <c r="C7" s="272" t="s">
        <v>8</v>
      </c>
      <c r="D7" s="15" t="s">
        <v>30</v>
      </c>
      <c r="E7" s="16">
        <v>335</v>
      </c>
      <c r="F7" s="16">
        <v>2789</v>
      </c>
      <c r="G7" s="16">
        <v>4514</v>
      </c>
      <c r="H7" s="16">
        <v>4771</v>
      </c>
      <c r="I7" s="16">
        <v>3980</v>
      </c>
      <c r="J7" s="17">
        <f>I7/H7-1</f>
        <v>-0.16579333473066438</v>
      </c>
      <c r="K7" s="16">
        <f>I7-H7</f>
        <v>-791</v>
      </c>
      <c r="L7" s="18">
        <f>I7/$I$7</f>
        <v>1</v>
      </c>
    </row>
    <row r="8" spans="2:12" x14ac:dyDescent="0.25">
      <c r="B8" s="270"/>
      <c r="C8" s="273"/>
      <c r="D8" s="19" t="s">
        <v>31</v>
      </c>
      <c r="E8" s="20">
        <v>335</v>
      </c>
      <c r="F8" s="20">
        <v>2789</v>
      </c>
      <c r="G8" s="20">
        <v>4457</v>
      </c>
      <c r="H8" s="20">
        <v>4712</v>
      </c>
      <c r="I8" s="20">
        <v>3908</v>
      </c>
      <c r="J8" s="21">
        <f t="shared" ref="J8:J20" si="0">I8/H8-1</f>
        <v>-0.17062818336162988</v>
      </c>
      <c r="K8" s="20">
        <f t="shared" ref="K8:K17" si="1">I8-H8</f>
        <v>-804</v>
      </c>
      <c r="L8" s="22">
        <f>I8/$I$7</f>
        <v>0.98190954773869343</v>
      </c>
    </row>
    <row r="9" spans="2:12" x14ac:dyDescent="0.25">
      <c r="B9" s="270"/>
      <c r="C9" s="274"/>
      <c r="D9" s="23" t="s">
        <v>32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70"/>
      <c r="C10" s="275" t="s">
        <v>33</v>
      </c>
      <c r="D10" s="26" t="s">
        <v>30</v>
      </c>
      <c r="E10" s="27">
        <v>390</v>
      </c>
      <c r="F10" s="27">
        <v>3092</v>
      </c>
      <c r="G10" s="27">
        <v>4933</v>
      </c>
      <c r="H10" s="27">
        <v>5269</v>
      </c>
      <c r="I10" s="27">
        <v>4496</v>
      </c>
      <c r="J10" s="28">
        <f t="shared" si="0"/>
        <v>-0.14670715505788579</v>
      </c>
      <c r="K10" s="27">
        <f t="shared" si="1"/>
        <v>-773</v>
      </c>
      <c r="L10" s="18">
        <f>I10/$I$10</f>
        <v>1</v>
      </c>
    </row>
    <row r="11" spans="2:12" x14ac:dyDescent="0.25">
      <c r="B11" s="270"/>
      <c r="C11" s="276"/>
      <c r="D11" s="4" t="s">
        <v>31</v>
      </c>
      <c r="E11" s="29">
        <v>390</v>
      </c>
      <c r="F11" s="29">
        <v>3092</v>
      </c>
      <c r="G11" s="29">
        <v>4865</v>
      </c>
      <c r="H11" s="29">
        <v>5209</v>
      </c>
      <c r="I11" s="29">
        <v>4407</v>
      </c>
      <c r="J11" s="30">
        <f t="shared" si="0"/>
        <v>-0.153964292570551</v>
      </c>
      <c r="K11" s="29">
        <f t="shared" si="1"/>
        <v>-802</v>
      </c>
      <c r="L11" s="31">
        <f>I11/$I$10</f>
        <v>0.98020462633451955</v>
      </c>
    </row>
    <row r="12" spans="2:12" x14ac:dyDescent="0.25">
      <c r="B12" s="270"/>
      <c r="C12" s="277"/>
      <c r="D12" s="32" t="s">
        <v>32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70"/>
      <c r="C13" s="272" t="s">
        <v>21</v>
      </c>
      <c r="D13" s="15" t="s">
        <v>30</v>
      </c>
      <c r="E13" s="16">
        <v>2006</v>
      </c>
      <c r="F13" s="16">
        <v>13217</v>
      </c>
      <c r="G13" s="16">
        <v>16181</v>
      </c>
      <c r="H13" s="16">
        <v>18659</v>
      </c>
      <c r="I13" s="16">
        <v>17956</v>
      </c>
      <c r="J13" s="17">
        <f t="shared" si="0"/>
        <v>-3.7676188434535574E-2</v>
      </c>
      <c r="K13" s="16">
        <f t="shared" si="1"/>
        <v>-703</v>
      </c>
      <c r="L13" s="18">
        <f>I13/$I$13</f>
        <v>1</v>
      </c>
    </row>
    <row r="14" spans="2:12" x14ac:dyDescent="0.25">
      <c r="B14" s="270"/>
      <c r="C14" s="273"/>
      <c r="D14" s="19" t="s">
        <v>31</v>
      </c>
      <c r="E14" s="20">
        <v>2006</v>
      </c>
      <c r="F14" s="20">
        <v>13217</v>
      </c>
      <c r="G14" s="20">
        <v>15801</v>
      </c>
      <c r="H14" s="20">
        <v>18321</v>
      </c>
      <c r="I14" s="20">
        <v>17559</v>
      </c>
      <c r="J14" s="21">
        <f t="shared" si="0"/>
        <v>-4.159161617815621E-2</v>
      </c>
      <c r="K14" s="20">
        <f t="shared" si="1"/>
        <v>-762</v>
      </c>
      <c r="L14" s="22">
        <f>I14/$I$13</f>
        <v>0.97789039875250616</v>
      </c>
    </row>
    <row r="15" spans="2:12" x14ac:dyDescent="0.25">
      <c r="B15" s="270"/>
      <c r="C15" s="274"/>
      <c r="D15" s="23" t="s">
        <v>32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70"/>
      <c r="C16" s="275" t="s">
        <v>22</v>
      </c>
      <c r="D16" s="26" t="s">
        <v>30</v>
      </c>
      <c r="E16" s="35">
        <v>5.9880597014925376</v>
      </c>
      <c r="F16" s="35">
        <v>4.7389745428468988</v>
      </c>
      <c r="G16" s="35">
        <v>3.5846256092157733</v>
      </c>
      <c r="H16" s="35">
        <v>3.9109201425277718</v>
      </c>
      <c r="I16" s="35">
        <v>4.5115577889447236</v>
      </c>
      <c r="J16" s="36">
        <f t="shared" si="0"/>
        <v>0.15357962436654038</v>
      </c>
      <c r="K16" s="37">
        <f t="shared" si="1"/>
        <v>0.60063764641695183</v>
      </c>
      <c r="L16" s="38"/>
    </row>
    <row r="17" spans="2:12" x14ac:dyDescent="0.25">
      <c r="B17" s="270"/>
      <c r="C17" s="276"/>
      <c r="D17" s="4" t="s">
        <v>31</v>
      </c>
      <c r="E17" s="39">
        <f>E14/E8</f>
        <v>5.9880597014925376</v>
      </c>
      <c r="F17" s="39">
        <f t="shared" ref="F17:I17" si="2">F14/F8</f>
        <v>4.7389745428468988</v>
      </c>
      <c r="G17" s="39">
        <f t="shared" si="2"/>
        <v>3.5452097823648194</v>
      </c>
      <c r="H17" s="39">
        <f t="shared" si="2"/>
        <v>3.888157894736842</v>
      </c>
      <c r="I17" s="39">
        <f t="shared" si="2"/>
        <v>4.4930910951893548</v>
      </c>
      <c r="J17" s="40">
        <f t="shared" si="0"/>
        <v>0.1555834965630829</v>
      </c>
      <c r="K17" s="41">
        <f t="shared" si="1"/>
        <v>0.60493320045251275</v>
      </c>
      <c r="L17" s="42"/>
    </row>
    <row r="18" spans="2:12" x14ac:dyDescent="0.25">
      <c r="B18" s="270"/>
      <c r="C18" s="277"/>
      <c r="D18" s="32" t="s">
        <v>32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0"/>
      <c r="C19" s="278" t="s">
        <v>34</v>
      </c>
      <c r="D19" s="15" t="s">
        <v>30</v>
      </c>
      <c r="E19" s="18">
        <v>0.14859999999999998</v>
      </c>
      <c r="F19" s="18">
        <v>0.58860000000000001</v>
      </c>
      <c r="G19" s="18">
        <v>0.63369999999999993</v>
      </c>
      <c r="H19" s="18">
        <v>0.70550000000000002</v>
      </c>
      <c r="I19" s="18">
        <v>0.70010000000000006</v>
      </c>
      <c r="J19" s="17">
        <f t="shared" si="0"/>
        <v>-7.6541459957476521E-3</v>
      </c>
      <c r="K19" s="44">
        <f>(I19-H19)*100</f>
        <v>-0.53999999999999604</v>
      </c>
      <c r="L19" s="18"/>
    </row>
    <row r="20" spans="2:12" x14ac:dyDescent="0.25">
      <c r="B20" s="270"/>
      <c r="C20" s="279"/>
      <c r="D20" s="19" t="s">
        <v>31</v>
      </c>
      <c r="E20" s="22">
        <v>0.14859999999999998</v>
      </c>
      <c r="F20" s="22">
        <v>0.58860000000000001</v>
      </c>
      <c r="G20" s="22">
        <v>0.62840000000000007</v>
      </c>
      <c r="H20" s="22">
        <v>0.72860000000000003</v>
      </c>
      <c r="I20" s="22">
        <v>0.69830000000000003</v>
      </c>
      <c r="J20" s="21">
        <f t="shared" si="0"/>
        <v>-4.1586604446884445E-2</v>
      </c>
      <c r="K20" s="45">
        <f>(I20-H20)*100</f>
        <v>-3.0299999999999994</v>
      </c>
      <c r="L20" s="22"/>
    </row>
    <row r="21" spans="2:12" x14ac:dyDescent="0.25">
      <c r="B21" s="270"/>
      <c r="C21" s="280"/>
      <c r="D21" s="23" t="s">
        <v>32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6"/>
    </row>
    <row r="22" spans="2:12" x14ac:dyDescent="0.25">
      <c r="B22" s="270"/>
      <c r="C22" s="281" t="s">
        <v>35</v>
      </c>
      <c r="D22" s="26" t="s">
        <v>30</v>
      </c>
      <c r="E22" s="27">
        <v>482</v>
      </c>
      <c r="F22" s="27">
        <v>802</v>
      </c>
      <c r="G22" s="27">
        <v>912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8">
        <f>I22/$I$22</f>
        <v>1</v>
      </c>
    </row>
    <row r="23" spans="2:12" x14ac:dyDescent="0.25">
      <c r="B23" s="270"/>
      <c r="C23" s="282"/>
      <c r="D23" s="4" t="s">
        <v>31</v>
      </c>
      <c r="E23" s="29">
        <v>482</v>
      </c>
      <c r="F23" s="29">
        <v>802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0.98034934497816595</v>
      </c>
    </row>
    <row r="24" spans="2:12" x14ac:dyDescent="0.25">
      <c r="B24" s="271"/>
      <c r="C24" s="283"/>
      <c r="D24" s="32" t="s">
        <v>32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47"/>
    </row>
    <row r="26" spans="2:12" ht="24.75" customHeight="1" x14ac:dyDescent="0.25">
      <c r="B26" s="285" t="s">
        <v>36</v>
      </c>
      <c r="C26" s="286"/>
      <c r="D26" s="286"/>
      <c r="E26" s="286"/>
      <c r="F26" s="286"/>
      <c r="G26" s="286"/>
      <c r="H26" s="286"/>
      <c r="I26" s="286"/>
      <c r="J26" s="286"/>
      <c r="K26" s="286"/>
    </row>
    <row r="29" spans="2:12" ht="21.75" customHeight="1" thickBot="1" x14ac:dyDescent="0.3">
      <c r="B29" s="268" t="s">
        <v>222</v>
      </c>
      <c r="C29" s="268"/>
      <c r="D29" s="268"/>
      <c r="E29" s="268"/>
      <c r="F29" s="268"/>
      <c r="G29" s="268"/>
      <c r="H29" s="268"/>
      <c r="I29" s="268"/>
      <c r="J29" s="268"/>
      <c r="K29" s="26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febrero 2025</v>
      </c>
    </row>
    <row r="32" spans="2:12" ht="15" customHeight="1" x14ac:dyDescent="0.25">
      <c r="B32" s="269" t="s">
        <v>46</v>
      </c>
      <c r="C32" s="272" t="s">
        <v>8</v>
      </c>
      <c r="D32" s="15" t="s">
        <v>30</v>
      </c>
      <c r="E32" s="49">
        <v>931</v>
      </c>
      <c r="F32" s="49">
        <v>5352</v>
      </c>
      <c r="G32" s="49">
        <v>11430</v>
      </c>
      <c r="H32" s="49">
        <v>9247</v>
      </c>
      <c r="I32" s="49">
        <v>8589</v>
      </c>
      <c r="J32" s="17">
        <f>I32/H32-1</f>
        <v>-7.1158213474640464E-2</v>
      </c>
      <c r="K32" s="16">
        <f>I32-H32</f>
        <v>-658</v>
      </c>
      <c r="L32" s="18">
        <f>I32/$I$32</f>
        <v>1</v>
      </c>
    </row>
    <row r="33" spans="1:12" x14ac:dyDescent="0.25">
      <c r="B33" s="270"/>
      <c r="C33" s="273"/>
      <c r="D33" s="19" t="s">
        <v>31</v>
      </c>
      <c r="E33" s="50">
        <v>931</v>
      </c>
      <c r="F33" s="50">
        <v>5352</v>
      </c>
      <c r="G33" s="50">
        <v>11315</v>
      </c>
      <c r="H33" s="50">
        <v>9138</v>
      </c>
      <c r="I33" s="50">
        <v>8441</v>
      </c>
      <c r="J33" s="21">
        <f t="shared" ref="J33:J45" si="4">I33/H33-1</f>
        <v>-7.6274896038520446E-2</v>
      </c>
      <c r="K33" s="20">
        <f t="shared" ref="K33:K42" si="5">I33-H33</f>
        <v>-697</v>
      </c>
      <c r="L33" s="22">
        <f>I33/$I$32</f>
        <v>0.98276865758528353</v>
      </c>
    </row>
    <row r="34" spans="1:12" x14ac:dyDescent="0.25">
      <c r="B34" s="270"/>
      <c r="C34" s="274"/>
      <c r="D34" s="23" t="s">
        <v>32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70"/>
      <c r="C35" s="275" t="s">
        <v>33</v>
      </c>
      <c r="D35" s="26" t="s">
        <v>30</v>
      </c>
      <c r="E35" s="51">
        <v>1109</v>
      </c>
      <c r="F35" s="51">
        <v>6137</v>
      </c>
      <c r="G35" s="51">
        <v>12249</v>
      </c>
      <c r="H35" s="51">
        <v>10335</v>
      </c>
      <c r="I35" s="51">
        <v>9698</v>
      </c>
      <c r="J35" s="28">
        <f t="shared" si="4"/>
        <v>-6.163522012578615E-2</v>
      </c>
      <c r="K35" s="27">
        <f t="shared" si="5"/>
        <v>-637</v>
      </c>
      <c r="L35" s="18">
        <f>I35/$I$35</f>
        <v>1</v>
      </c>
    </row>
    <row r="36" spans="1:12" x14ac:dyDescent="0.25">
      <c r="B36" s="270"/>
      <c r="C36" s="276"/>
      <c r="D36" s="4" t="s">
        <v>31</v>
      </c>
      <c r="E36" s="52">
        <v>1109</v>
      </c>
      <c r="F36" s="52">
        <v>6137</v>
      </c>
      <c r="G36" s="52">
        <v>12109</v>
      </c>
      <c r="H36" s="52">
        <v>10211</v>
      </c>
      <c r="I36" s="52">
        <v>9525</v>
      </c>
      <c r="J36" s="30">
        <f t="shared" si="4"/>
        <v>-6.7182450298697516E-2</v>
      </c>
      <c r="K36" s="29">
        <f t="shared" si="5"/>
        <v>-686</v>
      </c>
      <c r="L36" s="31">
        <f>I36/$I$35</f>
        <v>0.98216127036502376</v>
      </c>
    </row>
    <row r="37" spans="1:12" x14ac:dyDescent="0.25">
      <c r="B37" s="270"/>
      <c r="C37" s="277"/>
      <c r="D37" s="32" t="s">
        <v>32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70"/>
      <c r="C38" s="272" t="s">
        <v>21</v>
      </c>
      <c r="D38" s="15" t="s">
        <v>30</v>
      </c>
      <c r="E38" s="49">
        <v>4966</v>
      </c>
      <c r="F38" s="49">
        <v>27139</v>
      </c>
      <c r="G38" s="49">
        <v>34163</v>
      </c>
      <c r="H38" s="49">
        <v>39956</v>
      </c>
      <c r="I38" s="49">
        <v>38976</v>
      </c>
      <c r="J38" s="17">
        <f t="shared" si="4"/>
        <v>-2.4526979677645389E-2</v>
      </c>
      <c r="K38" s="16">
        <f t="shared" si="5"/>
        <v>-980</v>
      </c>
      <c r="L38" s="18">
        <f>I38/$I$38</f>
        <v>1</v>
      </c>
    </row>
    <row r="39" spans="1:12" x14ac:dyDescent="0.25">
      <c r="B39" s="270"/>
      <c r="C39" s="273"/>
      <c r="D39" s="19" t="s">
        <v>31</v>
      </c>
      <c r="E39" s="50">
        <v>4966</v>
      </c>
      <c r="F39" s="50">
        <v>27139</v>
      </c>
      <c r="G39" s="50">
        <v>33316</v>
      </c>
      <c r="H39" s="50">
        <v>39234</v>
      </c>
      <c r="I39" s="50">
        <v>38236</v>
      </c>
      <c r="J39" s="21">
        <f t="shared" si="4"/>
        <v>-2.5437120864556295E-2</v>
      </c>
      <c r="K39" s="20">
        <f t="shared" si="5"/>
        <v>-998</v>
      </c>
      <c r="L39" s="22">
        <f>I39/$I$38</f>
        <v>0.98101395730706076</v>
      </c>
    </row>
    <row r="40" spans="1:12" x14ac:dyDescent="0.25">
      <c r="B40" s="270"/>
      <c r="C40" s="274"/>
      <c r="D40" s="23" t="s">
        <v>32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70"/>
      <c r="C41" s="275" t="s">
        <v>22</v>
      </c>
      <c r="D41" s="26" t="s">
        <v>30</v>
      </c>
      <c r="E41" s="53">
        <v>5.3340494092373794</v>
      </c>
      <c r="F41" s="53">
        <v>5.0708146487294465</v>
      </c>
      <c r="G41" s="53">
        <v>2.9888888888888889</v>
      </c>
      <c r="H41" s="53">
        <v>4.320968962906889</v>
      </c>
      <c r="I41" s="53">
        <v>4.537897310513447</v>
      </c>
      <c r="J41" s="36">
        <f t="shared" si="4"/>
        <v>5.020363475617784E-2</v>
      </c>
      <c r="K41" s="37">
        <f t="shared" si="5"/>
        <v>0.21692834760655799</v>
      </c>
      <c r="L41" s="38"/>
    </row>
    <row r="42" spans="1:12" x14ac:dyDescent="0.25">
      <c r="B42" s="270"/>
      <c r="C42" s="276"/>
      <c r="D42" s="4" t="s">
        <v>31</v>
      </c>
      <c r="E42" s="54">
        <f t="shared" ref="E42:I42" si="6">E39/E33</f>
        <v>5.3340494092373794</v>
      </c>
      <c r="F42" s="54">
        <f t="shared" si="6"/>
        <v>5.0708146487294465</v>
      </c>
      <c r="G42" s="54">
        <f t="shared" si="6"/>
        <v>2.9444100751215201</v>
      </c>
      <c r="H42" s="54">
        <f t="shared" si="6"/>
        <v>4.2934996717005909</v>
      </c>
      <c r="I42" s="54">
        <f t="shared" si="6"/>
        <v>4.5297950479800972</v>
      </c>
      <c r="J42" s="40">
        <f t="shared" si="4"/>
        <v>5.5035610655098433E-2</v>
      </c>
      <c r="K42" s="41">
        <f t="shared" si="5"/>
        <v>0.23629537627950636</v>
      </c>
      <c r="L42" s="42"/>
    </row>
    <row r="43" spans="1:12" x14ac:dyDescent="0.25">
      <c r="B43" s="270"/>
      <c r="C43" s="277"/>
      <c r="D43" s="32" t="s">
        <v>32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5"/>
    </row>
    <row r="44" spans="1:12" x14ac:dyDescent="0.25">
      <c r="A44" s="56"/>
      <c r="B44" s="270"/>
      <c r="C44" s="278" t="s">
        <v>34</v>
      </c>
      <c r="D44" s="15" t="s">
        <v>30</v>
      </c>
      <c r="E44" s="57">
        <v>0.17462550109009073</v>
      </c>
      <c r="F44" s="57">
        <v>0.57354495118136861</v>
      </c>
      <c r="G44" s="57">
        <v>0.63490559024680349</v>
      </c>
      <c r="H44" s="57">
        <v>0.73019005847953211</v>
      </c>
      <c r="I44" s="57">
        <v>0.72119014136629411</v>
      </c>
      <c r="J44" s="57">
        <f t="shared" si="4"/>
        <v>-1.2325444599969537E-2</v>
      </c>
      <c r="K44" s="44">
        <f>(I44-H44)*100</f>
        <v>-0.89999171132379985</v>
      </c>
      <c r="L44" s="18"/>
    </row>
    <row r="45" spans="1:12" x14ac:dyDescent="0.25">
      <c r="B45" s="270"/>
      <c r="C45" s="279"/>
      <c r="D45" s="19" t="s">
        <v>31</v>
      </c>
      <c r="E45" s="58">
        <v>0.17462550109009073</v>
      </c>
      <c r="F45" s="58">
        <v>0.57354495118136861</v>
      </c>
      <c r="G45" s="58">
        <v>0.62881733418896979</v>
      </c>
      <c r="H45" s="58">
        <v>0.72817371937639197</v>
      </c>
      <c r="I45" s="58">
        <v>0.72167906081310629</v>
      </c>
      <c r="J45" s="58">
        <f t="shared" si="4"/>
        <v>-8.9191059639555093E-3</v>
      </c>
      <c r="K45" s="45">
        <f>(I45-H45)*100</f>
        <v>-0.64946585632856824</v>
      </c>
      <c r="L45" s="22"/>
    </row>
    <row r="46" spans="1:12" x14ac:dyDescent="0.25">
      <c r="B46" s="270"/>
      <c r="C46" s="280"/>
      <c r="D46" s="23" t="s">
        <v>32</v>
      </c>
      <c r="E46" s="59" t="s">
        <v>233</v>
      </c>
      <c r="F46" s="59" t="s">
        <v>233</v>
      </c>
      <c r="G46" s="59" t="s">
        <v>233</v>
      </c>
      <c r="H46" s="59" t="s">
        <v>233</v>
      </c>
      <c r="I46" s="59" t="s">
        <v>233</v>
      </c>
      <c r="J46" s="25" t="str">
        <f>IFERROR(I46/H46-1,"-")</f>
        <v>-</v>
      </c>
      <c r="K46" s="24" t="str">
        <f>IFERROR(I46-H46,"-")</f>
        <v>-</v>
      </c>
      <c r="L46" s="46"/>
    </row>
    <row r="47" spans="1:12" x14ac:dyDescent="0.25">
      <c r="B47" s="270"/>
      <c r="C47" s="281" t="s">
        <v>37</v>
      </c>
      <c r="D47" s="26" t="s">
        <v>30</v>
      </c>
      <c r="E47" s="51">
        <v>482</v>
      </c>
      <c r="F47" s="51">
        <v>802</v>
      </c>
      <c r="G47" s="51">
        <v>912</v>
      </c>
      <c r="H47" s="51">
        <v>912</v>
      </c>
      <c r="I47" s="51">
        <v>916</v>
      </c>
      <c r="J47" s="36">
        <f>I47/H47-1</f>
        <v>4.3859649122806044E-3</v>
      </c>
      <c r="K47" s="27">
        <f>I47-H47</f>
        <v>4</v>
      </c>
      <c r="L47" s="38">
        <f>I47/$I$22</f>
        <v>1</v>
      </c>
    </row>
    <row r="48" spans="1:12" x14ac:dyDescent="0.25">
      <c r="B48" s="270"/>
      <c r="C48" s="276"/>
      <c r="D48" s="4" t="s">
        <v>31</v>
      </c>
      <c r="E48" s="52">
        <v>482</v>
      </c>
      <c r="F48" s="52">
        <v>802</v>
      </c>
      <c r="G48" s="52">
        <v>898</v>
      </c>
      <c r="H48" s="52">
        <v>898</v>
      </c>
      <c r="I48" s="52">
        <v>898</v>
      </c>
      <c r="J48" s="40">
        <f>I48/H48-1</f>
        <v>0</v>
      </c>
      <c r="K48" s="29">
        <f>I48-H48</f>
        <v>0</v>
      </c>
      <c r="L48" s="42">
        <f>I48/$I$22</f>
        <v>0.98034934497816595</v>
      </c>
    </row>
    <row r="49" spans="2:12" x14ac:dyDescent="0.25">
      <c r="B49" s="271"/>
      <c r="C49" s="277"/>
      <c r="D49" s="32" t="s">
        <v>32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IFERROR(I49/I47,"-")</f>
        <v>0</v>
      </c>
    </row>
    <row r="50" spans="2:12" ht="6" customHeight="1" x14ac:dyDescent="0.25">
      <c r="B50" s="284"/>
      <c r="C50" s="284"/>
      <c r="D50" s="284"/>
      <c r="E50" s="284"/>
      <c r="F50" s="284"/>
      <c r="G50" s="284"/>
      <c r="H50" s="284"/>
      <c r="I50" s="284"/>
      <c r="J50" s="284"/>
      <c r="K50" s="284"/>
      <c r="L50" s="47"/>
    </row>
    <row r="51" spans="2:12" ht="28.5" customHeight="1" x14ac:dyDescent="0.25">
      <c r="B51" s="285" t="s">
        <v>38</v>
      </c>
      <c r="C51" s="286"/>
      <c r="D51" s="286"/>
      <c r="E51" s="286"/>
      <c r="F51" s="286"/>
      <c r="G51" s="286"/>
      <c r="H51" s="286"/>
      <c r="I51" s="286"/>
      <c r="J51" s="286"/>
      <c r="K51" s="286"/>
    </row>
    <row r="52" spans="2:12" x14ac:dyDescent="0.25">
      <c r="B52" s="60"/>
    </row>
    <row r="54" spans="2:12" ht="21.75" thickBot="1" x14ac:dyDescent="0.3">
      <c r="B54" s="268" t="s">
        <v>222</v>
      </c>
      <c r="C54" s="268"/>
      <c r="D54" s="268"/>
      <c r="E54" s="268"/>
      <c r="F54" s="268"/>
      <c r="G54" s="268"/>
      <c r="H54" s="268"/>
      <c r="I54" s="268"/>
      <c r="J54" s="268"/>
      <c r="K54" s="268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69" t="s">
        <v>46</v>
      </c>
      <c r="C57" s="272" t="s">
        <v>8</v>
      </c>
      <c r="D57" s="15" t="s">
        <v>30</v>
      </c>
      <c r="E57" s="49">
        <v>12633</v>
      </c>
      <c r="F57" s="49">
        <v>20161</v>
      </c>
      <c r="G57" s="49">
        <v>37751</v>
      </c>
      <c r="H57" s="49">
        <v>51166</v>
      </c>
      <c r="I57" s="49">
        <v>43737</v>
      </c>
      <c r="J57" s="17">
        <f t="shared" ref="J57:J73" si="8">I57/H57-1</f>
        <v>-0.14519407418989172</v>
      </c>
      <c r="K57" s="16">
        <f t="shared" ref="K57:K73" si="9">I57-H57</f>
        <v>-7429</v>
      </c>
      <c r="L57" s="17">
        <f>I57/$I$57</f>
        <v>1</v>
      </c>
    </row>
    <row r="58" spans="2:12" x14ac:dyDescent="0.25">
      <c r="B58" s="270"/>
      <c r="C58" s="273"/>
      <c r="D58" s="19" t="s">
        <v>31</v>
      </c>
      <c r="E58" s="50">
        <v>10755</v>
      </c>
      <c r="F58" s="50">
        <v>20161</v>
      </c>
      <c r="G58" s="50">
        <v>37638</v>
      </c>
      <c r="H58" s="50">
        <v>50521</v>
      </c>
      <c r="I58" s="50">
        <v>43075</v>
      </c>
      <c r="J58" s="21">
        <f t="shared" si="8"/>
        <v>-0.14738425605193883</v>
      </c>
      <c r="K58" s="20">
        <f t="shared" si="9"/>
        <v>-7446</v>
      </c>
      <c r="L58" s="21">
        <f t="shared" ref="L58" si="10">I58/$I$57</f>
        <v>0.98486407389624342</v>
      </c>
    </row>
    <row r="59" spans="2:12" x14ac:dyDescent="0.25">
      <c r="B59" s="270"/>
      <c r="C59" s="274"/>
      <c r="D59" s="23" t="s">
        <v>32</v>
      </c>
      <c r="E59" s="24">
        <v>1878</v>
      </c>
      <c r="F59" s="24">
        <v>0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IFERROR(I59/I57,"-")</f>
        <v>0</v>
      </c>
    </row>
    <row r="60" spans="2:12" x14ac:dyDescent="0.25">
      <c r="B60" s="270"/>
      <c r="C60" s="275" t="s">
        <v>33</v>
      </c>
      <c r="D60" s="26" t="s">
        <v>30</v>
      </c>
      <c r="E60" s="51">
        <v>12633</v>
      </c>
      <c r="F60" s="51">
        <v>20161</v>
      </c>
      <c r="G60" s="51">
        <v>37751</v>
      </c>
      <c r="H60" s="51">
        <v>51166</v>
      </c>
      <c r="I60" s="51">
        <v>43737</v>
      </c>
      <c r="J60" s="36">
        <f t="shared" si="8"/>
        <v>-0.14519407418989172</v>
      </c>
      <c r="K60" s="51">
        <f t="shared" si="9"/>
        <v>-7429</v>
      </c>
      <c r="L60" s="36">
        <f>I60/$I$60</f>
        <v>1</v>
      </c>
    </row>
    <row r="61" spans="2:12" x14ac:dyDescent="0.25">
      <c r="B61" s="270"/>
      <c r="C61" s="276"/>
      <c r="D61" s="4" t="s">
        <v>31</v>
      </c>
      <c r="E61" s="52">
        <v>10755</v>
      </c>
      <c r="F61" s="52">
        <v>20161</v>
      </c>
      <c r="G61" s="52">
        <v>37638</v>
      </c>
      <c r="H61" s="52">
        <v>50521</v>
      </c>
      <c r="I61" s="52">
        <v>43075</v>
      </c>
      <c r="J61" s="40">
        <f t="shared" si="8"/>
        <v>-0.14738425605193883</v>
      </c>
      <c r="K61" s="52">
        <f t="shared" si="9"/>
        <v>-7446</v>
      </c>
      <c r="L61" s="40">
        <f t="shared" ref="L61" si="11">I61/$I$60</f>
        <v>0.98486407389624342</v>
      </c>
    </row>
    <row r="62" spans="2:12" x14ac:dyDescent="0.25">
      <c r="B62" s="270"/>
      <c r="C62" s="277"/>
      <c r="D62" s="32" t="s">
        <v>32</v>
      </c>
      <c r="E62" s="33">
        <v>1878</v>
      </c>
      <c r="F62" s="33">
        <v>0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61">
        <f>IFERROR(I62/I60,"-")</f>
        <v>0</v>
      </c>
    </row>
    <row r="63" spans="2:12" x14ac:dyDescent="0.25">
      <c r="B63" s="270"/>
      <c r="C63" s="272" t="s">
        <v>21</v>
      </c>
      <c r="D63" s="15" t="s">
        <v>30</v>
      </c>
      <c r="E63" s="49">
        <v>65275</v>
      </c>
      <c r="F63" s="49">
        <v>98762</v>
      </c>
      <c r="G63" s="49">
        <v>168339</v>
      </c>
      <c r="H63" s="49">
        <v>182035</v>
      </c>
      <c r="I63" s="49">
        <v>194642</v>
      </c>
      <c r="J63" s="17">
        <f t="shared" si="8"/>
        <v>6.925591232455286E-2</v>
      </c>
      <c r="K63" s="16">
        <f t="shared" si="9"/>
        <v>12607</v>
      </c>
      <c r="L63" s="17">
        <f>I63/$I$63</f>
        <v>1</v>
      </c>
    </row>
    <row r="64" spans="2:12" x14ac:dyDescent="0.25">
      <c r="B64" s="270"/>
      <c r="C64" s="273"/>
      <c r="D64" s="19" t="s">
        <v>31</v>
      </c>
      <c r="E64" s="50">
        <v>54033</v>
      </c>
      <c r="F64" s="50">
        <v>98762</v>
      </c>
      <c r="G64" s="50">
        <v>167710</v>
      </c>
      <c r="H64" s="50">
        <v>177835</v>
      </c>
      <c r="I64" s="50">
        <v>190648</v>
      </c>
      <c r="J64" s="21">
        <f t="shared" si="8"/>
        <v>7.2049933927517129E-2</v>
      </c>
      <c r="K64" s="20">
        <f t="shared" si="9"/>
        <v>12813</v>
      </c>
      <c r="L64" s="21">
        <f t="shared" ref="L64" si="12">I64/$I$63</f>
        <v>0.97948027661039239</v>
      </c>
    </row>
    <row r="65" spans="2:12" x14ac:dyDescent="0.25">
      <c r="B65" s="270"/>
      <c r="C65" s="274"/>
      <c r="D65" s="23" t="s">
        <v>32</v>
      </c>
      <c r="E65" s="24">
        <v>11242</v>
      </c>
      <c r="F65" s="24">
        <v>0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IFERROR(I65/I63,"-")</f>
        <v>0</v>
      </c>
    </row>
    <row r="66" spans="2:12" x14ac:dyDescent="0.25">
      <c r="B66" s="270"/>
      <c r="C66" s="275" t="s">
        <v>22</v>
      </c>
      <c r="D66" s="26" t="s">
        <v>30</v>
      </c>
      <c r="E66" s="53">
        <v>5.1670228765930499</v>
      </c>
      <c r="F66" s="53">
        <v>4.8986657407866669</v>
      </c>
      <c r="G66" s="53">
        <v>4.4591931339567168</v>
      </c>
      <c r="H66" s="53">
        <v>3.5577336512527848</v>
      </c>
      <c r="I66" s="53">
        <v>4.4502823696184013</v>
      </c>
      <c r="J66" s="36">
        <f t="shared" si="8"/>
        <v>0.25087564327681555</v>
      </c>
      <c r="K66" s="37">
        <f t="shared" si="9"/>
        <v>0.89254871836561644</v>
      </c>
      <c r="L66" s="36"/>
    </row>
    <row r="67" spans="2:12" x14ac:dyDescent="0.25">
      <c r="B67" s="270"/>
      <c r="C67" s="276"/>
      <c r="D67" s="4" t="s">
        <v>31</v>
      </c>
      <c r="E67" s="54">
        <f t="shared" ref="E67:I67" si="13">E64/E58</f>
        <v>5.0239888423988841</v>
      </c>
      <c r="F67" s="54">
        <f t="shared" si="13"/>
        <v>4.8986657407866669</v>
      </c>
      <c r="G67" s="54">
        <f t="shared" si="13"/>
        <v>4.4558690684946063</v>
      </c>
      <c r="H67" s="54">
        <f t="shared" si="13"/>
        <v>3.5200213772490647</v>
      </c>
      <c r="I67" s="54">
        <f t="shared" si="13"/>
        <v>4.4259547301218802</v>
      </c>
      <c r="J67" s="40">
        <f t="shared" si="8"/>
        <v>0.25736586678936946</v>
      </c>
      <c r="K67" s="41">
        <f t="shared" si="9"/>
        <v>0.90593335287281551</v>
      </c>
      <c r="L67" s="40"/>
    </row>
    <row r="68" spans="2:12" x14ac:dyDescent="0.25">
      <c r="B68" s="270"/>
      <c r="C68" s="277"/>
      <c r="D68" s="32" t="s">
        <v>32</v>
      </c>
      <c r="E68" s="43">
        <f>IFERROR(E65/E59,"-")</f>
        <v>5.98615548455804</v>
      </c>
      <c r="F68" s="43" t="str">
        <f t="shared" ref="F68:I68" si="14">IFERROR(F65/F59,"-")</f>
        <v>-</v>
      </c>
      <c r="G68" s="43" t="str">
        <f t="shared" si="14"/>
        <v>-</v>
      </c>
      <c r="H68" s="43" t="str">
        <f t="shared" si="14"/>
        <v>-</v>
      </c>
      <c r="I68" s="43" t="str">
        <f t="shared" si="14"/>
        <v>-</v>
      </c>
      <c r="J68" s="34" t="str">
        <f>IFERROR(I68/H68-1,"-")</f>
        <v>-</v>
      </c>
      <c r="K68" s="33" t="str">
        <f>IFERROR(I68-H68,"-")</f>
        <v>-</v>
      </c>
      <c r="L68" s="61" t="str">
        <f>IFERROR(I68/I66,"-")</f>
        <v>-</v>
      </c>
    </row>
    <row r="69" spans="2:12" x14ac:dyDescent="0.25">
      <c r="B69" s="270"/>
      <c r="C69" s="278" t="s">
        <v>34</v>
      </c>
      <c r="D69" s="15" t="s">
        <v>30</v>
      </c>
      <c r="E69" s="57">
        <v>0.42174668708366447</v>
      </c>
      <c r="F69" s="57">
        <v>0.40408330264719122</v>
      </c>
      <c r="G69" s="57">
        <v>0.53778304538949095</v>
      </c>
      <c r="H69" s="57">
        <v>0.55454348826086564</v>
      </c>
      <c r="I69" s="57">
        <v>0.59082327086406716</v>
      </c>
      <c r="J69" s="57">
        <f t="shared" si="8"/>
        <v>6.5422790766113792E-2</v>
      </c>
      <c r="K69" s="44">
        <f t="shared" si="9"/>
        <v>3.6279782603201527E-2</v>
      </c>
      <c r="L69" s="17"/>
    </row>
    <row r="70" spans="2:12" x14ac:dyDescent="0.25">
      <c r="B70" s="270"/>
      <c r="C70" s="279"/>
      <c r="D70" s="19" t="s">
        <v>31</v>
      </c>
      <c r="E70" s="58">
        <v>0.39669184855626283</v>
      </c>
      <c r="F70" s="58">
        <v>0.40408330264719122</v>
      </c>
      <c r="G70" s="58">
        <v>0.5372393247269116</v>
      </c>
      <c r="H70" s="58">
        <v>0.55031548718710444</v>
      </c>
      <c r="I70" s="58">
        <v>0.58806038285245432</v>
      </c>
      <c r="J70" s="58">
        <f t="shared" si="8"/>
        <v>6.8587740203860159E-2</v>
      </c>
      <c r="K70" s="45">
        <f t="shared" si="9"/>
        <v>3.7744895665349887E-2</v>
      </c>
      <c r="L70" s="21"/>
    </row>
    <row r="71" spans="2:12" x14ac:dyDescent="0.25">
      <c r="B71" s="270"/>
      <c r="C71" s="280"/>
      <c r="D71" s="23" t="s">
        <v>32</v>
      </c>
      <c r="E71" s="59">
        <v>0.60558069381598789</v>
      </c>
      <c r="F71" s="59" t="s">
        <v>233</v>
      </c>
      <c r="G71" s="59" t="s">
        <v>233</v>
      </c>
      <c r="H71" s="59" t="s">
        <v>233</v>
      </c>
      <c r="I71" s="59" t="s">
        <v>233</v>
      </c>
      <c r="J71" s="25" t="str">
        <f>IFERROR(I71/H71-1,"-")</f>
        <v>-</v>
      </c>
      <c r="K71" s="24" t="str">
        <f>IFERROR(I71-H71,"-")</f>
        <v>-</v>
      </c>
      <c r="L71" s="25" t="str">
        <f>IFERROR(I71/I69,"-")</f>
        <v>-</v>
      </c>
    </row>
    <row r="72" spans="2:12" x14ac:dyDescent="0.25">
      <c r="B72" s="270"/>
      <c r="C72" s="281" t="s">
        <v>39</v>
      </c>
      <c r="D72" s="26" t="s">
        <v>30</v>
      </c>
      <c r="E72" s="51">
        <v>437</v>
      </c>
      <c r="F72" s="51">
        <v>669</v>
      </c>
      <c r="G72" s="51">
        <v>857</v>
      </c>
      <c r="H72" s="51">
        <v>900</v>
      </c>
      <c r="I72" s="51">
        <v>900</v>
      </c>
      <c r="J72" s="36">
        <f t="shared" si="8"/>
        <v>0</v>
      </c>
      <c r="K72" s="27">
        <f t="shared" si="9"/>
        <v>0</v>
      </c>
      <c r="L72" s="36">
        <f>I72/$I$72</f>
        <v>1</v>
      </c>
    </row>
    <row r="73" spans="2:12" x14ac:dyDescent="0.25">
      <c r="B73" s="270"/>
      <c r="C73" s="276"/>
      <c r="D73" s="4" t="s">
        <v>31</v>
      </c>
      <c r="E73" s="52">
        <v>386</v>
      </c>
      <c r="F73" s="52">
        <v>669</v>
      </c>
      <c r="G73" s="52">
        <v>855</v>
      </c>
      <c r="H73" s="52">
        <v>886</v>
      </c>
      <c r="I73" s="52">
        <v>886</v>
      </c>
      <c r="J73" s="40">
        <f t="shared" si="8"/>
        <v>0</v>
      </c>
      <c r="K73" s="29">
        <f t="shared" si="9"/>
        <v>0</v>
      </c>
      <c r="L73" s="40">
        <f t="shared" ref="L73" si="15">I73/$I$72</f>
        <v>0.98444444444444446</v>
      </c>
    </row>
    <row r="74" spans="2:12" x14ac:dyDescent="0.25">
      <c r="B74" s="271"/>
      <c r="C74" s="277"/>
      <c r="D74" s="32" t="s">
        <v>32</v>
      </c>
      <c r="E74" s="33">
        <v>51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1">
        <f>IFERROR(I74/I72,"-")</f>
        <v>0</v>
      </c>
    </row>
    <row r="75" spans="2:12" x14ac:dyDescent="0.25">
      <c r="B75" s="284"/>
      <c r="C75" s="284"/>
      <c r="D75" s="284"/>
      <c r="E75" s="284"/>
      <c r="F75" s="284"/>
      <c r="G75" s="284"/>
      <c r="H75" s="284"/>
      <c r="I75" s="284"/>
      <c r="J75" s="284"/>
      <c r="K75" s="284"/>
      <c r="L75" s="47"/>
    </row>
    <row r="76" spans="2:12" ht="27" customHeight="1" x14ac:dyDescent="0.25">
      <c r="B76" s="285" t="s">
        <v>36</v>
      </c>
      <c r="C76" s="286"/>
      <c r="D76" s="286"/>
      <c r="E76" s="286"/>
      <c r="F76" s="286"/>
      <c r="G76" s="286"/>
      <c r="H76" s="286"/>
      <c r="I76" s="286"/>
      <c r="J76" s="286"/>
      <c r="K76" s="28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055CF-2DFF-43B2-BB7D-311294DA729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28CB-B078-40F7-9F2A-17A8FB103DAD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K5" s="268" t="s">
        <v>265</v>
      </c>
      <c r="L5" s="268"/>
      <c r="M5" s="268"/>
      <c r="N5" s="268"/>
      <c r="O5" s="268"/>
      <c r="P5" s="268"/>
      <c r="Q5" s="268"/>
      <c r="R5" s="268"/>
    </row>
    <row r="6" spans="1:18" ht="6" customHeight="1" x14ac:dyDescent="0.25"/>
    <row r="7" spans="1:18" ht="15.75" x14ac:dyDescent="0.25">
      <c r="B7" s="144"/>
      <c r="C7" s="301" t="s">
        <v>43</v>
      </c>
      <c r="D7" s="302"/>
      <c r="E7" s="302"/>
      <c r="F7" s="302"/>
      <c r="G7" s="302"/>
      <c r="H7" s="302"/>
      <c r="I7" s="302"/>
    </row>
    <row r="8" spans="1:18" s="145" customFormat="1" ht="72" customHeight="1" x14ac:dyDescent="0.25">
      <c r="A8"/>
      <c r="B8" s="185"/>
      <c r="C8" s="171" t="s">
        <v>223</v>
      </c>
      <c r="D8" s="171" t="s">
        <v>224</v>
      </c>
      <c r="E8" s="171" t="s">
        <v>225</v>
      </c>
      <c r="F8" s="171" t="s">
        <v>226</v>
      </c>
      <c r="G8" s="171" t="s">
        <v>227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223</v>
      </c>
      <c r="M8" s="171" t="s">
        <v>224</v>
      </c>
      <c r="N8" s="171" t="s">
        <v>225</v>
      </c>
      <c r="O8" s="171" t="s">
        <v>226</v>
      </c>
      <c r="P8" s="171" t="s">
        <v>227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46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62524</v>
      </c>
      <c r="D10" s="175">
        <v>401172</v>
      </c>
      <c r="E10" s="175">
        <v>491339</v>
      </c>
      <c r="F10" s="175">
        <v>527075</v>
      </c>
      <c r="G10" s="175">
        <v>515316</v>
      </c>
      <c r="H10" s="176">
        <f t="shared" ref="H10:H22" si="0">IFERROR(G10/F10-1,"-")</f>
        <v>-2.2309917943366675E-2</v>
      </c>
      <c r="I10" s="176">
        <f t="shared" ref="I10:I22" si="1">G10/G$10</f>
        <v>1</v>
      </c>
      <c r="K10" s="155" t="s">
        <v>68</v>
      </c>
      <c r="L10" s="175">
        <v>390</v>
      </c>
      <c r="M10" s="175">
        <v>3092</v>
      </c>
      <c r="N10" s="175">
        <v>4933</v>
      </c>
      <c r="O10" s="175">
        <v>5269</v>
      </c>
      <c r="P10" s="175">
        <v>4496</v>
      </c>
      <c r="Q10" s="176">
        <f t="shared" ref="Q10:Q22" si="2">IFERROR(P10/O10-1,"-")</f>
        <v>-0.14670715505788579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28045</v>
      </c>
      <c r="D11" s="159">
        <v>60612</v>
      </c>
      <c r="E11" s="159">
        <v>60671</v>
      </c>
      <c r="F11" s="159">
        <v>62028</v>
      </c>
      <c r="G11" s="159">
        <v>59950</v>
      </c>
      <c r="H11" s="160">
        <f t="shared" si="0"/>
        <v>-3.3500999548590982E-2</v>
      </c>
      <c r="I11" s="160">
        <f t="shared" si="1"/>
        <v>0.11633638388872071</v>
      </c>
      <c r="J11" s="79"/>
      <c r="K11" s="158" t="s">
        <v>97</v>
      </c>
      <c r="L11" s="159">
        <v>51</v>
      </c>
      <c r="M11" s="159">
        <v>142</v>
      </c>
      <c r="N11" s="159">
        <v>1670</v>
      </c>
      <c r="O11" s="159">
        <v>972</v>
      </c>
      <c r="P11" s="159">
        <v>653</v>
      </c>
      <c r="Q11" s="160">
        <f t="shared" si="2"/>
        <v>-0.32818930041152261</v>
      </c>
      <c r="R11" s="160">
        <f t="shared" si="3"/>
        <v>0.14524021352313168</v>
      </c>
    </row>
    <row r="12" spans="1:18" x14ac:dyDescent="0.25">
      <c r="B12" s="162" t="s">
        <v>103</v>
      </c>
      <c r="C12" s="163">
        <v>20651</v>
      </c>
      <c r="D12" s="163">
        <v>25231</v>
      </c>
      <c r="E12" s="163">
        <v>22038</v>
      </c>
      <c r="F12" s="163">
        <v>22297</v>
      </c>
      <c r="G12" s="163">
        <v>19505</v>
      </c>
      <c r="H12" s="164">
        <f t="shared" si="0"/>
        <v>-0.1252186392788267</v>
      </c>
      <c r="I12" s="164">
        <f t="shared" si="1"/>
        <v>3.785056159715592E-2</v>
      </c>
      <c r="J12" s="79"/>
      <c r="K12" s="162" t="s">
        <v>103</v>
      </c>
      <c r="L12" s="163">
        <v>39</v>
      </c>
      <c r="M12" s="163">
        <v>28</v>
      </c>
      <c r="N12" s="163">
        <v>1178</v>
      </c>
      <c r="O12" s="163">
        <v>379</v>
      </c>
      <c r="P12" s="163">
        <v>397</v>
      </c>
      <c r="Q12" s="164">
        <f t="shared" si="2"/>
        <v>4.7493403693931402E-2</v>
      </c>
      <c r="R12" s="164">
        <f t="shared" si="3"/>
        <v>8.8300711743772242E-2</v>
      </c>
    </row>
    <row r="13" spans="1:18" x14ac:dyDescent="0.25">
      <c r="B13" s="162" t="s">
        <v>100</v>
      </c>
      <c r="C13" s="163">
        <v>7394</v>
      </c>
      <c r="D13" s="163">
        <v>35381</v>
      </c>
      <c r="E13" s="163">
        <v>38633</v>
      </c>
      <c r="F13" s="163">
        <v>39731</v>
      </c>
      <c r="G13" s="163">
        <v>40445</v>
      </c>
      <c r="H13" s="164">
        <f t="shared" si="0"/>
        <v>1.7970853993103608E-2</v>
      </c>
      <c r="I13" s="164">
        <f t="shared" si="1"/>
        <v>7.8485822291564783E-2</v>
      </c>
      <c r="J13" s="79"/>
      <c r="K13" s="162" t="s">
        <v>100</v>
      </c>
      <c r="L13" s="163">
        <v>12</v>
      </c>
      <c r="M13" s="163">
        <v>114</v>
      </c>
      <c r="N13" s="163">
        <v>492</v>
      </c>
      <c r="O13" s="163">
        <v>593</v>
      </c>
      <c r="P13" s="163">
        <v>256</v>
      </c>
      <c r="Q13" s="164">
        <f t="shared" si="2"/>
        <v>-0.56829679595278249</v>
      </c>
      <c r="R13" s="164">
        <f>P13/P$10</f>
        <v>5.6939501779359428E-2</v>
      </c>
    </row>
    <row r="14" spans="1:18" x14ac:dyDescent="0.25">
      <c r="B14" s="158" t="s">
        <v>107</v>
      </c>
      <c r="C14" s="159">
        <v>34479</v>
      </c>
      <c r="D14" s="159">
        <v>340560</v>
      </c>
      <c r="E14" s="159">
        <v>430668</v>
      </c>
      <c r="F14" s="159">
        <v>465047</v>
      </c>
      <c r="G14" s="159">
        <v>455366</v>
      </c>
      <c r="H14" s="160">
        <f t="shared" si="0"/>
        <v>-2.081725072949614E-2</v>
      </c>
      <c r="I14" s="160">
        <f t="shared" si="1"/>
        <v>0.8836636161112793</v>
      </c>
      <c r="J14" s="79"/>
      <c r="K14" s="158" t="s">
        <v>107</v>
      </c>
      <c r="L14" s="159">
        <v>339</v>
      </c>
      <c r="M14" s="159">
        <v>2950</v>
      </c>
      <c r="N14" s="159">
        <v>3263</v>
      </c>
      <c r="O14" s="159">
        <v>4297</v>
      </c>
      <c r="P14" s="159">
        <v>3843</v>
      </c>
      <c r="Q14" s="160">
        <f t="shared" si="2"/>
        <v>-0.10565510821503377</v>
      </c>
      <c r="R14" s="160">
        <f t="shared" si="3"/>
        <v>0.85475978647686834</v>
      </c>
    </row>
    <row r="15" spans="1:18" x14ac:dyDescent="0.25">
      <c r="B15" s="162" t="s">
        <v>110</v>
      </c>
      <c r="C15" s="163">
        <v>1527</v>
      </c>
      <c r="D15" s="163">
        <v>133640</v>
      </c>
      <c r="E15" s="163">
        <v>168526</v>
      </c>
      <c r="F15" s="163">
        <v>181322</v>
      </c>
      <c r="G15" s="163">
        <v>182398</v>
      </c>
      <c r="H15" s="164">
        <f t="shared" si="0"/>
        <v>5.9341944165627325E-3</v>
      </c>
      <c r="I15" s="164">
        <f t="shared" si="1"/>
        <v>0.35395369055104053</v>
      </c>
      <c r="J15" s="79"/>
      <c r="K15" s="162" t="s">
        <v>110</v>
      </c>
      <c r="L15" s="163">
        <v>6</v>
      </c>
      <c r="M15" s="163">
        <v>1084</v>
      </c>
      <c r="N15" s="163">
        <v>977</v>
      </c>
      <c r="O15" s="163">
        <v>1192</v>
      </c>
      <c r="P15" s="163">
        <v>1206</v>
      </c>
      <c r="Q15" s="164">
        <f t="shared" si="2"/>
        <v>1.1744966442952975E-2</v>
      </c>
      <c r="R15" s="164">
        <f t="shared" si="3"/>
        <v>0.26823843416370108</v>
      </c>
    </row>
    <row r="16" spans="1:18" x14ac:dyDescent="0.25">
      <c r="B16" s="162" t="s">
        <v>113</v>
      </c>
      <c r="C16" s="163">
        <v>5039</v>
      </c>
      <c r="D16" s="163">
        <v>35627</v>
      </c>
      <c r="E16" s="163">
        <v>49170</v>
      </c>
      <c r="F16" s="163">
        <v>54099</v>
      </c>
      <c r="G16" s="163">
        <v>49506</v>
      </c>
      <c r="H16" s="164">
        <f t="shared" si="0"/>
        <v>-8.4899905728386793E-2</v>
      </c>
      <c r="I16" s="164">
        <f t="shared" si="1"/>
        <v>9.6069208019933405E-2</v>
      </c>
      <c r="J16" s="79"/>
      <c r="K16" s="162" t="s">
        <v>113</v>
      </c>
      <c r="L16" s="163">
        <v>207</v>
      </c>
      <c r="M16" s="163">
        <v>660</v>
      </c>
      <c r="N16" s="163">
        <v>642</v>
      </c>
      <c r="O16" s="163">
        <v>898</v>
      </c>
      <c r="P16" s="163">
        <v>865</v>
      </c>
      <c r="Q16" s="164">
        <f t="shared" si="2"/>
        <v>-3.674832962138086E-2</v>
      </c>
      <c r="R16" s="164">
        <f t="shared" si="3"/>
        <v>0.1923932384341637</v>
      </c>
    </row>
    <row r="17" spans="2:22" x14ac:dyDescent="0.25">
      <c r="B17" s="162" t="s">
        <v>116</v>
      </c>
      <c r="C17" s="163">
        <v>8324</v>
      </c>
      <c r="D17" s="163">
        <v>20225</v>
      </c>
      <c r="E17" s="163">
        <v>25546</v>
      </c>
      <c r="F17" s="163">
        <v>26942</v>
      </c>
      <c r="G17" s="163">
        <v>24872</v>
      </c>
      <c r="H17" s="164">
        <f t="shared" si="0"/>
        <v>-7.6831712567738131E-2</v>
      </c>
      <c r="I17" s="164">
        <f t="shared" si="1"/>
        <v>4.8265530276568165E-2</v>
      </c>
      <c r="J17" s="79"/>
      <c r="K17" s="162" t="s">
        <v>116</v>
      </c>
      <c r="L17" s="163">
        <v>29</v>
      </c>
      <c r="M17" s="163">
        <v>140</v>
      </c>
      <c r="N17" s="163">
        <v>308</v>
      </c>
      <c r="O17" s="163">
        <v>306</v>
      </c>
      <c r="P17" s="163">
        <v>209</v>
      </c>
      <c r="Q17" s="164">
        <f t="shared" si="2"/>
        <v>-0.31699346405228757</v>
      </c>
      <c r="R17" s="164">
        <f t="shared" si="3"/>
        <v>4.6485765124555163E-2</v>
      </c>
    </row>
    <row r="18" spans="2:22" x14ac:dyDescent="0.25">
      <c r="B18" s="162" t="s">
        <v>123</v>
      </c>
      <c r="C18" s="163">
        <v>646</v>
      </c>
      <c r="D18" s="163">
        <v>16794</v>
      </c>
      <c r="E18" s="163">
        <v>15703</v>
      </c>
      <c r="F18" s="163">
        <v>18859</v>
      </c>
      <c r="G18" s="163">
        <v>18189</v>
      </c>
      <c r="H18" s="164">
        <f t="shared" si="0"/>
        <v>-3.5526804178376392E-2</v>
      </c>
      <c r="I18" s="164">
        <f t="shared" si="1"/>
        <v>3.5296788766504439E-2</v>
      </c>
      <c r="J18" s="79"/>
      <c r="K18" s="162" t="s">
        <v>123</v>
      </c>
      <c r="L18" s="163">
        <v>6</v>
      </c>
      <c r="M18" s="163">
        <v>121</v>
      </c>
      <c r="N18" s="163">
        <v>79</v>
      </c>
      <c r="O18" s="163">
        <v>174</v>
      </c>
      <c r="P18" s="163">
        <v>105</v>
      </c>
      <c r="Q18" s="164">
        <f t="shared" si="2"/>
        <v>-0.39655172413793105</v>
      </c>
      <c r="R18" s="164">
        <f t="shared" si="3"/>
        <v>2.3354092526690393E-2</v>
      </c>
    </row>
    <row r="19" spans="2:22" x14ac:dyDescent="0.25">
      <c r="B19" s="162" t="s">
        <v>119</v>
      </c>
      <c r="C19" s="163">
        <v>677</v>
      </c>
      <c r="D19" s="163">
        <v>16122</v>
      </c>
      <c r="E19" s="163">
        <v>16177</v>
      </c>
      <c r="F19" s="163">
        <v>17001</v>
      </c>
      <c r="G19" s="163">
        <v>15355</v>
      </c>
      <c r="H19" s="164">
        <f t="shared" si="0"/>
        <v>-9.6817834245044421E-2</v>
      </c>
      <c r="I19" s="164">
        <f t="shared" si="1"/>
        <v>2.9797250619037638E-2</v>
      </c>
      <c r="J19" s="79"/>
      <c r="K19" s="162" t="s">
        <v>119</v>
      </c>
      <c r="L19" s="163">
        <v>3</v>
      </c>
      <c r="M19" s="163">
        <v>120</v>
      </c>
      <c r="N19" s="163">
        <v>75</v>
      </c>
      <c r="O19" s="163">
        <v>101</v>
      </c>
      <c r="P19" s="163">
        <v>139</v>
      </c>
      <c r="Q19" s="164">
        <f t="shared" si="2"/>
        <v>0.37623762376237613</v>
      </c>
      <c r="R19" s="164">
        <f t="shared" si="3"/>
        <v>3.0916370106761567E-2</v>
      </c>
    </row>
    <row r="20" spans="2:22" x14ac:dyDescent="0.25">
      <c r="B20" s="162" t="s">
        <v>128</v>
      </c>
      <c r="C20" s="163">
        <v>117</v>
      </c>
      <c r="D20" s="163">
        <v>10516</v>
      </c>
      <c r="E20" s="163">
        <v>15767</v>
      </c>
      <c r="F20" s="163">
        <v>13877</v>
      </c>
      <c r="G20" s="163">
        <v>12487</v>
      </c>
      <c r="H20" s="164">
        <f t="shared" si="0"/>
        <v>-0.10016574187504501</v>
      </c>
      <c r="I20" s="164">
        <f t="shared" si="1"/>
        <v>2.4231733538256139E-2</v>
      </c>
      <c r="J20" s="79"/>
      <c r="K20" s="162" t="s">
        <v>128</v>
      </c>
      <c r="L20" s="163">
        <v>0</v>
      </c>
      <c r="M20" s="163">
        <v>13</v>
      </c>
      <c r="N20" s="163">
        <v>52</v>
      </c>
      <c r="O20" s="163">
        <v>27</v>
      </c>
      <c r="P20" s="163">
        <v>77</v>
      </c>
      <c r="Q20" s="164">
        <f t="shared" si="2"/>
        <v>1.8518518518518516</v>
      </c>
      <c r="R20" s="164">
        <f t="shared" si="3"/>
        <v>1.7126334519572954E-2</v>
      </c>
    </row>
    <row r="21" spans="2:22" x14ac:dyDescent="0.25">
      <c r="B21" s="162" t="s">
        <v>131</v>
      </c>
      <c r="C21" s="163">
        <v>680</v>
      </c>
      <c r="D21" s="163">
        <v>6902</v>
      </c>
      <c r="E21" s="163">
        <v>12428</v>
      </c>
      <c r="F21" s="163">
        <v>14263</v>
      </c>
      <c r="G21" s="163">
        <v>11218</v>
      </c>
      <c r="H21" s="164">
        <f t="shared" si="0"/>
        <v>-0.21348944822267402</v>
      </c>
      <c r="I21" s="164">
        <f t="shared" si="1"/>
        <v>2.1769166880127921E-2</v>
      </c>
      <c r="J21" s="79"/>
      <c r="K21" s="162" t="s">
        <v>131</v>
      </c>
      <c r="L21" s="163">
        <v>0</v>
      </c>
      <c r="M21" s="163">
        <v>39</v>
      </c>
      <c r="N21" s="163">
        <v>57</v>
      </c>
      <c r="O21" s="163">
        <v>46</v>
      </c>
      <c r="P21" s="163">
        <v>27</v>
      </c>
      <c r="Q21" s="164">
        <f t="shared" si="2"/>
        <v>-0.41304347826086951</v>
      </c>
      <c r="R21" s="164">
        <f t="shared" si="3"/>
        <v>6.0053380782918147E-3</v>
      </c>
    </row>
    <row r="22" spans="2:22" x14ac:dyDescent="0.25">
      <c r="B22" s="167" t="s">
        <v>145</v>
      </c>
      <c r="C22" s="168">
        <f>C14-SUM(C15:C21)</f>
        <v>17469</v>
      </c>
      <c r="D22" s="168">
        <f>D14-SUM(D15:D21)</f>
        <v>100734</v>
      </c>
      <c r="E22" s="168">
        <f>E14-SUM(E15:E21)</f>
        <v>127351</v>
      </c>
      <c r="F22" s="168">
        <f>F14-SUM(F15:F21)</f>
        <v>138684</v>
      </c>
      <c r="G22" s="168">
        <f>G14-SUM(G15:G21)</f>
        <v>141341</v>
      </c>
      <c r="H22" s="169">
        <f t="shared" si="0"/>
        <v>1.9158662859450226E-2</v>
      </c>
      <c r="I22" s="169">
        <f t="shared" si="1"/>
        <v>0.27428024745981106</v>
      </c>
      <c r="J22" s="79"/>
      <c r="K22" s="167" t="s">
        <v>145</v>
      </c>
      <c r="L22" s="168">
        <f>L14-SUM(L15:L21)</f>
        <v>88</v>
      </c>
      <c r="M22" s="168">
        <f>M14-SUM(M15:M21)</f>
        <v>773</v>
      </c>
      <c r="N22" s="168">
        <f>N14-SUM(N15:N21)</f>
        <v>1073</v>
      </c>
      <c r="O22" s="168">
        <f>O14-SUM(O15:O21)</f>
        <v>1553</v>
      </c>
      <c r="P22" s="168">
        <f>P14-SUM(P15:P21)</f>
        <v>1215</v>
      </c>
      <c r="Q22" s="169">
        <f t="shared" si="2"/>
        <v>-0.21764327108821635</v>
      </c>
      <c r="R22" s="169">
        <f t="shared" si="3"/>
        <v>0.27024021352313166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21931</v>
      </c>
      <c r="D24" s="175">
        <v>153015</v>
      </c>
      <c r="E24" s="175">
        <v>177657</v>
      </c>
      <c r="F24" s="175">
        <v>186781</v>
      </c>
      <c r="G24" s="175">
        <v>178289</v>
      </c>
      <c r="H24" s="176">
        <f t="shared" ref="H24:H36" si="4">IFERROR(G24/F24-1,"-")</f>
        <v>-4.5465009824339764E-2</v>
      </c>
      <c r="I24" s="176">
        <f t="shared" ref="I24:I36" si="5">G24/G$10</f>
        <v>0.34597994240427232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8935</v>
      </c>
      <c r="D25" s="159">
        <v>10386</v>
      </c>
      <c r="E25" s="159">
        <v>7225</v>
      </c>
      <c r="F25" s="159">
        <v>8736</v>
      </c>
      <c r="G25" s="159">
        <v>6280</v>
      </c>
      <c r="H25" s="160">
        <f t="shared" si="4"/>
        <v>-0.28113553113553114</v>
      </c>
      <c r="I25" s="160">
        <f t="shared" si="5"/>
        <v>1.2186697094598267E-2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6493</v>
      </c>
      <c r="D26" s="163">
        <v>4569</v>
      </c>
      <c r="E26" s="163">
        <v>2646</v>
      </c>
      <c r="F26" s="163">
        <v>3348</v>
      </c>
      <c r="G26" s="163">
        <v>2159</v>
      </c>
      <c r="H26" s="164">
        <f t="shared" si="4"/>
        <v>-0.35513739545997614</v>
      </c>
      <c r="I26" s="164">
        <f t="shared" si="5"/>
        <v>4.189662265483703E-3</v>
      </c>
    </row>
    <row r="27" spans="2:22" x14ac:dyDescent="0.25">
      <c r="B27" s="162" t="s">
        <v>100</v>
      </c>
      <c r="C27" s="163">
        <v>2442</v>
      </c>
      <c r="D27" s="163">
        <v>5817</v>
      </c>
      <c r="E27" s="163">
        <v>4579</v>
      </c>
      <c r="F27" s="163">
        <v>5388</v>
      </c>
      <c r="G27" s="163">
        <v>4121</v>
      </c>
      <c r="H27" s="164">
        <f t="shared" si="4"/>
        <v>-0.2351521900519673</v>
      </c>
      <c r="I27" s="164">
        <f t="shared" si="5"/>
        <v>7.9970348291145636E-3</v>
      </c>
    </row>
    <row r="28" spans="2:22" x14ac:dyDescent="0.25">
      <c r="B28" s="158" t="s">
        <v>107</v>
      </c>
      <c r="C28" s="159">
        <v>12996</v>
      </c>
      <c r="D28" s="159">
        <v>142629</v>
      </c>
      <c r="E28" s="159">
        <v>170432</v>
      </c>
      <c r="F28" s="159">
        <v>178045</v>
      </c>
      <c r="G28" s="159">
        <v>172009</v>
      </c>
      <c r="H28" s="160">
        <f t="shared" si="4"/>
        <v>-3.3901541745064434E-2</v>
      </c>
      <c r="I28" s="160">
        <f t="shared" si="5"/>
        <v>0.33379324530967408</v>
      </c>
    </row>
    <row r="29" spans="2:22" x14ac:dyDescent="0.25">
      <c r="B29" s="162" t="s">
        <v>110</v>
      </c>
      <c r="C29" s="163">
        <v>594</v>
      </c>
      <c r="D29" s="163">
        <v>64598</v>
      </c>
      <c r="E29" s="163">
        <v>76477</v>
      </c>
      <c r="F29" s="163">
        <v>80160</v>
      </c>
      <c r="G29" s="163">
        <v>80153</v>
      </c>
      <c r="H29" s="164">
        <f t="shared" si="4"/>
        <v>-8.7325349301448085E-5</v>
      </c>
      <c r="I29" s="164">
        <f t="shared" si="5"/>
        <v>0.15554145417569026</v>
      </c>
    </row>
    <row r="30" spans="2:22" x14ac:dyDescent="0.25">
      <c r="B30" s="162" t="s">
        <v>113</v>
      </c>
      <c r="C30" s="163">
        <v>1912</v>
      </c>
      <c r="D30" s="163">
        <v>13926</v>
      </c>
      <c r="E30" s="163">
        <v>18213</v>
      </c>
      <c r="F30" s="163">
        <v>18866</v>
      </c>
      <c r="G30" s="163">
        <v>16993</v>
      </c>
      <c r="H30" s="164">
        <f t="shared" si="4"/>
        <v>-9.9279126470899981E-2</v>
      </c>
      <c r="I30" s="164">
        <f t="shared" si="5"/>
        <v>3.2975882759316615E-2</v>
      </c>
    </row>
    <row r="31" spans="2:22" x14ac:dyDescent="0.25">
      <c r="B31" s="162" t="s">
        <v>116</v>
      </c>
      <c r="C31" s="163">
        <v>3688</v>
      </c>
      <c r="D31" s="163">
        <v>7162</v>
      </c>
      <c r="E31" s="163">
        <v>8107</v>
      </c>
      <c r="F31" s="163">
        <v>8148</v>
      </c>
      <c r="G31" s="163">
        <v>6377</v>
      </c>
      <c r="H31" s="164">
        <f t="shared" si="4"/>
        <v>-0.21735395189003437</v>
      </c>
      <c r="I31" s="164">
        <f t="shared" si="5"/>
        <v>1.2374931110231392E-2</v>
      </c>
    </row>
    <row r="32" spans="2:22" x14ac:dyDescent="0.25">
      <c r="B32" s="162" t="s">
        <v>123</v>
      </c>
      <c r="C32" s="163">
        <v>203</v>
      </c>
      <c r="D32" s="163">
        <v>7968</v>
      </c>
      <c r="E32" s="163">
        <v>6555</v>
      </c>
      <c r="F32" s="163">
        <v>7447</v>
      </c>
      <c r="G32" s="163">
        <v>7101</v>
      </c>
      <c r="H32" s="164">
        <f t="shared" si="4"/>
        <v>-4.6461662414395088E-2</v>
      </c>
      <c r="I32" s="164">
        <f t="shared" si="5"/>
        <v>1.3779894278462148E-2</v>
      </c>
    </row>
    <row r="33" spans="2:9" x14ac:dyDescent="0.25">
      <c r="B33" s="162" t="s">
        <v>119</v>
      </c>
      <c r="C33" s="163">
        <v>393</v>
      </c>
      <c r="D33" s="163">
        <v>9731</v>
      </c>
      <c r="E33" s="163">
        <v>9109</v>
      </c>
      <c r="F33" s="163">
        <v>8588</v>
      </c>
      <c r="G33" s="163">
        <v>8273</v>
      </c>
      <c r="H33" s="164">
        <f t="shared" si="4"/>
        <v>-3.6679087098276719E-2</v>
      </c>
      <c r="I33" s="164">
        <f t="shared" si="5"/>
        <v>1.6054226920957239E-2</v>
      </c>
    </row>
    <row r="34" spans="2:9" x14ac:dyDescent="0.25">
      <c r="B34" s="162" t="s">
        <v>128</v>
      </c>
      <c r="C34" s="163">
        <v>42</v>
      </c>
      <c r="D34" s="163">
        <v>3919</v>
      </c>
      <c r="E34" s="163">
        <v>5444</v>
      </c>
      <c r="F34" s="163">
        <v>4603</v>
      </c>
      <c r="G34" s="163">
        <v>4422</v>
      </c>
      <c r="H34" s="164">
        <f t="shared" si="4"/>
        <v>-3.9322181186182914E-2</v>
      </c>
      <c r="I34" s="164">
        <f t="shared" si="5"/>
        <v>8.5811424446359131E-3</v>
      </c>
    </row>
    <row r="35" spans="2:9" x14ac:dyDescent="0.25">
      <c r="B35" s="162" t="s">
        <v>131</v>
      </c>
      <c r="C35" s="163">
        <v>101</v>
      </c>
      <c r="D35" s="163">
        <v>2037</v>
      </c>
      <c r="E35" s="163">
        <v>4234</v>
      </c>
      <c r="F35" s="163">
        <v>4561</v>
      </c>
      <c r="G35" s="163">
        <v>3830</v>
      </c>
      <c r="H35" s="164">
        <f t="shared" si="4"/>
        <v>-0.16027187020390266</v>
      </c>
      <c r="I35" s="164">
        <f t="shared" si="5"/>
        <v>7.4323327822151848E-3</v>
      </c>
    </row>
    <row r="36" spans="2:9" x14ac:dyDescent="0.25">
      <c r="B36" s="167" t="s">
        <v>145</v>
      </c>
      <c r="C36" s="168">
        <f>C28-SUM(C29:C35)</f>
        <v>6063</v>
      </c>
      <c r="D36" s="168">
        <f>D28-SUM(D29:D35)</f>
        <v>33288</v>
      </c>
      <c r="E36" s="168">
        <f>E28-SUM(E29:E35)</f>
        <v>42293</v>
      </c>
      <c r="F36" s="168">
        <f>F28-SUM(F29:F35)</f>
        <v>45672</v>
      </c>
      <c r="G36" s="168">
        <f>G28-SUM(G29:G35)</f>
        <v>44860</v>
      </c>
      <c r="H36" s="169">
        <f t="shared" si="4"/>
        <v>-1.7778945524610235E-2</v>
      </c>
      <c r="I36" s="169">
        <f t="shared" si="5"/>
        <v>8.7053380838165315E-2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11333</v>
      </c>
      <c r="D38" s="175">
        <v>102912</v>
      </c>
      <c r="E38" s="175">
        <v>125630</v>
      </c>
      <c r="F38" s="175">
        <v>135469</v>
      </c>
      <c r="G38" s="175">
        <v>138529</v>
      </c>
      <c r="H38" s="176">
        <f t="shared" ref="H38:H50" si="6">IFERROR(G38/F38-1,"-")</f>
        <v>2.2588193608869878E-2</v>
      </c>
      <c r="I38" s="176">
        <f t="shared" ref="I38:I50" si="7">G38/G$10</f>
        <v>0.26882340156331258</v>
      </c>
    </row>
    <row r="39" spans="2:9" x14ac:dyDescent="0.25">
      <c r="B39" s="158" t="s">
        <v>97</v>
      </c>
      <c r="C39" s="159">
        <v>3197</v>
      </c>
      <c r="D39" s="159">
        <v>6316</v>
      </c>
      <c r="E39" s="159">
        <v>4714</v>
      </c>
      <c r="F39" s="159">
        <v>5537</v>
      </c>
      <c r="G39" s="159">
        <v>6574</v>
      </c>
      <c r="H39" s="160">
        <f t="shared" si="6"/>
        <v>0.18728553368249945</v>
      </c>
      <c r="I39" s="160">
        <f t="shared" si="7"/>
        <v>1.2757220812084236E-2</v>
      </c>
    </row>
    <row r="40" spans="2:9" x14ac:dyDescent="0.25">
      <c r="B40" s="162" t="s">
        <v>103</v>
      </c>
      <c r="C40" s="163">
        <v>2429</v>
      </c>
      <c r="D40" s="163">
        <v>2586</v>
      </c>
      <c r="E40" s="163">
        <v>1495</v>
      </c>
      <c r="F40" s="163">
        <v>1960</v>
      </c>
      <c r="G40" s="163">
        <v>2386</v>
      </c>
      <c r="H40" s="164">
        <f t="shared" si="6"/>
        <v>0.21734693877551026</v>
      </c>
      <c r="I40" s="164">
        <f t="shared" si="7"/>
        <v>4.6301686732024621E-3</v>
      </c>
    </row>
    <row r="41" spans="2:9" x14ac:dyDescent="0.25">
      <c r="B41" s="162" t="s">
        <v>100</v>
      </c>
      <c r="C41" s="163">
        <v>768</v>
      </c>
      <c r="D41" s="163">
        <v>3730</v>
      </c>
      <c r="E41" s="163">
        <v>3219</v>
      </c>
      <c r="F41" s="163">
        <v>3577</v>
      </c>
      <c r="G41" s="163">
        <v>4188</v>
      </c>
      <c r="H41" s="164">
        <f t="shared" si="6"/>
        <v>0.17081353089180884</v>
      </c>
      <c r="I41" s="164">
        <f t="shared" si="7"/>
        <v>8.1270521388817733E-3</v>
      </c>
    </row>
    <row r="42" spans="2:9" x14ac:dyDescent="0.25">
      <c r="B42" s="158" t="s">
        <v>107</v>
      </c>
      <c r="C42" s="159">
        <v>8136</v>
      </c>
      <c r="D42" s="159">
        <v>96596</v>
      </c>
      <c r="E42" s="159">
        <v>120916</v>
      </c>
      <c r="F42" s="159">
        <v>129932</v>
      </c>
      <c r="G42" s="159">
        <v>131955</v>
      </c>
      <c r="H42" s="160">
        <f t="shared" si="6"/>
        <v>1.5569682603207902E-2</v>
      </c>
      <c r="I42" s="160">
        <f t="shared" si="7"/>
        <v>0.25606618075122839</v>
      </c>
    </row>
    <row r="43" spans="2:9" x14ac:dyDescent="0.25">
      <c r="B43" s="162" t="s">
        <v>110</v>
      </c>
      <c r="C43" s="163">
        <v>338</v>
      </c>
      <c r="D43" s="163">
        <v>39247</v>
      </c>
      <c r="E43" s="163">
        <v>49531</v>
      </c>
      <c r="F43" s="163">
        <v>54933</v>
      </c>
      <c r="G43" s="163">
        <v>56207</v>
      </c>
      <c r="H43" s="164">
        <f t="shared" si="6"/>
        <v>2.3191888300293062E-2</v>
      </c>
      <c r="I43" s="164">
        <f t="shared" si="7"/>
        <v>0.10907287955351667</v>
      </c>
    </row>
    <row r="44" spans="2:9" x14ac:dyDescent="0.25">
      <c r="B44" s="162" t="s">
        <v>113</v>
      </c>
      <c r="C44" s="163">
        <v>719</v>
      </c>
      <c r="D44" s="163">
        <v>3775</v>
      </c>
      <c r="E44" s="163">
        <v>5933</v>
      </c>
      <c r="F44" s="163">
        <v>5850</v>
      </c>
      <c r="G44" s="163">
        <v>5416</v>
      </c>
      <c r="H44" s="164">
        <f t="shared" si="6"/>
        <v>-7.4188034188034213E-2</v>
      </c>
      <c r="I44" s="164">
        <f t="shared" si="7"/>
        <v>1.0510055965659905E-2</v>
      </c>
    </row>
    <row r="45" spans="2:9" x14ac:dyDescent="0.25">
      <c r="B45" s="162" t="s">
        <v>116</v>
      </c>
      <c r="C45" s="163">
        <v>1531</v>
      </c>
      <c r="D45" s="163">
        <v>2966</v>
      </c>
      <c r="E45" s="163">
        <v>3332</v>
      </c>
      <c r="F45" s="163">
        <v>3469</v>
      </c>
      <c r="G45" s="163">
        <v>3829</v>
      </c>
      <c r="H45" s="164">
        <f t="shared" si="6"/>
        <v>0.1037763044104929</v>
      </c>
      <c r="I45" s="164">
        <f t="shared" si="7"/>
        <v>7.4303922253529872E-3</v>
      </c>
    </row>
    <row r="46" spans="2:9" x14ac:dyDescent="0.25">
      <c r="B46" s="162" t="s">
        <v>123</v>
      </c>
      <c r="C46" s="163">
        <v>166</v>
      </c>
      <c r="D46" s="163">
        <v>5224</v>
      </c>
      <c r="E46" s="163">
        <v>5687</v>
      </c>
      <c r="F46" s="163">
        <v>6060</v>
      </c>
      <c r="G46" s="163">
        <v>5899</v>
      </c>
      <c r="H46" s="164">
        <f t="shared" si="6"/>
        <v>-2.6567656765676517E-2</v>
      </c>
      <c r="I46" s="164">
        <f t="shared" si="7"/>
        <v>1.1447344930101142E-2</v>
      </c>
    </row>
    <row r="47" spans="2:9" x14ac:dyDescent="0.25">
      <c r="B47" s="162" t="s">
        <v>119</v>
      </c>
      <c r="C47" s="163">
        <v>83</v>
      </c>
      <c r="D47" s="163">
        <v>3834</v>
      </c>
      <c r="E47" s="163">
        <v>4177</v>
      </c>
      <c r="F47" s="163">
        <v>4879</v>
      </c>
      <c r="G47" s="163">
        <v>3967</v>
      </c>
      <c r="H47" s="164">
        <f t="shared" si="6"/>
        <v>-0.18692354990776794</v>
      </c>
      <c r="I47" s="164">
        <f t="shared" si="7"/>
        <v>7.6981890723361972E-3</v>
      </c>
    </row>
    <row r="48" spans="2:9" x14ac:dyDescent="0.25">
      <c r="B48" s="162" t="s">
        <v>128</v>
      </c>
      <c r="C48" s="163">
        <v>37</v>
      </c>
      <c r="D48" s="163">
        <v>4252</v>
      </c>
      <c r="E48" s="163">
        <v>5396</v>
      </c>
      <c r="F48" s="163">
        <v>4760</v>
      </c>
      <c r="G48" s="163">
        <v>4547</v>
      </c>
      <c r="H48" s="164">
        <f t="shared" si="6"/>
        <v>-4.4747899159663818E-2</v>
      </c>
      <c r="I48" s="164">
        <f t="shared" si="7"/>
        <v>8.8237120524105594E-3</v>
      </c>
    </row>
    <row r="49" spans="2:9" x14ac:dyDescent="0.25">
      <c r="B49" s="162" t="s">
        <v>131</v>
      </c>
      <c r="C49" s="163">
        <v>437</v>
      </c>
      <c r="D49" s="163">
        <v>3074</v>
      </c>
      <c r="E49" s="163">
        <v>4976</v>
      </c>
      <c r="F49" s="163">
        <v>5436</v>
      </c>
      <c r="G49" s="163">
        <v>4418</v>
      </c>
      <c r="H49" s="164">
        <f t="shared" si="6"/>
        <v>-0.1872700515084621</v>
      </c>
      <c r="I49" s="164">
        <f t="shared" si="7"/>
        <v>8.5733802171871244E-3</v>
      </c>
    </row>
    <row r="50" spans="2:9" x14ac:dyDescent="0.25">
      <c r="B50" s="167" t="s">
        <v>145</v>
      </c>
      <c r="C50" s="168">
        <f>C42-SUM(C43:C49)</f>
        <v>4825</v>
      </c>
      <c r="D50" s="168">
        <f>D42-SUM(D43:D49)</f>
        <v>34224</v>
      </c>
      <c r="E50" s="168">
        <f>E42-SUM(E43:E49)</f>
        <v>41884</v>
      </c>
      <c r="F50" s="168">
        <f>F42-SUM(F43:F49)</f>
        <v>44545</v>
      </c>
      <c r="G50" s="168">
        <f>G42-SUM(G43:G49)</f>
        <v>47672</v>
      </c>
      <c r="H50" s="169">
        <f t="shared" si="6"/>
        <v>7.0198675496688789E-2</v>
      </c>
      <c r="I50" s="169">
        <f t="shared" si="7"/>
        <v>9.2510226734663775E-2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390</v>
      </c>
      <c r="D52" s="175">
        <v>3092</v>
      </c>
      <c r="E52" s="175">
        <v>4933</v>
      </c>
      <c r="F52" s="175">
        <v>5269</v>
      </c>
      <c r="G52" s="175">
        <v>4496</v>
      </c>
      <c r="H52" s="176">
        <f t="shared" ref="H52:H64" si="8">IFERROR(G52/F52-1,"-")</f>
        <v>-0.14670715505788579</v>
      </c>
      <c r="I52" s="176">
        <f t="shared" ref="I52:I64" si="9">G52/G$10</f>
        <v>8.7247436524385043E-3</v>
      </c>
    </row>
    <row r="53" spans="2:9" x14ac:dyDescent="0.25">
      <c r="B53" s="158" t="s">
        <v>97</v>
      </c>
      <c r="C53" s="159">
        <v>51</v>
      </c>
      <c r="D53" s="159">
        <v>142</v>
      </c>
      <c r="E53" s="159">
        <v>1670</v>
      </c>
      <c r="F53" s="159">
        <v>972</v>
      </c>
      <c r="G53" s="159">
        <v>653</v>
      </c>
      <c r="H53" s="160">
        <f t="shared" si="8"/>
        <v>-0.32818930041152261</v>
      </c>
      <c r="I53" s="160">
        <f t="shared" si="9"/>
        <v>1.2671836310147559E-3</v>
      </c>
    </row>
    <row r="54" spans="2:9" x14ac:dyDescent="0.25">
      <c r="B54" s="162" t="s">
        <v>103</v>
      </c>
      <c r="C54" s="163">
        <v>39</v>
      </c>
      <c r="D54" s="163">
        <v>28</v>
      </c>
      <c r="E54" s="163">
        <v>1178</v>
      </c>
      <c r="F54" s="163">
        <v>379</v>
      </c>
      <c r="G54" s="163">
        <v>397</v>
      </c>
      <c r="H54" s="164">
        <f t="shared" si="8"/>
        <v>4.7493403693931402E-2</v>
      </c>
      <c r="I54" s="164">
        <f t="shared" si="9"/>
        <v>7.7040107429227891E-4</v>
      </c>
    </row>
    <row r="55" spans="2:9" x14ac:dyDescent="0.25">
      <c r="B55" s="162" t="s">
        <v>100</v>
      </c>
      <c r="C55" s="163">
        <v>12</v>
      </c>
      <c r="D55" s="163">
        <v>114</v>
      </c>
      <c r="E55" s="163">
        <v>492</v>
      </c>
      <c r="F55" s="163">
        <v>593</v>
      </c>
      <c r="G55" s="163">
        <v>256</v>
      </c>
      <c r="H55" s="164">
        <f t="shared" si="8"/>
        <v>-0.56829679595278249</v>
      </c>
      <c r="I55" s="164">
        <f t="shared" si="9"/>
        <v>4.9678255672247712E-4</v>
      </c>
    </row>
    <row r="56" spans="2:9" x14ac:dyDescent="0.25">
      <c r="B56" s="158" t="s">
        <v>107</v>
      </c>
      <c r="C56" s="159">
        <v>339</v>
      </c>
      <c r="D56" s="159">
        <v>2950</v>
      </c>
      <c r="E56" s="159">
        <v>3263</v>
      </c>
      <c r="F56" s="159">
        <v>4297</v>
      </c>
      <c r="G56" s="159">
        <v>3843</v>
      </c>
      <c r="H56" s="160">
        <f t="shared" si="8"/>
        <v>-0.10565510821503377</v>
      </c>
      <c r="I56" s="160">
        <f t="shared" si="9"/>
        <v>7.4575600214237476E-3</v>
      </c>
    </row>
    <row r="57" spans="2:9" x14ac:dyDescent="0.25">
      <c r="B57" s="162" t="s">
        <v>110</v>
      </c>
      <c r="C57" s="163">
        <v>6</v>
      </c>
      <c r="D57" s="163">
        <v>1084</v>
      </c>
      <c r="E57" s="163">
        <v>977</v>
      </c>
      <c r="F57" s="163">
        <v>1192</v>
      </c>
      <c r="G57" s="163">
        <v>1206</v>
      </c>
      <c r="H57" s="164">
        <f t="shared" si="8"/>
        <v>1.1744966442952975E-2</v>
      </c>
      <c r="I57" s="164">
        <f t="shared" si="9"/>
        <v>2.3403115758097942E-3</v>
      </c>
    </row>
    <row r="58" spans="2:9" x14ac:dyDescent="0.25">
      <c r="B58" s="162" t="s">
        <v>113</v>
      </c>
      <c r="C58" s="163">
        <v>207</v>
      </c>
      <c r="D58" s="163">
        <v>660</v>
      </c>
      <c r="E58" s="163">
        <v>642</v>
      </c>
      <c r="F58" s="163">
        <v>898</v>
      </c>
      <c r="G58" s="163">
        <v>865</v>
      </c>
      <c r="H58" s="164">
        <f t="shared" si="8"/>
        <v>-3.674832962138086E-2</v>
      </c>
      <c r="I58" s="164">
        <f t="shared" si="9"/>
        <v>1.6785816858005574E-3</v>
      </c>
    </row>
    <row r="59" spans="2:9" x14ac:dyDescent="0.25">
      <c r="B59" s="162" t="s">
        <v>116</v>
      </c>
      <c r="C59" s="163">
        <v>29</v>
      </c>
      <c r="D59" s="163">
        <v>140</v>
      </c>
      <c r="E59" s="163">
        <v>308</v>
      </c>
      <c r="F59" s="163">
        <v>306</v>
      </c>
      <c r="G59" s="163">
        <v>209</v>
      </c>
      <c r="H59" s="164">
        <f t="shared" si="8"/>
        <v>-0.31699346405228757</v>
      </c>
      <c r="I59" s="164">
        <f t="shared" si="9"/>
        <v>4.0557638419920982E-4</v>
      </c>
    </row>
    <row r="60" spans="2:9" x14ac:dyDescent="0.25">
      <c r="B60" s="162" t="s">
        <v>123</v>
      </c>
      <c r="C60" s="163">
        <v>6</v>
      </c>
      <c r="D60" s="163">
        <v>121</v>
      </c>
      <c r="E60" s="163">
        <v>79</v>
      </c>
      <c r="F60" s="163">
        <v>174</v>
      </c>
      <c r="G60" s="163">
        <v>105</v>
      </c>
      <c r="H60" s="164">
        <f t="shared" si="8"/>
        <v>-0.39655172413793105</v>
      </c>
      <c r="I60" s="164">
        <f t="shared" si="9"/>
        <v>2.0375847053070349E-4</v>
      </c>
    </row>
    <row r="61" spans="2:9" x14ac:dyDescent="0.25">
      <c r="B61" s="162" t="s">
        <v>119</v>
      </c>
      <c r="C61" s="163">
        <v>3</v>
      </c>
      <c r="D61" s="163">
        <v>120</v>
      </c>
      <c r="E61" s="163">
        <v>75</v>
      </c>
      <c r="F61" s="163">
        <v>101</v>
      </c>
      <c r="G61" s="163">
        <v>139</v>
      </c>
      <c r="H61" s="164">
        <f t="shared" si="8"/>
        <v>0.37623762376237613</v>
      </c>
      <c r="I61" s="164">
        <f t="shared" si="9"/>
        <v>2.6973740384540746E-4</v>
      </c>
    </row>
    <row r="62" spans="2:9" x14ac:dyDescent="0.25">
      <c r="B62" s="162" t="s">
        <v>128</v>
      </c>
      <c r="C62" s="163">
        <v>0</v>
      </c>
      <c r="D62" s="163">
        <v>13</v>
      </c>
      <c r="E62" s="163">
        <v>52</v>
      </c>
      <c r="F62" s="163">
        <v>27</v>
      </c>
      <c r="G62" s="163">
        <v>77</v>
      </c>
      <c r="H62" s="164">
        <f t="shared" si="8"/>
        <v>1.8518518518518516</v>
      </c>
      <c r="I62" s="164">
        <f t="shared" si="9"/>
        <v>1.4942287838918256E-4</v>
      </c>
    </row>
    <row r="63" spans="2:9" x14ac:dyDescent="0.25">
      <c r="B63" s="162" t="s">
        <v>131</v>
      </c>
      <c r="C63" s="163">
        <v>0</v>
      </c>
      <c r="D63" s="163">
        <v>39</v>
      </c>
      <c r="E63" s="163">
        <v>57</v>
      </c>
      <c r="F63" s="163">
        <v>46</v>
      </c>
      <c r="G63" s="163">
        <v>27</v>
      </c>
      <c r="H63" s="164">
        <f t="shared" si="8"/>
        <v>-0.41304347826086951</v>
      </c>
      <c r="I63" s="164">
        <f t="shared" si="9"/>
        <v>5.2395035279323756E-5</v>
      </c>
    </row>
    <row r="64" spans="2:9" x14ac:dyDescent="0.25">
      <c r="B64" s="167" t="s">
        <v>145</v>
      </c>
      <c r="C64" s="168">
        <f>C56-SUM(C57:C63)</f>
        <v>88</v>
      </c>
      <c r="D64" s="168">
        <f>D56-SUM(D57:D63)</f>
        <v>773</v>
      </c>
      <c r="E64" s="168">
        <f>E56-SUM(E57:E63)</f>
        <v>1073</v>
      </c>
      <c r="F64" s="168">
        <f>F56-SUM(F57:F63)</f>
        <v>1553</v>
      </c>
      <c r="G64" s="168">
        <f>G56-SUM(G57:G63)</f>
        <v>1215</v>
      </c>
      <c r="H64" s="169">
        <f t="shared" si="8"/>
        <v>-0.21764327108821635</v>
      </c>
      <c r="I64" s="169">
        <f t="shared" si="9"/>
        <v>2.3577765875695687E-3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1889</v>
      </c>
      <c r="D66" s="175">
        <v>11385</v>
      </c>
      <c r="E66" s="175">
        <v>21667</v>
      </c>
      <c r="F66" s="175">
        <v>27867</v>
      </c>
      <c r="G66" s="175">
        <v>18081</v>
      </c>
      <c r="H66" s="176">
        <f t="shared" ref="H66:H78" si="10">IFERROR(G66/F66-1,"-")</f>
        <v>-0.3511680482290882</v>
      </c>
      <c r="I66" s="176">
        <f t="shared" ref="I66:I78" si="11">G66/G$10</f>
        <v>3.508720862538714E-2</v>
      </c>
    </row>
    <row r="67" spans="2:9" x14ac:dyDescent="0.25">
      <c r="B67" s="158" t="s">
        <v>97</v>
      </c>
      <c r="C67" s="159">
        <v>843</v>
      </c>
      <c r="D67" s="159">
        <v>2571</v>
      </c>
      <c r="E67" s="159">
        <v>2445</v>
      </c>
      <c r="F67" s="159">
        <v>3850</v>
      </c>
      <c r="G67" s="159">
        <v>2230</v>
      </c>
      <c r="H67" s="160">
        <f t="shared" si="10"/>
        <v>-0.42077922077922081</v>
      </c>
      <c r="I67" s="160">
        <f t="shared" si="11"/>
        <v>4.3274418026997023E-3</v>
      </c>
    </row>
    <row r="68" spans="2:9" x14ac:dyDescent="0.25">
      <c r="B68" s="162" t="s">
        <v>103</v>
      </c>
      <c r="C68" s="163">
        <v>824</v>
      </c>
      <c r="D68" s="163">
        <v>1614</v>
      </c>
      <c r="E68" s="163">
        <v>2101</v>
      </c>
      <c r="F68" s="163">
        <v>2238</v>
      </c>
      <c r="G68" s="163">
        <v>792</v>
      </c>
      <c r="H68" s="164">
        <f t="shared" si="10"/>
        <v>-0.64611260053619302</v>
      </c>
      <c r="I68" s="164">
        <f t="shared" si="11"/>
        <v>1.5369210348601635E-3</v>
      </c>
    </row>
    <row r="69" spans="2:9" x14ac:dyDescent="0.25">
      <c r="B69" s="162" t="s">
        <v>100</v>
      </c>
      <c r="C69" s="163">
        <v>19</v>
      </c>
      <c r="D69" s="163">
        <v>957</v>
      </c>
      <c r="E69" s="163">
        <v>344</v>
      </c>
      <c r="F69" s="163">
        <v>1612</v>
      </c>
      <c r="G69" s="163">
        <v>1438</v>
      </c>
      <c r="H69" s="164">
        <f t="shared" si="10"/>
        <v>-0.10794044665012403</v>
      </c>
      <c r="I69" s="164">
        <f t="shared" si="11"/>
        <v>2.7905207678395392E-3</v>
      </c>
    </row>
    <row r="70" spans="2:9" x14ac:dyDescent="0.25">
      <c r="B70" s="158" t="s">
        <v>107</v>
      </c>
      <c r="C70" s="159">
        <v>1046</v>
      </c>
      <c r="D70" s="159">
        <v>8814</v>
      </c>
      <c r="E70" s="159">
        <v>19222</v>
      </c>
      <c r="F70" s="159">
        <v>24017</v>
      </c>
      <c r="G70" s="159">
        <v>15851</v>
      </c>
      <c r="H70" s="160">
        <f t="shared" si="10"/>
        <v>-0.34000916017820715</v>
      </c>
      <c r="I70" s="160">
        <f t="shared" si="11"/>
        <v>3.075976682268744E-2</v>
      </c>
    </row>
    <row r="71" spans="2:9" x14ac:dyDescent="0.25">
      <c r="B71" s="162" t="s">
        <v>110</v>
      </c>
      <c r="C71" s="163">
        <v>5</v>
      </c>
      <c r="D71" s="163">
        <v>3192</v>
      </c>
      <c r="E71" s="163">
        <v>6111</v>
      </c>
      <c r="F71" s="163">
        <v>7341</v>
      </c>
      <c r="G71" s="163">
        <v>7296</v>
      </c>
      <c r="H71" s="164">
        <f t="shared" si="10"/>
        <v>-6.129955046996316E-3</v>
      </c>
      <c r="I71" s="164">
        <f t="shared" si="11"/>
        <v>1.4158302866590597E-2</v>
      </c>
    </row>
    <row r="72" spans="2:9" x14ac:dyDescent="0.25">
      <c r="B72" s="162" t="s">
        <v>113</v>
      </c>
      <c r="C72" s="163">
        <v>313</v>
      </c>
      <c r="D72" s="163">
        <v>1320</v>
      </c>
      <c r="E72" s="163">
        <v>1171</v>
      </c>
      <c r="F72" s="163">
        <v>1585</v>
      </c>
      <c r="G72" s="163">
        <v>1198</v>
      </c>
      <c r="H72" s="164">
        <f t="shared" si="10"/>
        <v>-0.2441640378548896</v>
      </c>
      <c r="I72" s="164">
        <f t="shared" si="11"/>
        <v>2.3247871209122169E-3</v>
      </c>
    </row>
    <row r="73" spans="2:9" x14ac:dyDescent="0.25">
      <c r="B73" s="162" t="s">
        <v>116</v>
      </c>
      <c r="C73" s="163">
        <v>177</v>
      </c>
      <c r="D73" s="163">
        <v>775</v>
      </c>
      <c r="E73" s="163">
        <v>3031</v>
      </c>
      <c r="F73" s="163">
        <v>3212</v>
      </c>
      <c r="G73" s="163">
        <v>1026</v>
      </c>
      <c r="H73" s="164">
        <f t="shared" si="10"/>
        <v>-0.68057285180572857</v>
      </c>
      <c r="I73" s="164">
        <f t="shared" si="11"/>
        <v>1.9910113406143028E-3</v>
      </c>
    </row>
    <row r="74" spans="2:9" x14ac:dyDescent="0.25">
      <c r="B74" s="162" t="s">
        <v>123</v>
      </c>
      <c r="C74" s="163">
        <v>23</v>
      </c>
      <c r="D74" s="163">
        <v>226</v>
      </c>
      <c r="E74" s="163">
        <v>390</v>
      </c>
      <c r="F74" s="163">
        <v>1033</v>
      </c>
      <c r="G74" s="163">
        <v>627</v>
      </c>
      <c r="H74" s="164">
        <f t="shared" si="10"/>
        <v>-0.39303000968054214</v>
      </c>
      <c r="I74" s="164">
        <f t="shared" si="11"/>
        <v>1.2167291525976294E-3</v>
      </c>
    </row>
    <row r="75" spans="2:9" x14ac:dyDescent="0.25">
      <c r="B75" s="162" t="s">
        <v>119</v>
      </c>
      <c r="C75" s="163">
        <v>1</v>
      </c>
      <c r="D75" s="163">
        <v>234</v>
      </c>
      <c r="E75" s="163">
        <v>369</v>
      </c>
      <c r="F75" s="163">
        <v>703</v>
      </c>
      <c r="G75" s="163">
        <v>358</v>
      </c>
      <c r="H75" s="164">
        <f t="shared" si="10"/>
        <v>-0.49075391180654337</v>
      </c>
      <c r="I75" s="164">
        <f t="shared" si="11"/>
        <v>6.9471935666658906E-4</v>
      </c>
    </row>
    <row r="76" spans="2:9" x14ac:dyDescent="0.25">
      <c r="B76" s="162" t="s">
        <v>128</v>
      </c>
      <c r="C76" s="163">
        <v>0</v>
      </c>
      <c r="D76" s="163">
        <v>265</v>
      </c>
      <c r="E76" s="163">
        <v>1385</v>
      </c>
      <c r="F76" s="163">
        <v>1055</v>
      </c>
      <c r="G76" s="163">
        <v>485</v>
      </c>
      <c r="H76" s="164">
        <f t="shared" si="10"/>
        <v>-0.54028436018957349</v>
      </c>
      <c r="I76" s="164">
        <f t="shared" si="11"/>
        <v>9.411700781656304E-4</v>
      </c>
    </row>
    <row r="77" spans="2:9" x14ac:dyDescent="0.25">
      <c r="B77" s="162" t="s">
        <v>131</v>
      </c>
      <c r="C77" s="163">
        <v>0</v>
      </c>
      <c r="D77" s="163">
        <v>154</v>
      </c>
      <c r="E77" s="163">
        <v>247</v>
      </c>
      <c r="F77" s="163">
        <v>513</v>
      </c>
      <c r="G77" s="163">
        <v>608</v>
      </c>
      <c r="H77" s="164">
        <f t="shared" si="10"/>
        <v>0.18518518518518512</v>
      </c>
      <c r="I77" s="164">
        <f t="shared" si="11"/>
        <v>1.1798585722158832E-3</v>
      </c>
    </row>
    <row r="78" spans="2:9" x14ac:dyDescent="0.25">
      <c r="B78" s="167" t="s">
        <v>145</v>
      </c>
      <c r="C78" s="168">
        <f>C70-SUM(C71:C77)</f>
        <v>527</v>
      </c>
      <c r="D78" s="168">
        <f>D70-SUM(D71:D77)</f>
        <v>2648</v>
      </c>
      <c r="E78" s="168">
        <f>E70-SUM(E71:E77)</f>
        <v>6518</v>
      </c>
      <c r="F78" s="168">
        <f>F70-SUM(F71:F77)</f>
        <v>8575</v>
      </c>
      <c r="G78" s="168">
        <f>G70-SUM(G71:G77)</f>
        <v>4253</v>
      </c>
      <c r="H78" s="169">
        <f t="shared" si="10"/>
        <v>-0.50402332361516033</v>
      </c>
      <c r="I78" s="169">
        <f t="shared" si="11"/>
        <v>8.2531883349245896E-3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6799</v>
      </c>
      <c r="D80" s="175">
        <v>56972</v>
      </c>
      <c r="E80" s="175">
        <v>69900</v>
      </c>
      <c r="F80" s="175">
        <v>80389</v>
      </c>
      <c r="G80" s="175">
        <v>82767</v>
      </c>
      <c r="H80" s="176">
        <f t="shared" ref="H80:H92" si="12">IFERROR(G80/F80-1,"-")</f>
        <v>2.9581161601711647E-2</v>
      </c>
      <c r="I80" s="176">
        <f t="shared" ref="I80:I92" si="13">G80/G$10</f>
        <v>0.16061406981347368</v>
      </c>
    </row>
    <row r="81" spans="2:9" x14ac:dyDescent="0.25">
      <c r="B81" s="158" t="s">
        <v>97</v>
      </c>
      <c r="C81" s="159">
        <v>3102</v>
      </c>
      <c r="D81" s="159">
        <v>21264</v>
      </c>
      <c r="E81" s="159">
        <v>20449</v>
      </c>
      <c r="F81" s="159">
        <v>20128</v>
      </c>
      <c r="G81" s="159">
        <v>21353</v>
      </c>
      <c r="H81" s="160">
        <f t="shared" si="12"/>
        <v>6.0860492845786984E-2</v>
      </c>
      <c r="I81" s="160">
        <f t="shared" si="13"/>
        <v>4.1436710678496302E-2</v>
      </c>
    </row>
    <row r="82" spans="2:9" x14ac:dyDescent="0.25">
      <c r="B82" s="162" t="s">
        <v>103</v>
      </c>
      <c r="C82" s="163">
        <v>1900</v>
      </c>
      <c r="D82" s="163">
        <v>6002</v>
      </c>
      <c r="E82" s="163">
        <v>3214</v>
      </c>
      <c r="F82" s="163">
        <v>3643</v>
      </c>
      <c r="G82" s="163">
        <v>3654</v>
      </c>
      <c r="H82" s="164">
        <f t="shared" si="12"/>
        <v>3.0194894317869814E-3</v>
      </c>
      <c r="I82" s="164">
        <f t="shared" si="13"/>
        <v>7.0907947744684816E-3</v>
      </c>
    </row>
    <row r="83" spans="2:9" x14ac:dyDescent="0.25">
      <c r="B83" s="162" t="s">
        <v>100</v>
      </c>
      <c r="C83" s="163">
        <v>1202</v>
      </c>
      <c r="D83" s="163">
        <v>15262</v>
      </c>
      <c r="E83" s="163">
        <v>17235</v>
      </c>
      <c r="F83" s="163">
        <v>16485</v>
      </c>
      <c r="G83" s="163">
        <v>17699</v>
      </c>
      <c r="H83" s="164">
        <f t="shared" si="12"/>
        <v>7.36427054898392E-2</v>
      </c>
      <c r="I83" s="164">
        <f t="shared" si="13"/>
        <v>3.4345915904027823E-2</v>
      </c>
    </row>
    <row r="84" spans="2:9" x14ac:dyDescent="0.25">
      <c r="B84" s="158" t="s">
        <v>107</v>
      </c>
      <c r="C84" s="159">
        <v>3697</v>
      </c>
      <c r="D84" s="159">
        <v>35708</v>
      </c>
      <c r="E84" s="159">
        <v>49451</v>
      </c>
      <c r="F84" s="159">
        <v>60261</v>
      </c>
      <c r="G84" s="159">
        <v>61414</v>
      </c>
      <c r="H84" s="160">
        <f t="shared" si="12"/>
        <v>1.9133436219113564E-2</v>
      </c>
      <c r="I84" s="160">
        <f t="shared" si="13"/>
        <v>0.11917735913497737</v>
      </c>
    </row>
    <row r="85" spans="2:9" x14ac:dyDescent="0.25">
      <c r="B85" s="162" t="s">
        <v>110</v>
      </c>
      <c r="C85" s="163">
        <v>268</v>
      </c>
      <c r="D85" s="163">
        <v>5687</v>
      </c>
      <c r="E85" s="163">
        <v>8814</v>
      </c>
      <c r="F85" s="163">
        <v>11256</v>
      </c>
      <c r="G85" s="163">
        <v>11573</v>
      </c>
      <c r="H85" s="164">
        <f t="shared" si="12"/>
        <v>2.8162757640369573E-2</v>
      </c>
      <c r="I85" s="164">
        <f t="shared" si="13"/>
        <v>2.2458064566207921E-2</v>
      </c>
    </row>
    <row r="86" spans="2:9" x14ac:dyDescent="0.25">
      <c r="B86" s="162" t="s">
        <v>113</v>
      </c>
      <c r="C86" s="163">
        <v>858</v>
      </c>
      <c r="D86" s="163">
        <v>10988</v>
      </c>
      <c r="E86" s="163">
        <v>15779</v>
      </c>
      <c r="F86" s="163">
        <v>19184</v>
      </c>
      <c r="G86" s="163">
        <v>17678</v>
      </c>
      <c r="H86" s="164">
        <f t="shared" si="12"/>
        <v>-7.8502919099249335E-2</v>
      </c>
      <c r="I86" s="164">
        <f t="shared" si="13"/>
        <v>3.4305164209921676E-2</v>
      </c>
    </row>
    <row r="87" spans="2:9" x14ac:dyDescent="0.25">
      <c r="B87" s="162" t="s">
        <v>116</v>
      </c>
      <c r="C87" s="163">
        <v>742</v>
      </c>
      <c r="D87" s="163">
        <v>3209</v>
      </c>
      <c r="E87" s="163">
        <v>3964</v>
      </c>
      <c r="F87" s="163">
        <v>5679</v>
      </c>
      <c r="G87" s="163">
        <v>5853</v>
      </c>
      <c r="H87" s="164">
        <f t="shared" si="12"/>
        <v>3.0639197041732791E-2</v>
      </c>
      <c r="I87" s="164">
        <f t="shared" si="13"/>
        <v>1.1358079314440071E-2</v>
      </c>
    </row>
    <row r="88" spans="2:9" x14ac:dyDescent="0.25">
      <c r="B88" s="162" t="s">
        <v>123</v>
      </c>
      <c r="C88" s="163">
        <v>61</v>
      </c>
      <c r="D88" s="163">
        <v>1110</v>
      </c>
      <c r="E88" s="163">
        <v>908</v>
      </c>
      <c r="F88" s="163">
        <v>1411</v>
      </c>
      <c r="G88" s="163">
        <v>1992</v>
      </c>
      <c r="H88" s="164">
        <f t="shared" si="12"/>
        <v>0.41176470588235303</v>
      </c>
      <c r="I88" s="164">
        <f t="shared" si="13"/>
        <v>3.8655892694967747E-3</v>
      </c>
    </row>
    <row r="89" spans="2:9" x14ac:dyDescent="0.25">
      <c r="B89" s="162" t="s">
        <v>119</v>
      </c>
      <c r="C89" s="163">
        <v>59</v>
      </c>
      <c r="D89" s="163">
        <v>679</v>
      </c>
      <c r="E89" s="163">
        <v>551</v>
      </c>
      <c r="F89" s="163">
        <v>750</v>
      </c>
      <c r="G89" s="163">
        <v>914</v>
      </c>
      <c r="H89" s="164">
        <f t="shared" si="12"/>
        <v>0.21866666666666656</v>
      </c>
      <c r="I89" s="164">
        <f t="shared" si="13"/>
        <v>1.773668972048219E-3</v>
      </c>
    </row>
    <row r="90" spans="2:9" x14ac:dyDescent="0.25">
      <c r="B90" s="162" t="s">
        <v>128</v>
      </c>
      <c r="C90" s="163">
        <v>22</v>
      </c>
      <c r="D90" s="163">
        <v>1114</v>
      </c>
      <c r="E90" s="163">
        <v>2022</v>
      </c>
      <c r="F90" s="163">
        <v>1805</v>
      </c>
      <c r="G90" s="163">
        <v>1548</v>
      </c>
      <c r="H90" s="164">
        <f t="shared" si="12"/>
        <v>-0.14238227146814408</v>
      </c>
      <c r="I90" s="164">
        <f t="shared" si="13"/>
        <v>3.0039820226812285E-3</v>
      </c>
    </row>
    <row r="91" spans="2:9" x14ac:dyDescent="0.25">
      <c r="B91" s="162" t="s">
        <v>131</v>
      </c>
      <c r="C91" s="163">
        <v>109</v>
      </c>
      <c r="D91" s="163">
        <v>860</v>
      </c>
      <c r="E91" s="163">
        <v>1627</v>
      </c>
      <c r="F91" s="163">
        <v>2114</v>
      </c>
      <c r="G91" s="163">
        <v>1226</v>
      </c>
      <c r="H91" s="164">
        <f t="shared" si="12"/>
        <v>-0.42005676442762541</v>
      </c>
      <c r="I91" s="164">
        <f t="shared" si="13"/>
        <v>2.379122713053738E-3</v>
      </c>
    </row>
    <row r="92" spans="2:9" x14ac:dyDescent="0.25">
      <c r="B92" s="167" t="s">
        <v>145</v>
      </c>
      <c r="C92" s="168">
        <f>C84-SUM(C85:C91)</f>
        <v>1578</v>
      </c>
      <c r="D92" s="168">
        <f>D84-SUM(D85:D91)</f>
        <v>12061</v>
      </c>
      <c r="E92" s="168">
        <f>E84-SUM(E85:E91)</f>
        <v>15786</v>
      </c>
      <c r="F92" s="168">
        <f>F84-SUM(F85:F91)</f>
        <v>18062</v>
      </c>
      <c r="G92" s="168">
        <f>G84-SUM(G85:G91)</f>
        <v>20630</v>
      </c>
      <c r="H92" s="169">
        <f t="shared" si="12"/>
        <v>0.14217694607463183</v>
      </c>
      <c r="I92" s="169">
        <f t="shared" si="13"/>
        <v>4.0033688067127746E-2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1422</v>
      </c>
      <c r="D94" s="175">
        <v>4415</v>
      </c>
      <c r="E94" s="175">
        <v>5460</v>
      </c>
      <c r="F94" s="175">
        <v>5170</v>
      </c>
      <c r="G94" s="175">
        <v>4445</v>
      </c>
      <c r="H94" s="176">
        <f t="shared" ref="H94:H106" si="14">IFERROR(G94/F94-1,"-")</f>
        <v>-0.14023210831721467</v>
      </c>
      <c r="I94" s="176">
        <f t="shared" ref="I94:I106" si="15">G94/G$10</f>
        <v>8.6257752524664475E-3</v>
      </c>
    </row>
    <row r="95" spans="2:9" x14ac:dyDescent="0.25">
      <c r="B95" s="158" t="s">
        <v>97</v>
      </c>
      <c r="C95" s="159">
        <v>803</v>
      </c>
      <c r="D95" s="159">
        <v>2335</v>
      </c>
      <c r="E95" s="159">
        <v>3132</v>
      </c>
      <c r="F95" s="159">
        <v>2270</v>
      </c>
      <c r="G95" s="159">
        <v>1807</v>
      </c>
      <c r="H95" s="160">
        <f t="shared" si="14"/>
        <v>-0.20396475770925115</v>
      </c>
      <c r="I95" s="160">
        <f t="shared" si="15"/>
        <v>3.506586249990297E-3</v>
      </c>
    </row>
    <row r="96" spans="2:9" x14ac:dyDescent="0.25">
      <c r="B96" s="162" t="s">
        <v>103</v>
      </c>
      <c r="C96" s="163">
        <v>461</v>
      </c>
      <c r="D96" s="163">
        <v>1144</v>
      </c>
      <c r="E96" s="163">
        <v>502</v>
      </c>
      <c r="F96" s="163">
        <v>316</v>
      </c>
      <c r="G96" s="163">
        <v>398</v>
      </c>
      <c r="H96" s="164">
        <f t="shared" si="14"/>
        <v>0.259493670886076</v>
      </c>
      <c r="I96" s="164">
        <f t="shared" si="15"/>
        <v>7.7234163115447608E-4</v>
      </c>
    </row>
    <row r="97" spans="2:9" x14ac:dyDescent="0.25">
      <c r="B97" s="162" t="s">
        <v>100</v>
      </c>
      <c r="C97" s="163">
        <v>342</v>
      </c>
      <c r="D97" s="163">
        <v>1191</v>
      </c>
      <c r="E97" s="163">
        <v>2630</v>
      </c>
      <c r="F97" s="163">
        <v>1954</v>
      </c>
      <c r="G97" s="163">
        <v>1409</v>
      </c>
      <c r="H97" s="164">
        <f t="shared" si="14"/>
        <v>-0.27891504605936546</v>
      </c>
      <c r="I97" s="164">
        <f t="shared" si="15"/>
        <v>2.734244618835821E-3</v>
      </c>
    </row>
    <row r="98" spans="2:9" x14ac:dyDescent="0.25">
      <c r="B98" s="158" t="s">
        <v>107</v>
      </c>
      <c r="C98" s="159">
        <v>619</v>
      </c>
      <c r="D98" s="159">
        <v>2080</v>
      </c>
      <c r="E98" s="159">
        <v>2328</v>
      </c>
      <c r="F98" s="159">
        <v>2900</v>
      </c>
      <c r="G98" s="159">
        <v>2638</v>
      </c>
      <c r="H98" s="160">
        <f t="shared" si="14"/>
        <v>-9.0344827586206877E-2</v>
      </c>
      <c r="I98" s="160">
        <f t="shared" si="15"/>
        <v>5.1191890024761509E-3</v>
      </c>
    </row>
    <row r="99" spans="2:9" x14ac:dyDescent="0.25">
      <c r="B99" s="162" t="s">
        <v>110</v>
      </c>
      <c r="C99" s="163">
        <v>25</v>
      </c>
      <c r="D99" s="163">
        <v>374</v>
      </c>
      <c r="E99" s="163">
        <v>456</v>
      </c>
      <c r="F99" s="163">
        <v>536</v>
      </c>
      <c r="G99" s="163">
        <v>499</v>
      </c>
      <c r="H99" s="164">
        <f t="shared" si="14"/>
        <v>-6.9029850746268662E-2</v>
      </c>
      <c r="I99" s="164">
        <f t="shared" si="15"/>
        <v>9.6833787423639085E-4</v>
      </c>
    </row>
    <row r="100" spans="2:9" x14ac:dyDescent="0.25">
      <c r="B100" s="162" t="s">
        <v>113</v>
      </c>
      <c r="C100" s="163">
        <v>106</v>
      </c>
      <c r="D100" s="163">
        <v>441</v>
      </c>
      <c r="E100" s="163">
        <v>513</v>
      </c>
      <c r="F100" s="163">
        <v>633</v>
      </c>
      <c r="G100" s="163">
        <v>585</v>
      </c>
      <c r="H100" s="164">
        <f t="shared" si="14"/>
        <v>-7.582938388625593E-2</v>
      </c>
      <c r="I100" s="164">
        <f t="shared" si="15"/>
        <v>1.1352257643853481E-3</v>
      </c>
    </row>
    <row r="101" spans="2:9" x14ac:dyDescent="0.25">
      <c r="B101" s="162" t="s">
        <v>116</v>
      </c>
      <c r="C101" s="163">
        <v>276</v>
      </c>
      <c r="D101" s="163">
        <v>403</v>
      </c>
      <c r="E101" s="163">
        <v>405</v>
      </c>
      <c r="F101" s="163">
        <v>462</v>
      </c>
      <c r="G101" s="163">
        <v>432</v>
      </c>
      <c r="H101" s="164">
        <f t="shared" si="14"/>
        <v>-6.4935064935064957E-2</v>
      </c>
      <c r="I101" s="164">
        <f t="shared" si="15"/>
        <v>8.3832056446918009E-4</v>
      </c>
    </row>
    <row r="102" spans="2:9" x14ac:dyDescent="0.25">
      <c r="B102" s="162" t="s">
        <v>123</v>
      </c>
      <c r="C102" s="163">
        <v>11</v>
      </c>
      <c r="D102" s="163">
        <v>128</v>
      </c>
      <c r="E102" s="163">
        <v>102</v>
      </c>
      <c r="F102" s="163">
        <v>152</v>
      </c>
      <c r="G102" s="163">
        <v>140</v>
      </c>
      <c r="H102" s="164">
        <f t="shared" si="14"/>
        <v>-7.8947368421052655E-2</v>
      </c>
      <c r="I102" s="164">
        <f t="shared" si="15"/>
        <v>2.7167796070760468E-4</v>
      </c>
    </row>
    <row r="103" spans="2:9" x14ac:dyDescent="0.25">
      <c r="B103" s="162" t="s">
        <v>119</v>
      </c>
      <c r="C103" s="163">
        <v>15</v>
      </c>
      <c r="D103" s="163">
        <v>85</v>
      </c>
      <c r="E103" s="163">
        <v>33</v>
      </c>
      <c r="F103" s="163">
        <v>112</v>
      </c>
      <c r="G103" s="163">
        <v>99</v>
      </c>
      <c r="H103" s="164">
        <f t="shared" si="14"/>
        <v>-0.1160714285714286</v>
      </c>
      <c r="I103" s="164">
        <f t="shared" si="15"/>
        <v>1.9211512935752044E-4</v>
      </c>
    </row>
    <row r="104" spans="2:9" x14ac:dyDescent="0.25">
      <c r="B104" s="162" t="s">
        <v>128</v>
      </c>
      <c r="C104" s="163">
        <v>5</v>
      </c>
      <c r="D104" s="163">
        <v>65</v>
      </c>
      <c r="E104" s="163">
        <v>17</v>
      </c>
      <c r="F104" s="163">
        <v>34</v>
      </c>
      <c r="G104" s="163">
        <v>78</v>
      </c>
      <c r="H104" s="164">
        <f t="shared" si="14"/>
        <v>1.2941176470588234</v>
      </c>
      <c r="I104" s="164">
        <f t="shared" si="15"/>
        <v>1.5136343525137973E-4</v>
      </c>
    </row>
    <row r="105" spans="2:9" x14ac:dyDescent="0.25">
      <c r="B105" s="162" t="s">
        <v>131</v>
      </c>
      <c r="C105" s="163">
        <v>3</v>
      </c>
      <c r="D105" s="163">
        <v>10</v>
      </c>
      <c r="E105" s="163">
        <v>16</v>
      </c>
      <c r="F105" s="163">
        <v>81</v>
      </c>
      <c r="G105" s="163">
        <v>11</v>
      </c>
      <c r="H105" s="164">
        <f t="shared" si="14"/>
        <v>-0.86419753086419759</v>
      </c>
      <c r="I105" s="164">
        <f t="shared" si="15"/>
        <v>2.1346125484168936E-5</v>
      </c>
    </row>
    <row r="106" spans="2:9" x14ac:dyDescent="0.25">
      <c r="B106" s="167" t="s">
        <v>145</v>
      </c>
      <c r="C106" s="168">
        <f>C98-SUM(C99:C105)</f>
        <v>178</v>
      </c>
      <c r="D106" s="168">
        <f>D98-SUM(D99:D105)</f>
        <v>574</v>
      </c>
      <c r="E106" s="168">
        <f>E98-SUM(E99:E105)</f>
        <v>786</v>
      </c>
      <c r="F106" s="168">
        <f>F98-SUM(F99:F105)</f>
        <v>890</v>
      </c>
      <c r="G106" s="168">
        <f>G98-SUM(G99:G105)</f>
        <v>794</v>
      </c>
      <c r="H106" s="169">
        <f t="shared" si="14"/>
        <v>-0.10786516853932582</v>
      </c>
      <c r="I106" s="169">
        <f t="shared" si="15"/>
        <v>1.5408021485845578E-3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2044</v>
      </c>
      <c r="D108" s="175">
        <v>16951</v>
      </c>
      <c r="E108" s="175">
        <v>22920</v>
      </c>
      <c r="F108" s="175">
        <v>20863</v>
      </c>
      <c r="G108" s="175">
        <v>22448</v>
      </c>
      <c r="H108" s="176">
        <f t="shared" ref="H108:H120" si="16">IFERROR(G108/F108-1,"-")</f>
        <v>7.5971816133825421E-2</v>
      </c>
      <c r="I108" s="176">
        <f t="shared" ref="I108:I120" si="17">G108/G$10</f>
        <v>4.3561620442602207E-2</v>
      </c>
    </row>
    <row r="109" spans="2:9" x14ac:dyDescent="0.25">
      <c r="B109" s="158" t="s">
        <v>97</v>
      </c>
      <c r="C109" s="159">
        <v>1049</v>
      </c>
      <c r="D109" s="159">
        <v>2395</v>
      </c>
      <c r="E109" s="159">
        <v>2712</v>
      </c>
      <c r="F109" s="159">
        <v>2244</v>
      </c>
      <c r="G109" s="159">
        <v>2831</v>
      </c>
      <c r="H109" s="160">
        <f t="shared" si="16"/>
        <v>0.26158645276292325</v>
      </c>
      <c r="I109" s="160">
        <f t="shared" si="17"/>
        <v>5.4937164768802055E-3</v>
      </c>
    </row>
    <row r="110" spans="2:9" x14ac:dyDescent="0.25">
      <c r="B110" s="162" t="s">
        <v>103</v>
      </c>
      <c r="C110" s="163">
        <v>1049</v>
      </c>
      <c r="D110" s="163">
        <v>1027</v>
      </c>
      <c r="E110" s="163">
        <v>982</v>
      </c>
      <c r="F110" s="163">
        <v>757</v>
      </c>
      <c r="G110" s="163">
        <v>725</v>
      </c>
      <c r="H110" s="164">
        <f t="shared" si="16"/>
        <v>-4.2272126816380484E-2</v>
      </c>
      <c r="I110" s="164">
        <f t="shared" si="17"/>
        <v>1.4069037250929526E-3</v>
      </c>
    </row>
    <row r="111" spans="2:9" x14ac:dyDescent="0.25">
      <c r="B111" s="162" t="s">
        <v>100</v>
      </c>
      <c r="C111" s="163">
        <v>0</v>
      </c>
      <c r="D111" s="163">
        <v>1368</v>
      </c>
      <c r="E111" s="163">
        <v>1730</v>
      </c>
      <c r="F111" s="163">
        <v>1487</v>
      </c>
      <c r="G111" s="163">
        <v>2106</v>
      </c>
      <c r="H111" s="164">
        <f t="shared" si="16"/>
        <v>0.41627437794216537</v>
      </c>
      <c r="I111" s="164">
        <f t="shared" si="17"/>
        <v>4.0868127517872527E-3</v>
      </c>
    </row>
    <row r="112" spans="2:9" x14ac:dyDescent="0.25">
      <c r="B112" s="158" t="s">
        <v>107</v>
      </c>
      <c r="C112" s="159">
        <v>995</v>
      </c>
      <c r="D112" s="159">
        <v>14556</v>
      </c>
      <c r="E112" s="159">
        <v>20208</v>
      </c>
      <c r="F112" s="159">
        <v>18619</v>
      </c>
      <c r="G112" s="159">
        <v>19617</v>
      </c>
      <c r="H112" s="160">
        <f t="shared" si="16"/>
        <v>5.360116010526883E-2</v>
      </c>
      <c r="I112" s="160">
        <f t="shared" si="17"/>
        <v>3.8067903965722003E-2</v>
      </c>
    </row>
    <row r="113" spans="2:9" x14ac:dyDescent="0.25">
      <c r="B113" s="162" t="s">
        <v>110</v>
      </c>
      <c r="C113" s="163">
        <v>93</v>
      </c>
      <c r="D113" s="163">
        <v>8207</v>
      </c>
      <c r="E113" s="163">
        <v>12451</v>
      </c>
      <c r="F113" s="163">
        <v>10538</v>
      </c>
      <c r="G113" s="163">
        <v>10438</v>
      </c>
      <c r="H113" s="164">
        <f t="shared" si="16"/>
        <v>-9.4894666919719262E-3</v>
      </c>
      <c r="I113" s="164">
        <f t="shared" si="17"/>
        <v>2.0255532527614126E-2</v>
      </c>
    </row>
    <row r="114" spans="2:9" x14ac:dyDescent="0.25">
      <c r="B114" s="162" t="s">
        <v>113</v>
      </c>
      <c r="C114" s="163">
        <v>138</v>
      </c>
      <c r="D114" s="163">
        <v>606</v>
      </c>
      <c r="E114" s="163">
        <v>1143</v>
      </c>
      <c r="F114" s="163">
        <v>846</v>
      </c>
      <c r="G114" s="163">
        <v>948</v>
      </c>
      <c r="H114" s="164">
        <f t="shared" si="16"/>
        <v>0.12056737588652489</v>
      </c>
      <c r="I114" s="164">
        <f t="shared" si="17"/>
        <v>1.8396479053629229E-3</v>
      </c>
    </row>
    <row r="115" spans="2:9" x14ac:dyDescent="0.25">
      <c r="B115" s="162" t="s">
        <v>116</v>
      </c>
      <c r="C115" s="163">
        <v>316</v>
      </c>
      <c r="D115" s="163">
        <v>959</v>
      </c>
      <c r="E115" s="163">
        <v>2120</v>
      </c>
      <c r="F115" s="163">
        <v>1330</v>
      </c>
      <c r="G115" s="163">
        <v>1645</v>
      </c>
      <c r="H115" s="164">
        <f t="shared" si="16"/>
        <v>0.23684210526315796</v>
      </c>
      <c r="I115" s="164">
        <f t="shared" si="17"/>
        <v>3.1922160383143546E-3</v>
      </c>
    </row>
    <row r="116" spans="2:9" x14ac:dyDescent="0.25">
      <c r="B116" s="162" t="s">
        <v>123</v>
      </c>
      <c r="C116" s="163">
        <v>36</v>
      </c>
      <c r="D116" s="163">
        <v>687</v>
      </c>
      <c r="E116" s="163">
        <v>562</v>
      </c>
      <c r="F116" s="163">
        <v>972</v>
      </c>
      <c r="G116" s="163">
        <v>904</v>
      </c>
      <c r="H116" s="164">
        <f t="shared" si="16"/>
        <v>-6.9958847736625529E-2</v>
      </c>
      <c r="I116" s="164">
        <f t="shared" si="17"/>
        <v>1.7542634034262471E-3</v>
      </c>
    </row>
    <row r="117" spans="2:9" x14ac:dyDescent="0.25">
      <c r="B117" s="162" t="s">
        <v>119</v>
      </c>
      <c r="C117" s="163">
        <v>25</v>
      </c>
      <c r="D117" s="163">
        <v>533</v>
      </c>
      <c r="E117" s="163">
        <v>736</v>
      </c>
      <c r="F117" s="163">
        <v>787</v>
      </c>
      <c r="G117" s="163">
        <v>574</v>
      </c>
      <c r="H117" s="164">
        <f t="shared" si="16"/>
        <v>-0.27064803049555275</v>
      </c>
      <c r="I117" s="164">
        <f t="shared" si="17"/>
        <v>1.1138796389011791E-3</v>
      </c>
    </row>
    <row r="118" spans="2:9" x14ac:dyDescent="0.25">
      <c r="B118" s="162" t="s">
        <v>128</v>
      </c>
      <c r="C118" s="163">
        <v>0</v>
      </c>
      <c r="D118" s="163">
        <v>166</v>
      </c>
      <c r="E118" s="163">
        <v>288</v>
      </c>
      <c r="F118" s="163">
        <v>449</v>
      </c>
      <c r="G118" s="163">
        <v>325</v>
      </c>
      <c r="H118" s="164">
        <f t="shared" si="16"/>
        <v>-0.27616926503340755</v>
      </c>
      <c r="I118" s="164">
        <f t="shared" si="17"/>
        <v>6.3068098021408221E-4</v>
      </c>
    </row>
    <row r="119" spans="2:9" x14ac:dyDescent="0.25">
      <c r="B119" s="162" t="s">
        <v>131</v>
      </c>
      <c r="C119" s="163">
        <v>0</v>
      </c>
      <c r="D119" s="163">
        <v>165</v>
      </c>
      <c r="E119" s="163">
        <v>184</v>
      </c>
      <c r="F119" s="163">
        <v>485</v>
      </c>
      <c r="G119" s="163">
        <v>252</v>
      </c>
      <c r="H119" s="164">
        <f t="shared" si="16"/>
        <v>-0.48041237113402058</v>
      </c>
      <c r="I119" s="164">
        <f t="shared" si="17"/>
        <v>4.8902032927368834E-4</v>
      </c>
    </row>
    <row r="120" spans="2:9" x14ac:dyDescent="0.25">
      <c r="B120" s="167" t="s">
        <v>145</v>
      </c>
      <c r="C120" s="168">
        <f>C112-SUM(C113:C119)</f>
        <v>387</v>
      </c>
      <c r="D120" s="168">
        <f>D112-SUM(D113:D119)</f>
        <v>3233</v>
      </c>
      <c r="E120" s="168">
        <f>E112-SUM(E113:E119)</f>
        <v>2724</v>
      </c>
      <c r="F120" s="168">
        <f>F112-SUM(F113:F119)</f>
        <v>3212</v>
      </c>
      <c r="G120" s="168">
        <f>G112-SUM(G113:G119)</f>
        <v>4531</v>
      </c>
      <c r="H120" s="169">
        <f t="shared" si="16"/>
        <v>0.41064757160647569</v>
      </c>
      <c r="I120" s="169">
        <f t="shared" si="17"/>
        <v>8.7926631426154048E-3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8193</v>
      </c>
      <c r="D122" s="175">
        <v>17773</v>
      </c>
      <c r="E122" s="175">
        <v>23696</v>
      </c>
      <c r="F122" s="175">
        <v>23656</v>
      </c>
      <c r="G122" s="175">
        <v>25999</v>
      </c>
      <c r="H122" s="176">
        <f t="shared" ref="H122:H134" si="18">IFERROR(G122/F122-1,"-")</f>
        <v>9.9044639837673421E-2</v>
      </c>
      <c r="I122" s="176">
        <f t="shared" ref="I122:I134" si="19">G122/G$10</f>
        <v>5.0452537860264379E-2</v>
      </c>
    </row>
    <row r="123" spans="2:9" x14ac:dyDescent="0.25">
      <c r="B123" s="158" t="s">
        <v>97</v>
      </c>
      <c r="C123" s="159">
        <v>5151</v>
      </c>
      <c r="D123" s="159">
        <v>9259</v>
      </c>
      <c r="E123" s="159">
        <v>12400</v>
      </c>
      <c r="F123" s="159">
        <v>12256</v>
      </c>
      <c r="G123" s="159">
        <v>13948</v>
      </c>
      <c r="H123" s="160">
        <f t="shared" si="18"/>
        <v>0.13805483028720622</v>
      </c>
      <c r="I123" s="160">
        <f t="shared" si="19"/>
        <v>2.7066887113926213E-2</v>
      </c>
    </row>
    <row r="124" spans="2:9" x14ac:dyDescent="0.25">
      <c r="B124" s="162" t="s">
        <v>103</v>
      </c>
      <c r="C124" s="163">
        <v>2902</v>
      </c>
      <c r="D124" s="163">
        <v>4086</v>
      </c>
      <c r="E124" s="163">
        <v>5751</v>
      </c>
      <c r="F124" s="163">
        <v>5123</v>
      </c>
      <c r="G124" s="163">
        <v>6285</v>
      </c>
      <c r="H124" s="164">
        <f t="shared" si="18"/>
        <v>0.22682022252586376</v>
      </c>
      <c r="I124" s="164">
        <f t="shared" si="19"/>
        <v>1.2196399878909251E-2</v>
      </c>
    </row>
    <row r="125" spans="2:9" x14ac:dyDescent="0.25">
      <c r="B125" s="162" t="s">
        <v>100</v>
      </c>
      <c r="C125" s="163">
        <v>2249</v>
      </c>
      <c r="D125" s="163">
        <v>5173</v>
      </c>
      <c r="E125" s="163">
        <v>6649</v>
      </c>
      <c r="F125" s="163">
        <v>7133</v>
      </c>
      <c r="G125" s="163">
        <v>7663</v>
      </c>
      <c r="H125" s="164">
        <f t="shared" si="18"/>
        <v>7.4302537501752308E-2</v>
      </c>
      <c r="I125" s="164">
        <f t="shared" si="19"/>
        <v>1.4870487235016961E-2</v>
      </c>
    </row>
    <row r="126" spans="2:9" x14ac:dyDescent="0.25">
      <c r="B126" s="158" t="s">
        <v>107</v>
      </c>
      <c r="C126" s="159">
        <v>3042</v>
      </c>
      <c r="D126" s="159">
        <v>8514</v>
      </c>
      <c r="E126" s="159">
        <v>11296</v>
      </c>
      <c r="F126" s="159">
        <v>11400</v>
      </c>
      <c r="G126" s="159">
        <v>12051</v>
      </c>
      <c r="H126" s="160">
        <f t="shared" si="18"/>
        <v>5.710526315789477E-2</v>
      </c>
      <c r="I126" s="160">
        <f t="shared" si="19"/>
        <v>2.3385650746338169E-2</v>
      </c>
    </row>
    <row r="127" spans="2:9" x14ac:dyDescent="0.25">
      <c r="B127" s="162" t="s">
        <v>110</v>
      </c>
      <c r="C127" s="163">
        <v>71</v>
      </c>
      <c r="D127" s="163">
        <v>959</v>
      </c>
      <c r="E127" s="163">
        <v>1329</v>
      </c>
      <c r="F127" s="163">
        <v>1691</v>
      </c>
      <c r="G127" s="163">
        <v>1360</v>
      </c>
      <c r="H127" s="164">
        <f t="shared" si="18"/>
        <v>-0.19574216439976344</v>
      </c>
      <c r="I127" s="164">
        <f t="shared" si="19"/>
        <v>2.6391573325881593E-3</v>
      </c>
    </row>
    <row r="128" spans="2:9" x14ac:dyDescent="0.25">
      <c r="B128" s="162" t="s">
        <v>113</v>
      </c>
      <c r="C128" s="163">
        <v>349</v>
      </c>
      <c r="D128" s="163">
        <v>981</v>
      </c>
      <c r="E128" s="163">
        <v>1715</v>
      </c>
      <c r="F128" s="163">
        <v>1730</v>
      </c>
      <c r="G128" s="163">
        <v>1927</v>
      </c>
      <c r="H128" s="164">
        <f t="shared" si="18"/>
        <v>0.11387283236994228</v>
      </c>
      <c r="I128" s="164">
        <f t="shared" si="19"/>
        <v>3.7394530734539584E-3</v>
      </c>
    </row>
    <row r="129" spans="2:9" x14ac:dyDescent="0.25">
      <c r="B129" s="162" t="s">
        <v>116</v>
      </c>
      <c r="C129" s="163">
        <v>357</v>
      </c>
      <c r="D129" s="163">
        <v>900</v>
      </c>
      <c r="E129" s="163">
        <v>900</v>
      </c>
      <c r="F129" s="163">
        <v>829</v>
      </c>
      <c r="G129" s="163">
        <v>1099</v>
      </c>
      <c r="H129" s="164">
        <f t="shared" si="18"/>
        <v>0.3256936067551266</v>
      </c>
      <c r="I129" s="164">
        <f t="shared" si="19"/>
        <v>2.1326719915546965E-3</v>
      </c>
    </row>
    <row r="130" spans="2:9" x14ac:dyDescent="0.25">
      <c r="B130" s="162" t="s">
        <v>123</v>
      </c>
      <c r="C130" s="163">
        <v>46</v>
      </c>
      <c r="D130" s="163">
        <v>285</v>
      </c>
      <c r="E130" s="163">
        <v>281</v>
      </c>
      <c r="F130" s="163">
        <v>342</v>
      </c>
      <c r="G130" s="163">
        <v>321</v>
      </c>
      <c r="H130" s="164">
        <f t="shared" si="18"/>
        <v>-6.1403508771929793E-2</v>
      </c>
      <c r="I130" s="164">
        <f t="shared" si="19"/>
        <v>6.2291875276529354E-4</v>
      </c>
    </row>
    <row r="131" spans="2:9" x14ac:dyDescent="0.25">
      <c r="B131" s="162" t="s">
        <v>119</v>
      </c>
      <c r="C131" s="163">
        <v>38</v>
      </c>
      <c r="D131" s="163">
        <v>185</v>
      </c>
      <c r="E131" s="163">
        <v>214</v>
      </c>
      <c r="F131" s="163">
        <v>205</v>
      </c>
      <c r="G131" s="163">
        <v>240</v>
      </c>
      <c r="H131" s="164">
        <f t="shared" si="18"/>
        <v>0.1707317073170731</v>
      </c>
      <c r="I131" s="164">
        <f t="shared" si="19"/>
        <v>4.6573364692732228E-4</v>
      </c>
    </row>
    <row r="132" spans="2:9" x14ac:dyDescent="0.25">
      <c r="B132" s="162" t="s">
        <v>128</v>
      </c>
      <c r="C132" s="163">
        <v>2</v>
      </c>
      <c r="D132" s="163">
        <v>112</v>
      </c>
      <c r="E132" s="163">
        <v>163</v>
      </c>
      <c r="F132" s="163">
        <v>252</v>
      </c>
      <c r="G132" s="163">
        <v>219</v>
      </c>
      <c r="H132" s="164">
        <f t="shared" si="18"/>
        <v>-0.13095238095238093</v>
      </c>
      <c r="I132" s="164">
        <f t="shared" si="19"/>
        <v>4.2498195282118155E-4</v>
      </c>
    </row>
    <row r="133" spans="2:9" x14ac:dyDescent="0.25">
      <c r="B133" s="162" t="s">
        <v>131</v>
      </c>
      <c r="C133" s="163">
        <v>10</v>
      </c>
      <c r="D133" s="163">
        <v>251</v>
      </c>
      <c r="E133" s="163">
        <v>320</v>
      </c>
      <c r="F133" s="163">
        <v>358</v>
      </c>
      <c r="G133" s="163">
        <v>374</v>
      </c>
      <c r="H133" s="164">
        <f t="shared" si="18"/>
        <v>4.4692737430167551E-2</v>
      </c>
      <c r="I133" s="164">
        <f t="shared" si="19"/>
        <v>7.2576826646174384E-4</v>
      </c>
    </row>
    <row r="134" spans="2:9" x14ac:dyDescent="0.25">
      <c r="B134" s="167" t="s">
        <v>145</v>
      </c>
      <c r="C134" s="168">
        <f>C126-SUM(C127:C133)</f>
        <v>2169</v>
      </c>
      <c r="D134" s="168">
        <f>D126-SUM(D127:D133)</f>
        <v>4841</v>
      </c>
      <c r="E134" s="168">
        <f>E126-SUM(E127:E133)</f>
        <v>6374</v>
      </c>
      <c r="F134" s="168">
        <f>F126-SUM(F127:F133)</f>
        <v>5993</v>
      </c>
      <c r="G134" s="168">
        <f>G126-SUM(G127:G133)</f>
        <v>6511</v>
      </c>
      <c r="H134" s="169">
        <f t="shared" si="18"/>
        <v>8.6434173202069031E-2</v>
      </c>
      <c r="I134" s="169">
        <f t="shared" si="19"/>
        <v>1.2634965729765813E-2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5615</v>
      </c>
      <c r="D136" s="175">
        <v>24664</v>
      </c>
      <c r="E136" s="175">
        <v>27666</v>
      </c>
      <c r="F136" s="175">
        <v>28464</v>
      </c>
      <c r="G136" s="175">
        <v>27960</v>
      </c>
      <c r="H136" s="176">
        <f t="shared" ref="H136:H148" si="20">IFERROR(G136/F136-1,"-")</f>
        <v>-1.7706576728499179E-2</v>
      </c>
      <c r="I136" s="176">
        <f t="shared" ref="I136:I148" si="21">G136/G$10</f>
        <v>5.4257969867033046E-2</v>
      </c>
    </row>
    <row r="137" spans="2:9" x14ac:dyDescent="0.25">
      <c r="B137" s="158" t="s">
        <v>97</v>
      </c>
      <c r="C137" s="159">
        <v>3054</v>
      </c>
      <c r="D137" s="159">
        <v>1452</v>
      </c>
      <c r="E137" s="159">
        <v>1303</v>
      </c>
      <c r="F137" s="159">
        <v>1373</v>
      </c>
      <c r="G137" s="159">
        <v>723</v>
      </c>
      <c r="H137" s="160">
        <f t="shared" si="20"/>
        <v>-0.47341587764020399</v>
      </c>
      <c r="I137" s="160">
        <f t="shared" si="21"/>
        <v>1.4030226113685583E-3</v>
      </c>
    </row>
    <row r="138" spans="2:9" x14ac:dyDescent="0.25">
      <c r="B138" s="162" t="s">
        <v>103</v>
      </c>
      <c r="C138" s="163">
        <v>2791</v>
      </c>
      <c r="D138" s="163">
        <v>881</v>
      </c>
      <c r="E138" s="163">
        <v>709</v>
      </c>
      <c r="F138" s="163">
        <v>880</v>
      </c>
      <c r="G138" s="163">
        <v>292</v>
      </c>
      <c r="H138" s="164">
        <f t="shared" si="20"/>
        <v>-0.66818181818181821</v>
      </c>
      <c r="I138" s="164">
        <f t="shared" si="21"/>
        <v>5.6664260376157547E-4</v>
      </c>
    </row>
    <row r="139" spans="2:9" x14ac:dyDescent="0.25">
      <c r="B139" s="162" t="s">
        <v>100</v>
      </c>
      <c r="C139" s="163">
        <v>263</v>
      </c>
      <c r="D139" s="163">
        <v>571</v>
      </c>
      <c r="E139" s="163">
        <v>594</v>
      </c>
      <c r="F139" s="163">
        <v>493</v>
      </c>
      <c r="G139" s="163">
        <v>431</v>
      </c>
      <c r="H139" s="164">
        <f t="shared" si="20"/>
        <v>-0.12576064908722107</v>
      </c>
      <c r="I139" s="164">
        <f t="shared" si="21"/>
        <v>8.3638000760698293E-4</v>
      </c>
    </row>
    <row r="140" spans="2:9" x14ac:dyDescent="0.25">
      <c r="B140" s="158" t="s">
        <v>107</v>
      </c>
      <c r="C140" s="159">
        <v>2561</v>
      </c>
      <c r="D140" s="159">
        <v>23212</v>
      </c>
      <c r="E140" s="159">
        <v>26363</v>
      </c>
      <c r="F140" s="159">
        <v>27091</v>
      </c>
      <c r="G140" s="159">
        <v>27237</v>
      </c>
      <c r="H140" s="160">
        <f t="shared" si="20"/>
        <v>5.3892436602562821E-3</v>
      </c>
      <c r="I140" s="160">
        <f t="shared" si="21"/>
        <v>5.2854947255664489E-2</v>
      </c>
    </row>
    <row r="141" spans="2:9" x14ac:dyDescent="0.25">
      <c r="B141" s="162" t="s">
        <v>110</v>
      </c>
      <c r="C141" s="163">
        <v>91</v>
      </c>
      <c r="D141" s="163">
        <v>8473</v>
      </c>
      <c r="E141" s="163">
        <v>10215</v>
      </c>
      <c r="F141" s="163">
        <v>11245</v>
      </c>
      <c r="G141" s="163">
        <v>11537</v>
      </c>
      <c r="H141" s="164">
        <f t="shared" si="20"/>
        <v>2.5967096487327757E-2</v>
      </c>
      <c r="I141" s="164">
        <f t="shared" si="21"/>
        <v>2.2388204519168821E-2</v>
      </c>
    </row>
    <row r="142" spans="2:9" x14ac:dyDescent="0.25">
      <c r="B142" s="162" t="s">
        <v>113</v>
      </c>
      <c r="C142" s="163">
        <v>216</v>
      </c>
      <c r="D142" s="163">
        <v>1541</v>
      </c>
      <c r="E142" s="163">
        <v>2262</v>
      </c>
      <c r="F142" s="163">
        <v>2490</v>
      </c>
      <c r="G142" s="163">
        <v>2167</v>
      </c>
      <c r="H142" s="164">
        <f t="shared" si="20"/>
        <v>-0.129718875502008</v>
      </c>
      <c r="I142" s="164">
        <f t="shared" si="21"/>
        <v>4.2051867203812803E-3</v>
      </c>
    </row>
    <row r="143" spans="2:9" x14ac:dyDescent="0.25">
      <c r="B143" s="162" t="s">
        <v>116</v>
      </c>
      <c r="C143" s="163">
        <v>1014</v>
      </c>
      <c r="D143" s="163">
        <v>3136</v>
      </c>
      <c r="E143" s="163">
        <v>2492</v>
      </c>
      <c r="F143" s="163">
        <v>2396</v>
      </c>
      <c r="G143" s="163">
        <v>2587</v>
      </c>
      <c r="H143" s="164">
        <f t="shared" si="20"/>
        <v>7.9716193656093504E-2</v>
      </c>
      <c r="I143" s="164">
        <f t="shared" si="21"/>
        <v>5.0202206025040949E-3</v>
      </c>
    </row>
    <row r="144" spans="2:9" x14ac:dyDescent="0.25">
      <c r="B144" s="162" t="s">
        <v>123</v>
      </c>
      <c r="C144" s="163">
        <v>43</v>
      </c>
      <c r="D144" s="163">
        <v>863</v>
      </c>
      <c r="E144" s="163">
        <v>893</v>
      </c>
      <c r="F144" s="163">
        <v>845</v>
      </c>
      <c r="G144" s="163">
        <v>751</v>
      </c>
      <c r="H144" s="164">
        <f t="shared" si="20"/>
        <v>-0.1112426035502958</v>
      </c>
      <c r="I144" s="164">
        <f t="shared" si="21"/>
        <v>1.4573582035100792E-3</v>
      </c>
    </row>
    <row r="145" spans="2:9" x14ac:dyDescent="0.25">
      <c r="B145" s="162" t="s">
        <v>119</v>
      </c>
      <c r="C145" s="163">
        <v>23</v>
      </c>
      <c r="D145" s="163">
        <v>455</v>
      </c>
      <c r="E145" s="163">
        <v>534</v>
      </c>
      <c r="F145" s="163">
        <v>558</v>
      </c>
      <c r="G145" s="163">
        <v>415</v>
      </c>
      <c r="H145" s="164">
        <f t="shared" si="20"/>
        <v>-0.25627240143369179</v>
      </c>
      <c r="I145" s="164">
        <f t="shared" si="21"/>
        <v>8.0533109781182803E-4</v>
      </c>
    </row>
    <row r="146" spans="2:9" x14ac:dyDescent="0.25">
      <c r="B146" s="162" t="s">
        <v>128</v>
      </c>
      <c r="C146" s="163">
        <v>5</v>
      </c>
      <c r="D146" s="163">
        <v>534</v>
      </c>
      <c r="E146" s="163">
        <v>869</v>
      </c>
      <c r="F146" s="163">
        <v>803</v>
      </c>
      <c r="G146" s="163">
        <v>681</v>
      </c>
      <c r="H146" s="164">
        <f t="shared" si="20"/>
        <v>-0.15193026151930267</v>
      </c>
      <c r="I146" s="164">
        <f t="shared" si="21"/>
        <v>1.3215192231562768E-3</v>
      </c>
    </row>
    <row r="147" spans="2:9" x14ac:dyDescent="0.25">
      <c r="B147" s="162" t="s">
        <v>131</v>
      </c>
      <c r="C147" s="163">
        <v>11</v>
      </c>
      <c r="D147" s="163">
        <v>221</v>
      </c>
      <c r="E147" s="163">
        <v>615</v>
      </c>
      <c r="F147" s="163">
        <v>523</v>
      </c>
      <c r="G147" s="163">
        <v>360</v>
      </c>
      <c r="H147" s="164">
        <f t="shared" si="20"/>
        <v>-0.31166347992351817</v>
      </c>
      <c r="I147" s="164">
        <f t="shared" si="21"/>
        <v>6.9860047039098339E-4</v>
      </c>
    </row>
    <row r="148" spans="2:9" x14ac:dyDescent="0.25">
      <c r="B148" s="167" t="s">
        <v>145</v>
      </c>
      <c r="C148" s="168">
        <f>C140-SUM(C141:C147)</f>
        <v>1158</v>
      </c>
      <c r="D148" s="168">
        <f>D140-SUM(D141:D147)</f>
        <v>7989</v>
      </c>
      <c r="E148" s="168">
        <f>E140-SUM(E141:E147)</f>
        <v>8483</v>
      </c>
      <c r="F148" s="168">
        <f>F140-SUM(F141:F147)</f>
        <v>8231</v>
      </c>
      <c r="G148" s="168">
        <f>G140-SUM(G141:G147)</f>
        <v>8739</v>
      </c>
      <c r="H148" s="169">
        <f t="shared" si="20"/>
        <v>6.1717895759932029E-2</v>
      </c>
      <c r="I148" s="169">
        <f t="shared" si="21"/>
        <v>1.6958526418741123E-2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2908</v>
      </c>
      <c r="D150" s="175">
        <v>9993</v>
      </c>
      <c r="E150" s="175">
        <v>11810</v>
      </c>
      <c r="F150" s="175">
        <v>13147</v>
      </c>
      <c r="G150" s="175">
        <v>12302</v>
      </c>
      <c r="H150" s="176">
        <f t="shared" ref="H150:H162" si="22">IFERROR(G150/F150-1,"-")</f>
        <v>-6.427321822469001E-2</v>
      </c>
      <c r="I150" s="176">
        <f t="shared" ref="I150:I162" si="23">G150/G$10</f>
        <v>2.387273051874966E-2</v>
      </c>
    </row>
    <row r="151" spans="2:9" x14ac:dyDescent="0.25">
      <c r="B151" s="158" t="s">
        <v>97</v>
      </c>
      <c r="C151" s="159">
        <v>1860</v>
      </c>
      <c r="D151" s="159">
        <v>4492</v>
      </c>
      <c r="E151" s="159">
        <v>4621</v>
      </c>
      <c r="F151" s="159">
        <v>4662</v>
      </c>
      <c r="G151" s="159">
        <v>3551</v>
      </c>
      <c r="H151" s="160">
        <f t="shared" si="22"/>
        <v>-0.23830973830973834</v>
      </c>
      <c r="I151" s="160">
        <f t="shared" si="23"/>
        <v>6.8909174176621721E-3</v>
      </c>
    </row>
    <row r="152" spans="2:9" x14ac:dyDescent="0.25">
      <c r="B152" s="162" t="s">
        <v>103</v>
      </c>
      <c r="C152" s="163">
        <v>1763</v>
      </c>
      <c r="D152" s="163">
        <v>3294</v>
      </c>
      <c r="E152" s="163">
        <v>3460</v>
      </c>
      <c r="F152" s="163">
        <v>3653</v>
      </c>
      <c r="G152" s="163">
        <v>2417</v>
      </c>
      <c r="H152" s="164">
        <f t="shared" si="22"/>
        <v>-0.33835203941965508</v>
      </c>
      <c r="I152" s="164">
        <f t="shared" si="23"/>
        <v>4.6903259359305748E-3</v>
      </c>
    </row>
    <row r="153" spans="2:9" x14ac:dyDescent="0.25">
      <c r="B153" s="162" t="s">
        <v>100</v>
      </c>
      <c r="C153" s="163">
        <v>97</v>
      </c>
      <c r="D153" s="163">
        <v>1198</v>
      </c>
      <c r="E153" s="163">
        <v>1161</v>
      </c>
      <c r="F153" s="163">
        <v>1009</v>
      </c>
      <c r="G153" s="163">
        <v>1134</v>
      </c>
      <c r="H153" s="164">
        <f t="shared" si="22"/>
        <v>0.12388503468780976</v>
      </c>
      <c r="I153" s="164">
        <f t="shared" si="23"/>
        <v>2.2005914817315978E-3</v>
      </c>
    </row>
    <row r="154" spans="2:9" x14ac:dyDescent="0.25">
      <c r="B154" s="158" t="s">
        <v>107</v>
      </c>
      <c r="C154" s="159">
        <v>1048</v>
      </c>
      <c r="D154" s="159">
        <v>5501</v>
      </c>
      <c r="E154" s="159">
        <v>7189</v>
      </c>
      <c r="F154" s="159">
        <v>8485</v>
      </c>
      <c r="G154" s="159">
        <v>8751</v>
      </c>
      <c r="H154" s="160">
        <f t="shared" si="22"/>
        <v>3.1349440188568112E-2</v>
      </c>
      <c r="I154" s="160">
        <f t="shared" si="23"/>
        <v>1.6981813101087487E-2</v>
      </c>
    </row>
    <row r="155" spans="2:9" x14ac:dyDescent="0.25">
      <c r="B155" s="162" t="s">
        <v>110</v>
      </c>
      <c r="C155" s="163">
        <v>36</v>
      </c>
      <c r="D155" s="163">
        <v>1819</v>
      </c>
      <c r="E155" s="163">
        <v>2165</v>
      </c>
      <c r="F155" s="163">
        <v>2430</v>
      </c>
      <c r="G155" s="163">
        <v>2129</v>
      </c>
      <c r="H155" s="164">
        <f t="shared" si="22"/>
        <v>-0.12386831275720167</v>
      </c>
      <c r="I155" s="164">
        <f t="shared" si="23"/>
        <v>4.131445559617788E-3</v>
      </c>
    </row>
    <row r="156" spans="2:9" x14ac:dyDescent="0.25">
      <c r="B156" s="162" t="s">
        <v>113</v>
      </c>
      <c r="C156" s="163">
        <v>221</v>
      </c>
      <c r="D156" s="163">
        <v>1389</v>
      </c>
      <c r="E156" s="163">
        <v>1799</v>
      </c>
      <c r="F156" s="163">
        <v>2017</v>
      </c>
      <c r="G156" s="163">
        <v>1729</v>
      </c>
      <c r="H156" s="164">
        <f t="shared" si="22"/>
        <v>-0.14278631631135352</v>
      </c>
      <c r="I156" s="164">
        <f t="shared" si="23"/>
        <v>3.3552228147389175E-3</v>
      </c>
    </row>
    <row r="157" spans="2:9" x14ac:dyDescent="0.25">
      <c r="B157" s="162" t="s">
        <v>116</v>
      </c>
      <c r="C157" s="163">
        <v>194</v>
      </c>
      <c r="D157" s="163">
        <v>575</v>
      </c>
      <c r="E157" s="163">
        <v>887</v>
      </c>
      <c r="F157" s="163">
        <v>1111</v>
      </c>
      <c r="G157" s="163">
        <v>1815</v>
      </c>
      <c r="H157" s="164">
        <f t="shared" si="22"/>
        <v>0.63366336633663356</v>
      </c>
      <c r="I157" s="164">
        <f t="shared" si="23"/>
        <v>3.5221107048878748E-3</v>
      </c>
    </row>
    <row r="158" spans="2:9" x14ac:dyDescent="0.25">
      <c r="B158" s="162" t="s">
        <v>123</v>
      </c>
      <c r="C158" s="163">
        <v>51</v>
      </c>
      <c r="D158" s="163">
        <v>182</v>
      </c>
      <c r="E158" s="163">
        <v>246</v>
      </c>
      <c r="F158" s="163">
        <v>423</v>
      </c>
      <c r="G158" s="163">
        <v>349</v>
      </c>
      <c r="H158" s="164">
        <f t="shared" si="22"/>
        <v>-0.17494089834515369</v>
      </c>
      <c r="I158" s="164">
        <f t="shared" si="23"/>
        <v>6.7725434490681444E-4</v>
      </c>
    </row>
    <row r="159" spans="2:9" x14ac:dyDescent="0.25">
      <c r="B159" s="162" t="s">
        <v>119</v>
      </c>
      <c r="C159" s="163">
        <v>37</v>
      </c>
      <c r="D159" s="163">
        <v>266</v>
      </c>
      <c r="E159" s="163">
        <v>379</v>
      </c>
      <c r="F159" s="163">
        <v>318</v>
      </c>
      <c r="G159" s="163">
        <v>376</v>
      </c>
      <c r="H159" s="164">
        <f t="shared" si="22"/>
        <v>0.1823899371069182</v>
      </c>
      <c r="I159" s="164">
        <f t="shared" si="23"/>
        <v>7.2964938018613818E-4</v>
      </c>
    </row>
    <row r="160" spans="2:9" x14ac:dyDescent="0.25">
      <c r="B160" s="162" t="s">
        <v>128</v>
      </c>
      <c r="C160" s="163">
        <v>4</v>
      </c>
      <c r="D160" s="163">
        <v>76</v>
      </c>
      <c r="E160" s="163">
        <v>131</v>
      </c>
      <c r="F160" s="163">
        <v>89</v>
      </c>
      <c r="G160" s="163">
        <v>105</v>
      </c>
      <c r="H160" s="164">
        <f t="shared" si="22"/>
        <v>0.1797752808988764</v>
      </c>
      <c r="I160" s="164">
        <f t="shared" si="23"/>
        <v>2.0375847053070349E-4</v>
      </c>
    </row>
    <row r="161" spans="2:9" x14ac:dyDescent="0.25">
      <c r="B161" s="162" t="s">
        <v>131</v>
      </c>
      <c r="C161" s="163">
        <v>9</v>
      </c>
      <c r="D161" s="163">
        <v>91</v>
      </c>
      <c r="E161" s="163">
        <v>152</v>
      </c>
      <c r="F161" s="163">
        <v>146</v>
      </c>
      <c r="G161" s="163">
        <v>112</v>
      </c>
      <c r="H161" s="164">
        <f t="shared" si="22"/>
        <v>-0.23287671232876717</v>
      </c>
      <c r="I161" s="164">
        <f t="shared" si="23"/>
        <v>2.1734236856608372E-4</v>
      </c>
    </row>
    <row r="162" spans="2:9" x14ac:dyDescent="0.25">
      <c r="B162" s="167" t="s">
        <v>145</v>
      </c>
      <c r="C162" s="168">
        <f>C154-SUM(C155:C161)</f>
        <v>496</v>
      </c>
      <c r="D162" s="168">
        <f>D154-SUM(D155:D161)</f>
        <v>1103</v>
      </c>
      <c r="E162" s="168">
        <f>E154-SUM(E155:E161)</f>
        <v>1430</v>
      </c>
      <c r="F162" s="168">
        <f>F154-SUM(F155:F161)</f>
        <v>1951</v>
      </c>
      <c r="G162" s="168">
        <f>G154-SUM(G155:G161)</f>
        <v>2136</v>
      </c>
      <c r="H162" s="169">
        <f t="shared" si="22"/>
        <v>9.4823167606355785E-2</v>
      </c>
      <c r="I162" s="169">
        <f t="shared" si="23"/>
        <v>4.1450294576531686E-3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D40A-39E4-45AA-98CA-E716A56E9FAD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O4" s="268" t="s">
        <v>265</v>
      </c>
      <c r="P4" s="268"/>
      <c r="Q4" s="268"/>
      <c r="R4" s="268"/>
      <c r="S4" s="268"/>
      <c r="T4" s="268"/>
      <c r="U4" s="268"/>
      <c r="V4" s="268"/>
      <c r="W4" s="268"/>
      <c r="X4" s="268"/>
    </row>
    <row r="5" spans="1:24" ht="6" customHeight="1" x14ac:dyDescent="0.25"/>
    <row r="6" spans="1:24" ht="15.75" x14ac:dyDescent="0.25">
      <c r="B6" s="144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</row>
    <row r="7" spans="1:24" s="145" customFormat="1" ht="72" customHeight="1" x14ac:dyDescent="0.25">
      <c r="B7" s="146"/>
      <c r="C7" s="171" t="s">
        <v>266</v>
      </c>
      <c r="D7" s="171" t="s">
        <v>257</v>
      </c>
      <c r="E7" s="171" t="s">
        <v>258</v>
      </c>
      <c r="F7" s="171" t="s">
        <v>259</v>
      </c>
      <c r="G7" s="171" t="s">
        <v>260</v>
      </c>
      <c r="H7" s="171" t="s">
        <v>261</v>
      </c>
      <c r="I7" s="171" t="s">
        <v>262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257</v>
      </c>
      <c r="Q7" s="171" t="s">
        <v>258</v>
      </c>
      <c r="R7" s="171" t="s">
        <v>259</v>
      </c>
      <c r="S7" s="171" t="s">
        <v>260</v>
      </c>
      <c r="T7" s="171" t="s">
        <v>261</v>
      </c>
      <c r="U7" s="171" t="s">
        <v>262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46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907682</v>
      </c>
      <c r="D9" s="175">
        <v>971769</v>
      </c>
      <c r="E9" s="175">
        <v>121129</v>
      </c>
      <c r="F9" s="175">
        <v>750050</v>
      </c>
      <c r="G9" s="175">
        <v>987530</v>
      </c>
      <c r="H9" s="175">
        <v>1041210</v>
      </c>
      <c r="I9" s="175">
        <v>1034846</v>
      </c>
      <c r="J9" s="176">
        <f>IFERROR(I9/H9-1,"-")</f>
        <v>-6.1121195532121142E-3</v>
      </c>
      <c r="K9" s="175">
        <f t="shared" ref="K9:K21" si="0">I9-H9</f>
        <v>-6364</v>
      </c>
      <c r="L9" s="176">
        <f t="shared" ref="L9:L21" si="1">I9/I$9</f>
        <v>1</v>
      </c>
      <c r="O9" s="155" t="s">
        <v>68</v>
      </c>
      <c r="P9" s="175">
        <v>9604</v>
      </c>
      <c r="Q9" s="175">
        <v>1109</v>
      </c>
      <c r="R9" s="175">
        <v>6137</v>
      </c>
      <c r="S9" s="175">
        <v>12249</v>
      </c>
      <c r="T9" s="175">
        <v>10335</v>
      </c>
      <c r="U9" s="175">
        <v>9698</v>
      </c>
      <c r="V9" s="176">
        <f>IFERROR(U9/T9-1,"-")</f>
        <v>-6.163522012578615E-2</v>
      </c>
      <c r="W9" s="175">
        <f>U9-T9</f>
        <v>-637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112642</v>
      </c>
      <c r="D10" s="159">
        <v>135636</v>
      </c>
      <c r="E10" s="159">
        <v>49882</v>
      </c>
      <c r="F10" s="159">
        <v>110467</v>
      </c>
      <c r="G10" s="159">
        <v>132312</v>
      </c>
      <c r="H10" s="159">
        <v>124529</v>
      </c>
      <c r="I10" s="159">
        <v>123986</v>
      </c>
      <c r="J10" s="177">
        <f>IFERROR(I10/H10-1,"-")</f>
        <v>-4.3604301006191504E-3</v>
      </c>
      <c r="K10" s="158">
        <f t="shared" si="0"/>
        <v>-543</v>
      </c>
      <c r="L10" s="160">
        <f t="shared" si="1"/>
        <v>0.11981106367517486</v>
      </c>
      <c r="O10" s="158" t="s">
        <v>97</v>
      </c>
      <c r="P10" s="159">
        <v>935</v>
      </c>
      <c r="Q10" s="159">
        <v>185</v>
      </c>
      <c r="R10" s="159">
        <v>346</v>
      </c>
      <c r="S10" s="159">
        <v>5214</v>
      </c>
      <c r="T10" s="159">
        <v>1592</v>
      </c>
      <c r="U10" s="159">
        <v>1623</v>
      </c>
      <c r="V10" s="177">
        <f>IFERROR(U10/T10-1,"-")</f>
        <v>1.9472361809045324E-2</v>
      </c>
      <c r="W10" s="158">
        <f t="shared" ref="W10:W20" si="3">U10-T10</f>
        <v>31</v>
      </c>
      <c r="X10" s="160">
        <f t="shared" si="2"/>
        <v>0.16735409362755208</v>
      </c>
    </row>
    <row r="11" spans="1:24" x14ac:dyDescent="0.25">
      <c r="A11" s="161" t="s">
        <v>103</v>
      </c>
      <c r="B11" s="162" t="s">
        <v>103</v>
      </c>
      <c r="C11" s="163">
        <v>37383</v>
      </c>
      <c r="D11" s="163">
        <v>46865</v>
      </c>
      <c r="E11" s="163">
        <v>35921</v>
      </c>
      <c r="F11" s="163">
        <v>44452</v>
      </c>
      <c r="G11" s="163">
        <v>49364</v>
      </c>
      <c r="H11" s="163">
        <v>43443</v>
      </c>
      <c r="I11" s="163">
        <v>39457</v>
      </c>
      <c r="J11" s="178">
        <f>IFERROR(I11/H11-1,"-")</f>
        <v>-9.1752411205487605E-2</v>
      </c>
      <c r="K11" s="162">
        <f t="shared" si="0"/>
        <v>-3986</v>
      </c>
      <c r="L11" s="164">
        <f t="shared" si="1"/>
        <v>3.8128378522021632E-2</v>
      </c>
      <c r="O11" s="162" t="s">
        <v>103</v>
      </c>
      <c r="P11" s="163">
        <v>442</v>
      </c>
      <c r="Q11" s="163">
        <v>105</v>
      </c>
      <c r="R11" s="163">
        <v>67</v>
      </c>
      <c r="S11" s="163">
        <v>3946</v>
      </c>
      <c r="T11" s="163">
        <v>667</v>
      </c>
      <c r="U11" s="163">
        <v>823</v>
      </c>
      <c r="V11" s="178">
        <f>IFERROR(U11/T11-1,"-")</f>
        <v>0.23388305847076452</v>
      </c>
      <c r="W11" s="162">
        <f t="shared" si="3"/>
        <v>156</v>
      </c>
      <c r="X11" s="164">
        <f t="shared" si="2"/>
        <v>8.4862858321303358E-2</v>
      </c>
    </row>
    <row r="12" spans="1:24" x14ac:dyDescent="0.25">
      <c r="A12" s="161" t="s">
        <v>100</v>
      </c>
      <c r="B12" s="162" t="s">
        <v>100</v>
      </c>
      <c r="C12" s="163">
        <v>75259</v>
      </c>
      <c r="D12" s="163">
        <v>88771</v>
      </c>
      <c r="E12" s="163">
        <v>13961</v>
      </c>
      <c r="F12" s="163">
        <v>66015</v>
      </c>
      <c r="G12" s="163">
        <v>82948</v>
      </c>
      <c r="H12" s="163">
        <v>81086</v>
      </c>
      <c r="I12" s="163">
        <v>84529</v>
      </c>
      <c r="J12" s="178">
        <f>IFERROR(I12/H12-1,"-")</f>
        <v>4.2461090693831194E-2</v>
      </c>
      <c r="K12" s="162">
        <f t="shared" si="0"/>
        <v>3443</v>
      </c>
      <c r="L12" s="164">
        <f t="shared" si="1"/>
        <v>8.1682685153153217E-2</v>
      </c>
      <c r="O12" s="162" t="s">
        <v>100</v>
      </c>
      <c r="P12" s="163">
        <v>493</v>
      </c>
      <c r="Q12" s="163">
        <v>80</v>
      </c>
      <c r="R12" s="163">
        <v>279</v>
      </c>
      <c r="S12" s="163">
        <v>1268</v>
      </c>
      <c r="T12" s="163">
        <v>925</v>
      </c>
      <c r="U12" s="163">
        <v>800</v>
      </c>
      <c r="V12" s="178">
        <f>IFERROR(U12/T12-1,"-")</f>
        <v>-0.13513513513513509</v>
      </c>
      <c r="W12" s="162">
        <f t="shared" si="3"/>
        <v>-125</v>
      </c>
      <c r="X12" s="164">
        <f t="shared" si="2"/>
        <v>8.2491235306248717E-2</v>
      </c>
    </row>
    <row r="13" spans="1:24" x14ac:dyDescent="0.25">
      <c r="A13" s="1"/>
      <c r="B13" s="158" t="s">
        <v>107</v>
      </c>
      <c r="C13" s="159">
        <v>795040</v>
      </c>
      <c r="D13" s="159">
        <v>836133</v>
      </c>
      <c r="E13" s="159">
        <v>71247</v>
      </c>
      <c r="F13" s="159">
        <v>639583</v>
      </c>
      <c r="G13" s="159">
        <v>855218</v>
      </c>
      <c r="H13" s="159">
        <v>916681</v>
      </c>
      <c r="I13" s="159">
        <v>910860</v>
      </c>
      <c r="J13" s="177">
        <f>IFERROR(I13/H13-1,"-")</f>
        <v>-6.3500825259823479E-3</v>
      </c>
      <c r="K13" s="158">
        <f t="shared" si="0"/>
        <v>-5821</v>
      </c>
      <c r="L13" s="160">
        <f t="shared" si="1"/>
        <v>0.88018893632482509</v>
      </c>
      <c r="O13" s="158" t="s">
        <v>107</v>
      </c>
      <c r="P13" s="159">
        <v>8669</v>
      </c>
      <c r="Q13" s="159">
        <v>924</v>
      </c>
      <c r="R13" s="159">
        <v>5791</v>
      </c>
      <c r="S13" s="159">
        <v>7035</v>
      </c>
      <c r="T13" s="159">
        <v>8743</v>
      </c>
      <c r="U13" s="159">
        <v>8075</v>
      </c>
      <c r="V13" s="177">
        <f>IFERROR(U13/T13-1,"-")</f>
        <v>-7.6403980327118814E-2</v>
      </c>
      <c r="W13" s="158">
        <f t="shared" si="3"/>
        <v>-668</v>
      </c>
      <c r="X13" s="160">
        <f t="shared" si="2"/>
        <v>0.83264590637244795</v>
      </c>
    </row>
    <row r="14" spans="1:24" s="56" customFormat="1" x14ac:dyDescent="0.25">
      <c r="B14" s="162" t="s">
        <v>110</v>
      </c>
      <c r="C14" s="163">
        <v>316726</v>
      </c>
      <c r="D14" s="163">
        <v>336306</v>
      </c>
      <c r="E14" s="163">
        <v>6199</v>
      </c>
      <c r="F14" s="163">
        <v>229896</v>
      </c>
      <c r="G14" s="163">
        <v>333768</v>
      </c>
      <c r="H14" s="163">
        <v>364721</v>
      </c>
      <c r="I14" s="163">
        <v>370475</v>
      </c>
      <c r="J14" s="178">
        <f t="shared" ref="J14:J21" si="4">IFERROR(I14/H14-1,"-")</f>
        <v>1.577644281519297E-2</v>
      </c>
      <c r="K14" s="162">
        <f t="shared" si="0"/>
        <v>5754</v>
      </c>
      <c r="L14" s="164">
        <f t="shared" si="1"/>
        <v>0.3580001275552111</v>
      </c>
      <c r="O14" s="162" t="s">
        <v>110</v>
      </c>
      <c r="P14" s="163">
        <v>2402</v>
      </c>
      <c r="Q14" s="163">
        <v>34</v>
      </c>
      <c r="R14" s="163">
        <v>1860</v>
      </c>
      <c r="S14" s="163">
        <v>2093</v>
      </c>
      <c r="T14" s="163">
        <v>2254</v>
      </c>
      <c r="U14" s="163">
        <v>2618</v>
      </c>
      <c r="V14" s="178">
        <f t="shared" ref="V14:V21" si="5">IFERROR(U14/T14-1,"-")</f>
        <v>0.16149068322981375</v>
      </c>
      <c r="W14" s="162">
        <f t="shared" si="3"/>
        <v>364</v>
      </c>
      <c r="X14" s="164">
        <f t="shared" si="2"/>
        <v>0.26995256753969893</v>
      </c>
    </row>
    <row r="15" spans="1:24" s="56" customFormat="1" x14ac:dyDescent="0.25">
      <c r="B15" s="162" t="s">
        <v>113</v>
      </c>
      <c r="C15" s="163">
        <v>113055</v>
      </c>
      <c r="D15" s="163">
        <v>104761</v>
      </c>
      <c r="E15" s="163">
        <v>10604</v>
      </c>
      <c r="F15" s="163">
        <v>70544</v>
      </c>
      <c r="G15" s="163">
        <v>97806</v>
      </c>
      <c r="H15" s="163">
        <v>106404</v>
      </c>
      <c r="I15" s="163">
        <v>101268</v>
      </c>
      <c r="J15" s="178">
        <f t="shared" si="4"/>
        <v>-4.8268862072854413E-2</v>
      </c>
      <c r="K15" s="162">
        <f t="shared" si="0"/>
        <v>-5136</v>
      </c>
      <c r="L15" s="164">
        <f t="shared" si="1"/>
        <v>9.7858038780649484E-2</v>
      </c>
      <c r="O15" s="162" t="s">
        <v>113</v>
      </c>
      <c r="P15" s="163">
        <v>2487</v>
      </c>
      <c r="Q15" s="163">
        <v>422</v>
      </c>
      <c r="R15" s="163">
        <v>1622</v>
      </c>
      <c r="S15" s="163">
        <v>1266</v>
      </c>
      <c r="T15" s="163">
        <v>2151</v>
      </c>
      <c r="U15" s="163">
        <v>1866</v>
      </c>
      <c r="V15" s="178">
        <f t="shared" si="5"/>
        <v>-0.13249651324965128</v>
      </c>
      <c r="W15" s="162">
        <f t="shared" si="3"/>
        <v>-285</v>
      </c>
      <c r="X15" s="164">
        <f t="shared" si="2"/>
        <v>0.19241080635182511</v>
      </c>
    </row>
    <row r="16" spans="1:24" x14ac:dyDescent="0.25">
      <c r="A16" s="1"/>
      <c r="B16" s="162" t="s">
        <v>116</v>
      </c>
      <c r="C16" s="163">
        <v>34141</v>
      </c>
      <c r="D16" s="163">
        <v>36678</v>
      </c>
      <c r="E16" s="163">
        <v>14612</v>
      </c>
      <c r="F16" s="163">
        <v>34517</v>
      </c>
      <c r="G16" s="163">
        <v>45856</v>
      </c>
      <c r="H16" s="163">
        <v>47377</v>
      </c>
      <c r="I16" s="163">
        <v>44810</v>
      </c>
      <c r="J16" s="178">
        <f t="shared" si="4"/>
        <v>-5.41824091858919E-2</v>
      </c>
      <c r="K16" s="162">
        <f t="shared" si="0"/>
        <v>-2567</v>
      </c>
      <c r="L16" s="164">
        <f t="shared" si="1"/>
        <v>4.3301128863618352E-2</v>
      </c>
      <c r="O16" s="162" t="s">
        <v>116</v>
      </c>
      <c r="P16" s="163">
        <v>430</v>
      </c>
      <c r="Q16" s="163">
        <v>77</v>
      </c>
      <c r="R16" s="163">
        <v>259</v>
      </c>
      <c r="S16" s="163">
        <v>675</v>
      </c>
      <c r="T16" s="163">
        <v>599</v>
      </c>
      <c r="U16" s="163">
        <v>408</v>
      </c>
      <c r="V16" s="178">
        <f t="shared" si="5"/>
        <v>-0.3188647746243739</v>
      </c>
      <c r="W16" s="162">
        <f t="shared" si="3"/>
        <v>-191</v>
      </c>
      <c r="X16" s="164">
        <f t="shared" si="2"/>
        <v>4.2070530006186845E-2</v>
      </c>
    </row>
    <row r="17" spans="1:24" x14ac:dyDescent="0.25">
      <c r="A17" s="1"/>
      <c r="B17" s="162" t="s">
        <v>123</v>
      </c>
      <c r="C17" s="163">
        <v>25752</v>
      </c>
      <c r="D17" s="163">
        <v>27234</v>
      </c>
      <c r="E17" s="163">
        <v>1226</v>
      </c>
      <c r="F17" s="163">
        <v>34917</v>
      </c>
      <c r="G17" s="163">
        <v>31098</v>
      </c>
      <c r="H17" s="163">
        <v>35006</v>
      </c>
      <c r="I17" s="163">
        <v>33246</v>
      </c>
      <c r="J17" s="178">
        <f t="shared" si="4"/>
        <v>-5.0277095355081958E-2</v>
      </c>
      <c r="K17" s="162">
        <f t="shared" si="0"/>
        <v>-1760</v>
      </c>
      <c r="L17" s="164">
        <f t="shared" si="1"/>
        <v>3.212651930818692E-2</v>
      </c>
      <c r="O17" s="162" t="s">
        <v>123</v>
      </c>
      <c r="P17" s="163">
        <v>218</v>
      </c>
      <c r="Q17" s="163">
        <v>20</v>
      </c>
      <c r="R17" s="163">
        <v>226</v>
      </c>
      <c r="S17" s="163">
        <v>161</v>
      </c>
      <c r="T17" s="163">
        <v>310</v>
      </c>
      <c r="U17" s="163">
        <v>249</v>
      </c>
      <c r="V17" s="178">
        <f t="shared" si="5"/>
        <v>-0.1967741935483871</v>
      </c>
      <c r="W17" s="162">
        <f t="shared" si="3"/>
        <v>-61</v>
      </c>
      <c r="X17" s="164">
        <f t="shared" si="2"/>
        <v>2.5675396989069912E-2</v>
      </c>
    </row>
    <row r="18" spans="1:24" x14ac:dyDescent="0.25">
      <c r="A18" s="1"/>
      <c r="B18" s="162" t="s">
        <v>119</v>
      </c>
      <c r="C18" s="163">
        <v>27736</v>
      </c>
      <c r="D18" s="163">
        <v>31311</v>
      </c>
      <c r="E18" s="163">
        <v>3011</v>
      </c>
      <c r="F18" s="163">
        <v>32144</v>
      </c>
      <c r="G18" s="163">
        <v>32399</v>
      </c>
      <c r="H18" s="163">
        <v>33847</v>
      </c>
      <c r="I18" s="163">
        <v>30765</v>
      </c>
      <c r="J18" s="178">
        <f t="shared" si="4"/>
        <v>-9.105681448872871E-2</v>
      </c>
      <c r="K18" s="162">
        <f t="shared" si="0"/>
        <v>-3082</v>
      </c>
      <c r="L18" s="164">
        <f t="shared" si="1"/>
        <v>2.9729061135666562E-2</v>
      </c>
      <c r="O18" s="162" t="s">
        <v>119</v>
      </c>
      <c r="P18" s="163">
        <v>186</v>
      </c>
      <c r="Q18" s="163">
        <v>25</v>
      </c>
      <c r="R18" s="163">
        <v>217</v>
      </c>
      <c r="S18" s="163">
        <v>160</v>
      </c>
      <c r="T18" s="163">
        <v>295</v>
      </c>
      <c r="U18" s="163">
        <v>258</v>
      </c>
      <c r="V18" s="178">
        <f t="shared" si="5"/>
        <v>-0.12542372881355934</v>
      </c>
      <c r="W18" s="162">
        <f t="shared" si="3"/>
        <v>-37</v>
      </c>
      <c r="X18" s="164">
        <f t="shared" si="2"/>
        <v>2.6603423386265208E-2</v>
      </c>
    </row>
    <row r="19" spans="1:24" x14ac:dyDescent="0.25">
      <c r="A19" s="1"/>
      <c r="B19" s="162" t="s">
        <v>128</v>
      </c>
      <c r="C19" s="163">
        <v>28289</v>
      </c>
      <c r="D19" s="163">
        <v>28558</v>
      </c>
      <c r="E19" s="163">
        <v>288</v>
      </c>
      <c r="F19" s="163">
        <v>20780</v>
      </c>
      <c r="G19" s="163">
        <v>28939</v>
      </c>
      <c r="H19" s="163">
        <v>25464</v>
      </c>
      <c r="I19" s="163">
        <v>22977</v>
      </c>
      <c r="J19" s="178">
        <f t="shared" si="4"/>
        <v>-9.7667295004712495E-2</v>
      </c>
      <c r="K19" s="162">
        <f t="shared" si="0"/>
        <v>-2487</v>
      </c>
      <c r="L19" s="164">
        <f t="shared" si="1"/>
        <v>2.220330367996784E-2</v>
      </c>
      <c r="O19" s="162" t="s">
        <v>128</v>
      </c>
      <c r="P19" s="163">
        <v>113</v>
      </c>
      <c r="Q19" s="163">
        <v>3</v>
      </c>
      <c r="R19" s="163">
        <v>31</v>
      </c>
      <c r="S19" s="163">
        <v>104</v>
      </c>
      <c r="T19" s="163">
        <v>67</v>
      </c>
      <c r="U19" s="163">
        <v>117</v>
      </c>
      <c r="V19" s="178">
        <f t="shared" si="5"/>
        <v>0.74626865671641784</v>
      </c>
      <c r="W19" s="162">
        <f t="shared" si="3"/>
        <v>50</v>
      </c>
      <c r="X19" s="164">
        <f t="shared" si="2"/>
        <v>1.2064343163538873E-2</v>
      </c>
    </row>
    <row r="20" spans="1:24" x14ac:dyDescent="0.25">
      <c r="A20" s="161" t="s">
        <v>144</v>
      </c>
      <c r="B20" s="162" t="s">
        <v>131</v>
      </c>
      <c r="C20" s="163">
        <v>39053</v>
      </c>
      <c r="D20" s="163">
        <v>43467</v>
      </c>
      <c r="E20" s="163">
        <v>1640</v>
      </c>
      <c r="F20" s="163">
        <v>16826</v>
      </c>
      <c r="G20" s="163">
        <v>26940</v>
      </c>
      <c r="H20" s="163">
        <v>29931</v>
      </c>
      <c r="I20" s="163">
        <v>24136</v>
      </c>
      <c r="J20" s="178">
        <f t="shared" si="4"/>
        <v>-0.19361197420734355</v>
      </c>
      <c r="K20" s="162">
        <f t="shared" si="0"/>
        <v>-5795</v>
      </c>
      <c r="L20" s="164">
        <f t="shared" si="1"/>
        <v>2.3323277086638977E-2</v>
      </c>
      <c r="O20" s="162" t="s">
        <v>131</v>
      </c>
      <c r="P20" s="163">
        <v>231</v>
      </c>
      <c r="Q20" s="163">
        <v>2</v>
      </c>
      <c r="R20" s="163">
        <v>72</v>
      </c>
      <c r="S20" s="163">
        <v>105</v>
      </c>
      <c r="T20" s="163">
        <v>61</v>
      </c>
      <c r="U20" s="163">
        <v>89</v>
      </c>
      <c r="V20" s="178">
        <f t="shared" si="5"/>
        <v>0.45901639344262302</v>
      </c>
      <c r="W20" s="162">
        <f t="shared" si="3"/>
        <v>28</v>
      </c>
      <c r="X20" s="164">
        <f t="shared" si="2"/>
        <v>9.1771499278201687E-3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210288</v>
      </c>
      <c r="D21" s="168">
        <f t="shared" ref="D21:I21" si="7">D13-SUM(D14:D20)</f>
        <v>227818</v>
      </c>
      <c r="E21" s="168">
        <f t="shared" si="7"/>
        <v>33667</v>
      </c>
      <c r="F21" s="168">
        <f t="shared" si="7"/>
        <v>199959</v>
      </c>
      <c r="G21" s="168">
        <f t="shared" si="7"/>
        <v>258412</v>
      </c>
      <c r="H21" s="168">
        <f t="shared" si="7"/>
        <v>273931</v>
      </c>
      <c r="I21" s="168">
        <f t="shared" si="7"/>
        <v>283183</v>
      </c>
      <c r="J21" s="179">
        <f t="shared" si="4"/>
        <v>3.3774928722926534E-2</v>
      </c>
      <c r="K21" s="167">
        <f t="shared" si="0"/>
        <v>9252</v>
      </c>
      <c r="L21" s="169">
        <f t="shared" si="1"/>
        <v>0.27364747991488586</v>
      </c>
      <c r="O21" s="167" t="s">
        <v>145</v>
      </c>
      <c r="P21" s="168">
        <f t="shared" ref="P21:U21" si="8">P13-SUM(P14:P20)</f>
        <v>2602</v>
      </c>
      <c r="Q21" s="168">
        <f t="shared" si="8"/>
        <v>341</v>
      </c>
      <c r="R21" s="168">
        <f t="shared" si="8"/>
        <v>1504</v>
      </c>
      <c r="S21" s="168">
        <f t="shared" si="8"/>
        <v>2471</v>
      </c>
      <c r="T21" s="168">
        <f t="shared" si="8"/>
        <v>3006</v>
      </c>
      <c r="U21" s="168">
        <f t="shared" si="8"/>
        <v>2470</v>
      </c>
      <c r="V21" s="179">
        <f t="shared" si="5"/>
        <v>-0.17831004657351968</v>
      </c>
      <c r="W21" s="167">
        <f>U21-T21</f>
        <v>-536</v>
      </c>
      <c r="X21" s="169">
        <f t="shared" si="2"/>
        <v>0.2546916890080429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325977</v>
      </c>
      <c r="D23" s="175">
        <v>356649</v>
      </c>
      <c r="E23" s="175">
        <v>42100</v>
      </c>
      <c r="F23" s="175">
        <v>281286</v>
      </c>
      <c r="G23" s="175">
        <v>353943</v>
      </c>
      <c r="H23" s="175">
        <v>376573</v>
      </c>
      <c r="I23" s="175">
        <v>361031</v>
      </c>
      <c r="J23" s="176">
        <f>IFERROR(I23/H23-1,"-")</f>
        <v>-4.127221016907745E-2</v>
      </c>
      <c r="K23" s="175">
        <f>I23-H23</f>
        <v>-15542</v>
      </c>
      <c r="L23" s="176">
        <f t="shared" ref="L23:L35" si="9">I23/I$9</f>
        <v>0.34887413199645162</v>
      </c>
    </row>
    <row r="24" spans="1:24" x14ac:dyDescent="0.25">
      <c r="A24" s="1" t="s">
        <v>96</v>
      </c>
      <c r="B24" s="158" t="s">
        <v>97</v>
      </c>
      <c r="C24" s="159">
        <v>18180</v>
      </c>
      <c r="D24" s="159">
        <v>20781</v>
      </c>
      <c r="E24" s="159">
        <v>15966</v>
      </c>
      <c r="F24" s="159">
        <v>21567</v>
      </c>
      <c r="G24" s="159">
        <v>18475</v>
      </c>
      <c r="H24" s="159">
        <v>18110</v>
      </c>
      <c r="I24" s="159">
        <v>14966</v>
      </c>
      <c r="J24" s="177">
        <f>IFERROR(I24/H24-1,"-")</f>
        <v>-0.17360574268360018</v>
      </c>
      <c r="K24" s="158">
        <f t="shared" ref="K24:K34" si="10">I24-H24</f>
        <v>-3144</v>
      </c>
      <c r="L24" s="160">
        <f t="shared" si="9"/>
        <v>1.4462055223675793E-2</v>
      </c>
    </row>
    <row r="25" spans="1:24" x14ac:dyDescent="0.25">
      <c r="A25" s="161" t="s">
        <v>103</v>
      </c>
      <c r="B25" s="162" t="s">
        <v>103</v>
      </c>
      <c r="C25" s="163">
        <v>7366</v>
      </c>
      <c r="D25" s="163">
        <v>9198</v>
      </c>
      <c r="E25" s="163">
        <v>11337</v>
      </c>
      <c r="F25" s="163">
        <v>9274</v>
      </c>
      <c r="G25" s="163">
        <v>7140</v>
      </c>
      <c r="H25" s="163">
        <v>5925</v>
      </c>
      <c r="I25" s="163">
        <v>5258</v>
      </c>
      <c r="J25" s="178">
        <f>IFERROR(I25/H25-1,"-")</f>
        <v>-0.11257383966244727</v>
      </c>
      <c r="K25" s="162">
        <f t="shared" si="10"/>
        <v>-667</v>
      </c>
      <c r="L25" s="164">
        <f t="shared" si="9"/>
        <v>5.0809492426892502E-3</v>
      </c>
    </row>
    <row r="26" spans="1:24" x14ac:dyDescent="0.25">
      <c r="A26" s="161" t="s">
        <v>100</v>
      </c>
      <c r="B26" s="162" t="s">
        <v>100</v>
      </c>
      <c r="C26" s="163">
        <v>10814</v>
      </c>
      <c r="D26" s="163">
        <v>11583</v>
      </c>
      <c r="E26" s="163">
        <v>4629</v>
      </c>
      <c r="F26" s="163">
        <v>12293</v>
      </c>
      <c r="G26" s="163">
        <v>11335</v>
      </c>
      <c r="H26" s="163">
        <v>12185</v>
      </c>
      <c r="I26" s="163">
        <v>9708</v>
      </c>
      <c r="J26" s="178">
        <f>IFERROR(I26/H26-1,"-")</f>
        <v>-0.20328272466146902</v>
      </c>
      <c r="K26" s="162">
        <f t="shared" si="10"/>
        <v>-2477</v>
      </c>
      <c r="L26" s="164">
        <f t="shared" si="9"/>
        <v>9.3811059809865427E-3</v>
      </c>
    </row>
    <row r="27" spans="1:24" x14ac:dyDescent="0.25">
      <c r="A27" s="1"/>
      <c r="B27" s="158" t="s">
        <v>107</v>
      </c>
      <c r="C27" s="159">
        <v>307797</v>
      </c>
      <c r="D27" s="159">
        <v>335868</v>
      </c>
      <c r="E27" s="159">
        <v>26134</v>
      </c>
      <c r="F27" s="159">
        <v>259719</v>
      </c>
      <c r="G27" s="159">
        <v>335468</v>
      </c>
      <c r="H27" s="159">
        <v>358463</v>
      </c>
      <c r="I27" s="159">
        <v>346065</v>
      </c>
      <c r="J27" s="177">
        <f>IFERROR(I27/H27-1,"-")</f>
        <v>-3.4586554260830238E-2</v>
      </c>
      <c r="K27" s="158">
        <f t="shared" si="10"/>
        <v>-12398</v>
      </c>
      <c r="L27" s="160">
        <f t="shared" si="9"/>
        <v>0.33441207677277585</v>
      </c>
    </row>
    <row r="28" spans="1:24" s="56" customFormat="1" x14ac:dyDescent="0.25">
      <c r="B28" s="162" t="s">
        <v>110</v>
      </c>
      <c r="C28" s="163">
        <v>140683</v>
      </c>
      <c r="D28" s="163">
        <v>152067</v>
      </c>
      <c r="E28" s="163">
        <v>2119</v>
      </c>
      <c r="F28" s="163">
        <v>109041</v>
      </c>
      <c r="G28" s="163">
        <v>151391</v>
      </c>
      <c r="H28" s="163">
        <v>164340</v>
      </c>
      <c r="I28" s="163">
        <v>164681</v>
      </c>
      <c r="J28" s="178">
        <f t="shared" ref="J28:J35" si="11">IFERROR(I28/H28-1,"-")</f>
        <v>2.0749665327979283E-3</v>
      </c>
      <c r="K28" s="162">
        <f t="shared" si="10"/>
        <v>341</v>
      </c>
      <c r="L28" s="164">
        <f t="shared" si="9"/>
        <v>0.15913575546506437</v>
      </c>
    </row>
    <row r="29" spans="1:24" s="56" customFormat="1" x14ac:dyDescent="0.25">
      <c r="B29" s="162" t="s">
        <v>113</v>
      </c>
      <c r="C29" s="163">
        <v>39469</v>
      </c>
      <c r="D29" s="163">
        <v>39044</v>
      </c>
      <c r="E29" s="163">
        <v>3927</v>
      </c>
      <c r="F29" s="163">
        <v>27137</v>
      </c>
      <c r="G29" s="163">
        <v>35252</v>
      </c>
      <c r="H29" s="163">
        <v>37075</v>
      </c>
      <c r="I29" s="163">
        <v>34553</v>
      </c>
      <c r="J29" s="178">
        <f t="shared" si="11"/>
        <v>-6.8024275118004018E-2</v>
      </c>
      <c r="K29" s="162">
        <f t="shared" si="10"/>
        <v>-2522</v>
      </c>
      <c r="L29" s="164">
        <f t="shared" si="9"/>
        <v>3.3389509163682322E-2</v>
      </c>
    </row>
    <row r="30" spans="1:24" x14ac:dyDescent="0.25">
      <c r="A30" s="1"/>
      <c r="B30" s="162" t="s">
        <v>116</v>
      </c>
      <c r="C30" s="163">
        <v>11583</v>
      </c>
      <c r="D30" s="163">
        <v>12970</v>
      </c>
      <c r="E30" s="163">
        <v>6029</v>
      </c>
      <c r="F30" s="163">
        <v>11680</v>
      </c>
      <c r="G30" s="163">
        <v>13943</v>
      </c>
      <c r="H30" s="163">
        <v>15241</v>
      </c>
      <c r="I30" s="163">
        <v>11548</v>
      </c>
      <c r="J30" s="178">
        <f t="shared" si="11"/>
        <v>-0.24230693524046976</v>
      </c>
      <c r="K30" s="162">
        <f t="shared" si="10"/>
        <v>-3693</v>
      </c>
      <c r="L30" s="164">
        <f t="shared" si="9"/>
        <v>1.1159148317720705E-2</v>
      </c>
    </row>
    <row r="31" spans="1:24" x14ac:dyDescent="0.25">
      <c r="A31" s="1"/>
      <c r="B31" s="162" t="s">
        <v>123</v>
      </c>
      <c r="C31" s="163">
        <v>10942</v>
      </c>
      <c r="D31" s="163">
        <v>12288</v>
      </c>
      <c r="E31" s="163">
        <v>396</v>
      </c>
      <c r="F31" s="163">
        <v>15381</v>
      </c>
      <c r="G31" s="163">
        <v>13018</v>
      </c>
      <c r="H31" s="163">
        <v>13712</v>
      </c>
      <c r="I31" s="163">
        <v>12598</v>
      </c>
      <c r="J31" s="178">
        <f t="shared" si="11"/>
        <v>-8.1242707117852975E-2</v>
      </c>
      <c r="K31" s="162">
        <f t="shared" si="10"/>
        <v>-1114</v>
      </c>
      <c r="L31" s="164">
        <f t="shared" si="9"/>
        <v>1.2173792042487482E-2</v>
      </c>
    </row>
    <row r="32" spans="1:24" x14ac:dyDescent="0.25">
      <c r="A32" s="1"/>
      <c r="B32" s="162" t="s">
        <v>119</v>
      </c>
      <c r="C32" s="163">
        <v>14833</v>
      </c>
      <c r="D32" s="163">
        <v>17231</v>
      </c>
      <c r="E32" s="163">
        <v>1398</v>
      </c>
      <c r="F32" s="163">
        <v>19278</v>
      </c>
      <c r="G32" s="163">
        <v>17536</v>
      </c>
      <c r="H32" s="163">
        <v>17203</v>
      </c>
      <c r="I32" s="163">
        <v>16500</v>
      </c>
      <c r="J32" s="178">
        <f t="shared" si="11"/>
        <v>-4.0864965413009324E-2</v>
      </c>
      <c r="K32" s="162">
        <f t="shared" si="10"/>
        <v>-703</v>
      </c>
      <c r="L32" s="164">
        <f t="shared" si="9"/>
        <v>1.5944401389192207E-2</v>
      </c>
    </row>
    <row r="33" spans="1:12" x14ac:dyDescent="0.25">
      <c r="A33" s="1"/>
      <c r="B33" s="162" t="s">
        <v>128</v>
      </c>
      <c r="C33" s="163">
        <v>11576</v>
      </c>
      <c r="D33" s="163">
        <v>11614</v>
      </c>
      <c r="E33" s="163">
        <v>57</v>
      </c>
      <c r="F33" s="163">
        <v>7067</v>
      </c>
      <c r="G33" s="163">
        <v>9874</v>
      </c>
      <c r="H33" s="163">
        <v>8648</v>
      </c>
      <c r="I33" s="163">
        <v>7540</v>
      </c>
      <c r="J33" s="178">
        <f t="shared" si="11"/>
        <v>-0.12812210915818689</v>
      </c>
      <c r="K33" s="162">
        <f t="shared" si="10"/>
        <v>-1108</v>
      </c>
      <c r="L33" s="164">
        <f t="shared" si="9"/>
        <v>7.286108271182379E-3</v>
      </c>
    </row>
    <row r="34" spans="1:12" x14ac:dyDescent="0.25">
      <c r="A34" s="161" t="s">
        <v>144</v>
      </c>
      <c r="B34" s="162" t="s">
        <v>131</v>
      </c>
      <c r="C34" s="163">
        <v>11670</v>
      </c>
      <c r="D34" s="163">
        <v>13747</v>
      </c>
      <c r="E34" s="163">
        <v>175</v>
      </c>
      <c r="F34" s="163">
        <v>4513</v>
      </c>
      <c r="G34" s="163">
        <v>9583</v>
      </c>
      <c r="H34" s="163">
        <v>9752</v>
      </c>
      <c r="I34" s="163">
        <v>7806</v>
      </c>
      <c r="J34" s="178">
        <f t="shared" si="11"/>
        <v>-0.19954881050041018</v>
      </c>
      <c r="K34" s="162">
        <f t="shared" si="10"/>
        <v>-1946</v>
      </c>
      <c r="L34" s="164">
        <f t="shared" si="9"/>
        <v>7.5431513481232955E-3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67041</v>
      </c>
      <c r="D35" s="168">
        <f t="shared" ref="D35:I35" si="13">D27-SUM(D28:D34)</f>
        <v>76907</v>
      </c>
      <c r="E35" s="168">
        <f t="shared" si="13"/>
        <v>12033</v>
      </c>
      <c r="F35" s="168">
        <f t="shared" si="13"/>
        <v>65622</v>
      </c>
      <c r="G35" s="168">
        <f t="shared" si="13"/>
        <v>84871</v>
      </c>
      <c r="H35" s="168">
        <f t="shared" si="13"/>
        <v>92492</v>
      </c>
      <c r="I35" s="168">
        <f t="shared" si="13"/>
        <v>90839</v>
      </c>
      <c r="J35" s="179">
        <f t="shared" si="11"/>
        <v>-1.7871815940838087E-2</v>
      </c>
      <c r="K35" s="167">
        <f>I35-H35</f>
        <v>-1653</v>
      </c>
      <c r="L35" s="169">
        <f t="shared" si="9"/>
        <v>8.7780210775323095E-2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253986</v>
      </c>
      <c r="D37" s="175">
        <v>262862</v>
      </c>
      <c r="E37" s="175">
        <v>21892</v>
      </c>
      <c r="F37" s="175">
        <v>197512</v>
      </c>
      <c r="G37" s="175">
        <v>253859</v>
      </c>
      <c r="H37" s="175">
        <v>264242</v>
      </c>
      <c r="I37" s="175">
        <v>276285</v>
      </c>
      <c r="J37" s="176">
        <f>IFERROR(I37/H37-1,"-")</f>
        <v>4.5575646566405004E-2</v>
      </c>
      <c r="K37" s="175">
        <f>I37-H37</f>
        <v>12043</v>
      </c>
      <c r="L37" s="176">
        <f t="shared" ref="L37:L49" si="14">I37/I$9</f>
        <v>0.26698175380684663</v>
      </c>
    </row>
    <row r="38" spans="1:12" x14ac:dyDescent="0.25">
      <c r="A38" s="1" t="s">
        <v>96</v>
      </c>
      <c r="B38" s="158" t="s">
        <v>97</v>
      </c>
      <c r="C38" s="159">
        <v>13489</v>
      </c>
      <c r="D38" s="159">
        <v>14518</v>
      </c>
      <c r="E38" s="159">
        <v>5331</v>
      </c>
      <c r="F38" s="159">
        <v>11761</v>
      </c>
      <c r="G38" s="159">
        <v>11607</v>
      </c>
      <c r="H38" s="159">
        <v>11241</v>
      </c>
      <c r="I38" s="159">
        <v>13602</v>
      </c>
      <c r="J38" s="177">
        <f>IFERROR(I38/H38-1,"-")</f>
        <v>0.21003469442220446</v>
      </c>
      <c r="K38" s="158">
        <f t="shared" ref="K38:K48" si="15">I38-H38</f>
        <v>2361</v>
      </c>
      <c r="L38" s="160">
        <f t="shared" si="14"/>
        <v>1.3143984708835904E-2</v>
      </c>
    </row>
    <row r="39" spans="1:12" x14ac:dyDescent="0.25">
      <c r="A39" s="161" t="s">
        <v>103</v>
      </c>
      <c r="B39" s="162" t="s">
        <v>103</v>
      </c>
      <c r="C39" s="163">
        <v>3358</v>
      </c>
      <c r="D39" s="163">
        <v>5081</v>
      </c>
      <c r="E39" s="163">
        <v>4150</v>
      </c>
      <c r="F39" s="163">
        <v>4478</v>
      </c>
      <c r="G39" s="163">
        <v>3172</v>
      </c>
      <c r="H39" s="163">
        <v>3714</v>
      </c>
      <c r="I39" s="163">
        <v>4682</v>
      </c>
      <c r="J39" s="178">
        <f>IFERROR(I39/H39-1,"-")</f>
        <v>0.26063543349488416</v>
      </c>
      <c r="K39" s="162">
        <f t="shared" si="15"/>
        <v>968</v>
      </c>
      <c r="L39" s="164">
        <f t="shared" si="14"/>
        <v>4.5243446851029046E-3</v>
      </c>
    </row>
    <row r="40" spans="1:12" x14ac:dyDescent="0.25">
      <c r="A40" s="161" t="s">
        <v>100</v>
      </c>
      <c r="B40" s="162" t="s">
        <v>100</v>
      </c>
      <c r="C40" s="163">
        <v>10131</v>
      </c>
      <c r="D40" s="163">
        <v>9437</v>
      </c>
      <c r="E40" s="163">
        <v>1181</v>
      </c>
      <c r="F40" s="163">
        <v>7283</v>
      </c>
      <c r="G40" s="163">
        <v>8435</v>
      </c>
      <c r="H40" s="163">
        <v>7527</v>
      </c>
      <c r="I40" s="163">
        <v>8920</v>
      </c>
      <c r="J40" s="178">
        <f>IFERROR(I40/H40-1,"-")</f>
        <v>0.1850670918028432</v>
      </c>
      <c r="K40" s="162">
        <f t="shared" si="15"/>
        <v>1393</v>
      </c>
      <c r="L40" s="164">
        <f t="shared" si="14"/>
        <v>8.6196400237329995E-3</v>
      </c>
    </row>
    <row r="41" spans="1:12" x14ac:dyDescent="0.25">
      <c r="A41" s="1"/>
      <c r="B41" s="158" t="s">
        <v>107</v>
      </c>
      <c r="C41" s="159">
        <v>240497</v>
      </c>
      <c r="D41" s="159">
        <v>248344</v>
      </c>
      <c r="E41" s="159">
        <v>16561</v>
      </c>
      <c r="F41" s="159">
        <v>185751</v>
      </c>
      <c r="G41" s="159">
        <v>242252</v>
      </c>
      <c r="H41" s="159">
        <v>253001</v>
      </c>
      <c r="I41" s="159">
        <v>262683</v>
      </c>
      <c r="J41" s="177">
        <f>IFERROR(I41/H41-1,"-")</f>
        <v>3.8268623444176031E-2</v>
      </c>
      <c r="K41" s="158">
        <f t="shared" si="15"/>
        <v>9682</v>
      </c>
      <c r="L41" s="160">
        <f t="shared" si="14"/>
        <v>0.2538377690980107</v>
      </c>
    </row>
    <row r="42" spans="1:12" s="56" customFormat="1" x14ac:dyDescent="0.25">
      <c r="B42" s="162" t="s">
        <v>110</v>
      </c>
      <c r="C42" s="163">
        <v>107998</v>
      </c>
      <c r="D42" s="163">
        <v>111197</v>
      </c>
      <c r="E42" s="163">
        <v>1323</v>
      </c>
      <c r="F42" s="163">
        <v>69376</v>
      </c>
      <c r="G42" s="163">
        <v>100932</v>
      </c>
      <c r="H42" s="163">
        <v>109278</v>
      </c>
      <c r="I42" s="163">
        <v>115186</v>
      </c>
      <c r="J42" s="178">
        <f t="shared" ref="J42:J49" si="16">IFERROR(I42/H42-1,"-")</f>
        <v>5.4063946997565893E-2</v>
      </c>
      <c r="K42" s="162">
        <f t="shared" si="15"/>
        <v>5908</v>
      </c>
      <c r="L42" s="164">
        <f t="shared" si="14"/>
        <v>0.11130738293427235</v>
      </c>
    </row>
    <row r="43" spans="1:12" s="56" customFormat="1" x14ac:dyDescent="0.25">
      <c r="B43" s="162" t="s">
        <v>113</v>
      </c>
      <c r="C43" s="163">
        <v>12436</v>
      </c>
      <c r="D43" s="163">
        <v>11625</v>
      </c>
      <c r="E43" s="163">
        <v>1423</v>
      </c>
      <c r="F43" s="163">
        <v>7921</v>
      </c>
      <c r="G43" s="163">
        <v>11096</v>
      </c>
      <c r="H43" s="163">
        <v>10750</v>
      </c>
      <c r="I43" s="163">
        <v>10599</v>
      </c>
      <c r="J43" s="178">
        <f t="shared" si="16"/>
        <v>-1.4046511627906932E-2</v>
      </c>
      <c r="K43" s="162">
        <f t="shared" si="15"/>
        <v>-151</v>
      </c>
      <c r="L43" s="164">
        <f t="shared" si="14"/>
        <v>1.0242103656002923E-2</v>
      </c>
    </row>
    <row r="44" spans="1:12" x14ac:dyDescent="0.25">
      <c r="A44" s="1"/>
      <c r="B44" s="162" t="s">
        <v>116</v>
      </c>
      <c r="C44" s="163">
        <v>5330</v>
      </c>
      <c r="D44" s="163">
        <v>5957</v>
      </c>
      <c r="E44" s="163">
        <v>2444</v>
      </c>
      <c r="F44" s="163">
        <v>5128</v>
      </c>
      <c r="G44" s="163">
        <v>5893</v>
      </c>
      <c r="H44" s="163">
        <v>6051</v>
      </c>
      <c r="I44" s="163">
        <v>6699</v>
      </c>
      <c r="J44" s="178">
        <f t="shared" si="16"/>
        <v>0.10708973723351511</v>
      </c>
      <c r="K44" s="162">
        <f t="shared" si="15"/>
        <v>648</v>
      </c>
      <c r="L44" s="164">
        <f t="shared" si="14"/>
        <v>6.4734269640120369E-3</v>
      </c>
    </row>
    <row r="45" spans="1:12" x14ac:dyDescent="0.25">
      <c r="A45" s="1"/>
      <c r="B45" s="162" t="s">
        <v>123</v>
      </c>
      <c r="C45" s="163">
        <v>10129</v>
      </c>
      <c r="D45" s="163">
        <v>10598</v>
      </c>
      <c r="E45" s="163">
        <v>386</v>
      </c>
      <c r="F45" s="163">
        <v>10732</v>
      </c>
      <c r="G45" s="163">
        <v>10835</v>
      </c>
      <c r="H45" s="163">
        <v>11328</v>
      </c>
      <c r="I45" s="163">
        <v>10519</v>
      </c>
      <c r="J45" s="178">
        <f t="shared" si="16"/>
        <v>-7.1415960451977401E-2</v>
      </c>
      <c r="K45" s="162">
        <f t="shared" si="15"/>
        <v>-809</v>
      </c>
      <c r="L45" s="164">
        <f t="shared" si="14"/>
        <v>1.0164797467449263E-2</v>
      </c>
    </row>
    <row r="46" spans="1:12" x14ac:dyDescent="0.25">
      <c r="A46" s="1"/>
      <c r="B46" s="162" t="s">
        <v>119</v>
      </c>
      <c r="C46" s="163">
        <v>8322</v>
      </c>
      <c r="D46" s="163">
        <v>9727</v>
      </c>
      <c r="E46" s="163">
        <v>481</v>
      </c>
      <c r="F46" s="163">
        <v>7425</v>
      </c>
      <c r="G46" s="163">
        <v>9153</v>
      </c>
      <c r="H46" s="163">
        <v>10071</v>
      </c>
      <c r="I46" s="163">
        <v>7855</v>
      </c>
      <c r="J46" s="178">
        <f t="shared" si="16"/>
        <v>-0.22003773210207522</v>
      </c>
      <c r="K46" s="162">
        <f t="shared" si="15"/>
        <v>-2216</v>
      </c>
      <c r="L46" s="164">
        <f t="shared" si="14"/>
        <v>7.5905013886124117E-3</v>
      </c>
    </row>
    <row r="47" spans="1:12" x14ac:dyDescent="0.25">
      <c r="A47" s="1"/>
      <c r="B47" s="162" t="s">
        <v>128</v>
      </c>
      <c r="C47" s="163">
        <v>10458</v>
      </c>
      <c r="D47" s="163">
        <v>9656</v>
      </c>
      <c r="E47" s="163">
        <v>143</v>
      </c>
      <c r="F47" s="163">
        <v>8340</v>
      </c>
      <c r="G47" s="163">
        <v>9543</v>
      </c>
      <c r="H47" s="163">
        <v>8878</v>
      </c>
      <c r="I47" s="163">
        <v>8620</v>
      </c>
      <c r="J47" s="178">
        <f t="shared" si="16"/>
        <v>-2.9060599234061679E-2</v>
      </c>
      <c r="K47" s="162">
        <f t="shared" si="15"/>
        <v>-258</v>
      </c>
      <c r="L47" s="164">
        <f t="shared" si="14"/>
        <v>8.3297418166567785E-3</v>
      </c>
    </row>
    <row r="48" spans="1:12" x14ac:dyDescent="0.25">
      <c r="A48" s="161" t="s">
        <v>144</v>
      </c>
      <c r="B48" s="162" t="s">
        <v>131</v>
      </c>
      <c r="C48" s="163">
        <v>16162</v>
      </c>
      <c r="D48" s="163">
        <v>16964</v>
      </c>
      <c r="E48" s="163">
        <v>1177</v>
      </c>
      <c r="F48" s="163">
        <v>7994</v>
      </c>
      <c r="G48" s="163">
        <v>10127</v>
      </c>
      <c r="H48" s="163">
        <v>11435</v>
      </c>
      <c r="I48" s="163">
        <v>9274</v>
      </c>
      <c r="J48" s="178">
        <f t="shared" si="16"/>
        <v>-0.18898119807608216</v>
      </c>
      <c r="K48" s="162">
        <f t="shared" si="15"/>
        <v>-2161</v>
      </c>
      <c r="L48" s="164">
        <f t="shared" si="14"/>
        <v>8.9617199080829421E-3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69662</v>
      </c>
      <c r="D49" s="168">
        <f t="shared" ref="D49:I49" si="18">D41-SUM(D42:D48)</f>
        <v>72620</v>
      </c>
      <c r="E49" s="168">
        <f t="shared" si="18"/>
        <v>9184</v>
      </c>
      <c r="F49" s="168">
        <f t="shared" si="18"/>
        <v>68835</v>
      </c>
      <c r="G49" s="168">
        <f t="shared" si="18"/>
        <v>84673</v>
      </c>
      <c r="H49" s="168">
        <f t="shared" si="18"/>
        <v>85210</v>
      </c>
      <c r="I49" s="168">
        <f t="shared" si="18"/>
        <v>93931</v>
      </c>
      <c r="J49" s="179">
        <f t="shared" si="16"/>
        <v>0.10234714235418374</v>
      </c>
      <c r="K49" s="167">
        <f>I49-H49</f>
        <v>8721</v>
      </c>
      <c r="L49" s="169">
        <f t="shared" si="14"/>
        <v>9.0768094962922014E-2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10133</v>
      </c>
      <c r="D51" s="175">
        <v>9604</v>
      </c>
      <c r="E51" s="175">
        <v>1109</v>
      </c>
      <c r="F51" s="175">
        <v>6137</v>
      </c>
      <c r="G51" s="175">
        <v>12249</v>
      </c>
      <c r="H51" s="175">
        <v>10335</v>
      </c>
      <c r="I51" s="175">
        <v>9698</v>
      </c>
      <c r="J51" s="176">
        <f>IFERROR(I51/H51-1,"-")</f>
        <v>-6.163522012578615E-2</v>
      </c>
      <c r="K51" s="175">
        <f>I51-H51</f>
        <v>-637</v>
      </c>
      <c r="L51" s="176">
        <f t="shared" ref="L51:L63" si="19">I51/I$9</f>
        <v>9.3714427074173354E-3</v>
      </c>
    </row>
    <row r="52" spans="1:12" x14ac:dyDescent="0.25">
      <c r="A52" s="1" t="s">
        <v>96</v>
      </c>
      <c r="B52" s="158" t="s">
        <v>97</v>
      </c>
      <c r="C52" s="159">
        <v>1725</v>
      </c>
      <c r="D52" s="159">
        <v>935</v>
      </c>
      <c r="E52" s="159">
        <v>185</v>
      </c>
      <c r="F52" s="159">
        <v>346</v>
      </c>
      <c r="G52" s="159">
        <v>5214</v>
      </c>
      <c r="H52" s="159">
        <v>1592</v>
      </c>
      <c r="I52" s="159">
        <v>1623</v>
      </c>
      <c r="J52" s="177">
        <f>IFERROR(I52/H52-1,"-")</f>
        <v>1.9472361809045324E-2</v>
      </c>
      <c r="K52" s="158">
        <f t="shared" ref="K52:K62" si="20">I52-H52</f>
        <v>31</v>
      </c>
      <c r="L52" s="160">
        <f t="shared" si="19"/>
        <v>1.568349300282361E-3</v>
      </c>
    </row>
    <row r="53" spans="1:12" x14ac:dyDescent="0.25">
      <c r="A53" s="161" t="s">
        <v>103</v>
      </c>
      <c r="B53" s="162" t="s">
        <v>103</v>
      </c>
      <c r="C53" s="163">
        <v>889</v>
      </c>
      <c r="D53" s="163">
        <v>442</v>
      </c>
      <c r="E53" s="163">
        <v>105</v>
      </c>
      <c r="F53" s="163">
        <v>67</v>
      </c>
      <c r="G53" s="163">
        <v>3946</v>
      </c>
      <c r="H53" s="163">
        <v>667</v>
      </c>
      <c r="I53" s="163">
        <v>823</v>
      </c>
      <c r="J53" s="178">
        <f>IFERROR(I53/H53-1,"-")</f>
        <v>0.23388305847076452</v>
      </c>
      <c r="K53" s="162">
        <f t="shared" si="20"/>
        <v>156</v>
      </c>
      <c r="L53" s="164">
        <f t="shared" si="19"/>
        <v>7.9528741474576897E-4</v>
      </c>
    </row>
    <row r="54" spans="1:12" x14ac:dyDescent="0.25">
      <c r="A54" s="161" t="s">
        <v>100</v>
      </c>
      <c r="B54" s="162" t="s">
        <v>100</v>
      </c>
      <c r="C54" s="163">
        <v>836</v>
      </c>
      <c r="D54" s="163">
        <v>493</v>
      </c>
      <c r="E54" s="163">
        <v>80</v>
      </c>
      <c r="F54" s="163">
        <v>279</v>
      </c>
      <c r="G54" s="163">
        <v>1268</v>
      </c>
      <c r="H54" s="163">
        <v>925</v>
      </c>
      <c r="I54" s="163">
        <v>800</v>
      </c>
      <c r="J54" s="178">
        <f>IFERROR(I54/H54-1,"-")</f>
        <v>-0.13513513513513509</v>
      </c>
      <c r="K54" s="162">
        <f t="shared" si="20"/>
        <v>-125</v>
      </c>
      <c r="L54" s="164">
        <f t="shared" si="19"/>
        <v>7.7306188553659188E-4</v>
      </c>
    </row>
    <row r="55" spans="1:12" x14ac:dyDescent="0.25">
      <c r="A55" s="1"/>
      <c r="B55" s="158" t="s">
        <v>107</v>
      </c>
      <c r="C55" s="159">
        <v>8408</v>
      </c>
      <c r="D55" s="159">
        <v>8669</v>
      </c>
      <c r="E55" s="159">
        <v>924</v>
      </c>
      <c r="F55" s="159">
        <v>5791</v>
      </c>
      <c r="G55" s="159">
        <v>7035</v>
      </c>
      <c r="H55" s="159">
        <v>8743</v>
      </c>
      <c r="I55" s="159">
        <v>8075</v>
      </c>
      <c r="J55" s="177">
        <f>IFERROR(I55/H55-1,"-")</f>
        <v>-7.6403980327118814E-2</v>
      </c>
      <c r="K55" s="158">
        <f t="shared" si="20"/>
        <v>-668</v>
      </c>
      <c r="L55" s="160">
        <f t="shared" si="19"/>
        <v>7.8030934071349747E-3</v>
      </c>
    </row>
    <row r="56" spans="1:12" s="56" customFormat="1" x14ac:dyDescent="0.25">
      <c r="B56" s="162" t="s">
        <v>110</v>
      </c>
      <c r="C56" s="163">
        <v>2145</v>
      </c>
      <c r="D56" s="163">
        <v>2402</v>
      </c>
      <c r="E56" s="163">
        <v>34</v>
      </c>
      <c r="F56" s="163">
        <v>1860</v>
      </c>
      <c r="G56" s="163">
        <v>2093</v>
      </c>
      <c r="H56" s="163">
        <v>2254</v>
      </c>
      <c r="I56" s="163">
        <v>2618</v>
      </c>
      <c r="J56" s="178">
        <f t="shared" ref="J56:J63" si="21">IFERROR(I56/H56-1,"-")</f>
        <v>0.16149068322981375</v>
      </c>
      <c r="K56" s="162">
        <f t="shared" si="20"/>
        <v>364</v>
      </c>
      <c r="L56" s="164">
        <f t="shared" si="19"/>
        <v>2.5298450204184969E-3</v>
      </c>
    </row>
    <row r="57" spans="1:12" s="56" customFormat="1" x14ac:dyDescent="0.25">
      <c r="B57" s="162" t="s">
        <v>113</v>
      </c>
      <c r="C57" s="163">
        <v>2299</v>
      </c>
      <c r="D57" s="163">
        <v>2487</v>
      </c>
      <c r="E57" s="163">
        <v>422</v>
      </c>
      <c r="F57" s="163">
        <v>1622</v>
      </c>
      <c r="G57" s="163">
        <v>1266</v>
      </c>
      <c r="H57" s="163">
        <v>2151</v>
      </c>
      <c r="I57" s="163">
        <v>1866</v>
      </c>
      <c r="J57" s="178">
        <f t="shared" si="21"/>
        <v>-0.13249651324965128</v>
      </c>
      <c r="K57" s="162">
        <f t="shared" si="20"/>
        <v>-285</v>
      </c>
      <c r="L57" s="164">
        <f t="shared" si="19"/>
        <v>1.8031668480141007E-3</v>
      </c>
    </row>
    <row r="58" spans="1:12" x14ac:dyDescent="0.25">
      <c r="A58" s="1"/>
      <c r="B58" s="162" t="s">
        <v>116</v>
      </c>
      <c r="C58" s="163">
        <v>567</v>
      </c>
      <c r="D58" s="163">
        <v>430</v>
      </c>
      <c r="E58" s="163">
        <v>77</v>
      </c>
      <c r="F58" s="163">
        <v>259</v>
      </c>
      <c r="G58" s="163">
        <v>675</v>
      </c>
      <c r="H58" s="163">
        <v>599</v>
      </c>
      <c r="I58" s="163">
        <v>408</v>
      </c>
      <c r="J58" s="178">
        <f t="shared" si="21"/>
        <v>-0.3188647746243739</v>
      </c>
      <c r="K58" s="162">
        <f t="shared" si="20"/>
        <v>-191</v>
      </c>
      <c r="L58" s="164">
        <f t="shared" si="19"/>
        <v>3.9426156162366188E-4</v>
      </c>
    </row>
    <row r="59" spans="1:12" x14ac:dyDescent="0.25">
      <c r="A59" s="1"/>
      <c r="B59" s="162" t="s">
        <v>123</v>
      </c>
      <c r="C59" s="163">
        <v>250</v>
      </c>
      <c r="D59" s="163">
        <v>218</v>
      </c>
      <c r="E59" s="163">
        <v>20</v>
      </c>
      <c r="F59" s="163">
        <v>226</v>
      </c>
      <c r="G59" s="163">
        <v>161</v>
      </c>
      <c r="H59" s="163">
        <v>310</v>
      </c>
      <c r="I59" s="163">
        <v>249</v>
      </c>
      <c r="J59" s="178">
        <f t="shared" si="21"/>
        <v>-0.1967741935483871</v>
      </c>
      <c r="K59" s="162">
        <f t="shared" si="20"/>
        <v>-61</v>
      </c>
      <c r="L59" s="164">
        <f t="shared" si="19"/>
        <v>2.4061551187326425E-4</v>
      </c>
    </row>
    <row r="60" spans="1:12" x14ac:dyDescent="0.25">
      <c r="A60" s="1"/>
      <c r="B60" s="162" t="s">
        <v>119</v>
      </c>
      <c r="C60" s="163">
        <v>250</v>
      </c>
      <c r="D60" s="163">
        <v>186</v>
      </c>
      <c r="E60" s="163">
        <v>25</v>
      </c>
      <c r="F60" s="163">
        <v>217</v>
      </c>
      <c r="G60" s="163">
        <v>160</v>
      </c>
      <c r="H60" s="163">
        <v>295</v>
      </c>
      <c r="I60" s="163">
        <v>258</v>
      </c>
      <c r="J60" s="178">
        <f t="shared" si="21"/>
        <v>-0.12542372881355934</v>
      </c>
      <c r="K60" s="162">
        <f t="shared" si="20"/>
        <v>-37</v>
      </c>
      <c r="L60" s="164">
        <f t="shared" si="19"/>
        <v>2.493124580855509E-4</v>
      </c>
    </row>
    <row r="61" spans="1:12" x14ac:dyDescent="0.25">
      <c r="A61" s="1"/>
      <c r="B61" s="162" t="s">
        <v>128</v>
      </c>
      <c r="C61" s="163">
        <v>135</v>
      </c>
      <c r="D61" s="163">
        <v>113</v>
      </c>
      <c r="E61" s="163">
        <v>3</v>
      </c>
      <c r="F61" s="163">
        <v>31</v>
      </c>
      <c r="G61" s="163">
        <v>104</v>
      </c>
      <c r="H61" s="163">
        <v>67</v>
      </c>
      <c r="I61" s="163">
        <v>117</v>
      </c>
      <c r="J61" s="178">
        <f t="shared" si="21"/>
        <v>0.74626865671641784</v>
      </c>
      <c r="K61" s="162">
        <f t="shared" si="20"/>
        <v>50</v>
      </c>
      <c r="L61" s="164">
        <f t="shared" si="19"/>
        <v>1.1306030075972656E-4</v>
      </c>
    </row>
    <row r="62" spans="1:12" x14ac:dyDescent="0.25">
      <c r="A62" s="161" t="s">
        <v>144</v>
      </c>
      <c r="B62" s="162" t="s">
        <v>131</v>
      </c>
      <c r="C62" s="163">
        <v>235</v>
      </c>
      <c r="D62" s="163">
        <v>231</v>
      </c>
      <c r="E62" s="163">
        <v>2</v>
      </c>
      <c r="F62" s="163">
        <v>72</v>
      </c>
      <c r="G62" s="163">
        <v>105</v>
      </c>
      <c r="H62" s="163">
        <v>61</v>
      </c>
      <c r="I62" s="163">
        <v>89</v>
      </c>
      <c r="J62" s="178">
        <f t="shared" si="21"/>
        <v>0.45901639344262302</v>
      </c>
      <c r="K62" s="162">
        <f t="shared" si="20"/>
        <v>28</v>
      </c>
      <c r="L62" s="164">
        <f t="shared" si="19"/>
        <v>8.6003134765945849E-5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2527</v>
      </c>
      <c r="D63" s="168">
        <f t="shared" ref="D63:I63" si="23">D55-SUM(D56:D62)</f>
        <v>2602</v>
      </c>
      <c r="E63" s="168">
        <f t="shared" si="23"/>
        <v>341</v>
      </c>
      <c r="F63" s="168">
        <f t="shared" si="23"/>
        <v>1504</v>
      </c>
      <c r="G63" s="168">
        <f t="shared" si="23"/>
        <v>2471</v>
      </c>
      <c r="H63" s="168">
        <f t="shared" si="23"/>
        <v>3006</v>
      </c>
      <c r="I63" s="168">
        <f t="shared" si="23"/>
        <v>2470</v>
      </c>
      <c r="J63" s="179">
        <f t="shared" si="21"/>
        <v>-0.17831004657351968</v>
      </c>
      <c r="K63" s="167">
        <f>I63-H63</f>
        <v>-536</v>
      </c>
      <c r="L63" s="169">
        <f t="shared" si="19"/>
        <v>2.3868285715942274E-3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24046</v>
      </c>
      <c r="D65" s="175">
        <v>25755</v>
      </c>
      <c r="E65" s="175">
        <v>4027</v>
      </c>
      <c r="F65" s="175">
        <v>24471</v>
      </c>
      <c r="G65" s="175">
        <v>43145</v>
      </c>
      <c r="H65" s="175">
        <v>46632</v>
      </c>
      <c r="I65" s="175">
        <v>35887</v>
      </c>
      <c r="J65" s="176">
        <f>IFERROR(I65/H65-1,"-")</f>
        <v>-0.2304211700120089</v>
      </c>
      <c r="K65" s="175">
        <f>I65-H65</f>
        <v>-10745</v>
      </c>
      <c r="L65" s="176">
        <f t="shared" ref="L65:L77" si="24">I65/I$9</f>
        <v>3.4678589857814593E-2</v>
      </c>
    </row>
    <row r="66" spans="1:12" x14ac:dyDescent="0.25">
      <c r="A66" s="1" t="s">
        <v>96</v>
      </c>
      <c r="B66" s="158" t="s">
        <v>97</v>
      </c>
      <c r="C66" s="159">
        <v>3338</v>
      </c>
      <c r="D66" s="159">
        <v>6309</v>
      </c>
      <c r="E66" s="159">
        <v>1675</v>
      </c>
      <c r="F66" s="159">
        <v>5063</v>
      </c>
      <c r="G66" s="159">
        <v>5977</v>
      </c>
      <c r="H66" s="159">
        <v>7389</v>
      </c>
      <c r="I66" s="159">
        <v>5000</v>
      </c>
      <c r="J66" s="177">
        <f>IFERROR(I66/H66-1,"-")</f>
        <v>-0.32331844633915274</v>
      </c>
      <c r="K66" s="158">
        <f t="shared" ref="K66:K76" si="25">I66-H66</f>
        <v>-2389</v>
      </c>
      <c r="L66" s="160">
        <f t="shared" si="24"/>
        <v>4.8316367846036991E-3</v>
      </c>
    </row>
    <row r="67" spans="1:12" x14ac:dyDescent="0.25">
      <c r="A67" s="161" t="s">
        <v>103</v>
      </c>
      <c r="B67" s="162" t="s">
        <v>103</v>
      </c>
      <c r="C67" s="163">
        <v>1181</v>
      </c>
      <c r="D67" s="163">
        <v>2475</v>
      </c>
      <c r="E67" s="163">
        <v>1645</v>
      </c>
      <c r="F67" s="163">
        <v>3111</v>
      </c>
      <c r="G67" s="163">
        <v>4851</v>
      </c>
      <c r="H67" s="163">
        <v>4261</v>
      </c>
      <c r="I67" s="163">
        <v>1245</v>
      </c>
      <c r="J67" s="178">
        <f>IFERROR(I67/H67-1,"-")</f>
        <v>-0.7078150668857075</v>
      </c>
      <c r="K67" s="162">
        <f t="shared" si="25"/>
        <v>-3016</v>
      </c>
      <c r="L67" s="164">
        <f t="shared" si="24"/>
        <v>1.2030775593663212E-3</v>
      </c>
    </row>
    <row r="68" spans="1:12" x14ac:dyDescent="0.25">
      <c r="A68" s="161" t="s">
        <v>100</v>
      </c>
      <c r="B68" s="162" t="s">
        <v>100</v>
      </c>
      <c r="C68" s="163">
        <v>2157</v>
      </c>
      <c r="D68" s="163">
        <v>3834</v>
      </c>
      <c r="E68" s="163">
        <v>30</v>
      </c>
      <c r="F68" s="163">
        <v>1952</v>
      </c>
      <c r="G68" s="163">
        <v>1126</v>
      </c>
      <c r="H68" s="163">
        <v>3128</v>
      </c>
      <c r="I68" s="163">
        <v>3755</v>
      </c>
      <c r="J68" s="178">
        <f>IFERROR(I68/H68-1,"-")</f>
        <v>0.20044757033248084</v>
      </c>
      <c r="K68" s="162">
        <f t="shared" si="25"/>
        <v>627</v>
      </c>
      <c r="L68" s="164">
        <f t="shared" si="24"/>
        <v>3.6285592252373782E-3</v>
      </c>
    </row>
    <row r="69" spans="1:12" x14ac:dyDescent="0.25">
      <c r="A69" s="1"/>
      <c r="B69" s="158" t="s">
        <v>107</v>
      </c>
      <c r="C69" s="159">
        <v>20708</v>
      </c>
      <c r="D69" s="159">
        <v>19446</v>
      </c>
      <c r="E69" s="159">
        <v>2352</v>
      </c>
      <c r="F69" s="159">
        <v>19408</v>
      </c>
      <c r="G69" s="159">
        <v>37168</v>
      </c>
      <c r="H69" s="159">
        <v>39243</v>
      </c>
      <c r="I69" s="159">
        <v>30887</v>
      </c>
      <c r="J69" s="177">
        <f>IFERROR(I69/H69-1,"-")</f>
        <v>-0.21292969446780319</v>
      </c>
      <c r="K69" s="158">
        <f t="shared" si="25"/>
        <v>-8356</v>
      </c>
      <c r="L69" s="160">
        <f t="shared" si="24"/>
        <v>2.9846953073210895E-2</v>
      </c>
    </row>
    <row r="70" spans="1:12" s="56" customFormat="1" x14ac:dyDescent="0.25">
      <c r="B70" s="162" t="s">
        <v>110</v>
      </c>
      <c r="C70" s="163">
        <v>8807</v>
      </c>
      <c r="D70" s="163">
        <v>7563</v>
      </c>
      <c r="E70" s="163">
        <v>14</v>
      </c>
      <c r="F70" s="163">
        <v>5578</v>
      </c>
      <c r="G70" s="163">
        <v>11918</v>
      </c>
      <c r="H70" s="163">
        <v>14850</v>
      </c>
      <c r="I70" s="163">
        <v>13512</v>
      </c>
      <c r="J70" s="178">
        <f t="shared" ref="J70:J77" si="26">IFERROR(I70/H70-1,"-")</f>
        <v>-9.0101010101010126E-2</v>
      </c>
      <c r="K70" s="162">
        <f t="shared" si="25"/>
        <v>-1338</v>
      </c>
      <c r="L70" s="164">
        <f t="shared" si="24"/>
        <v>1.3057015246713037E-2</v>
      </c>
    </row>
    <row r="71" spans="1:12" s="56" customFormat="1" x14ac:dyDescent="0.25">
      <c r="B71" s="162" t="s">
        <v>113</v>
      </c>
      <c r="C71" s="163">
        <v>2631</v>
      </c>
      <c r="D71" s="163">
        <v>2019</v>
      </c>
      <c r="E71" s="163">
        <v>586</v>
      </c>
      <c r="F71" s="163">
        <v>1836</v>
      </c>
      <c r="G71" s="163">
        <v>2177</v>
      </c>
      <c r="H71" s="163">
        <v>3019</v>
      </c>
      <c r="I71" s="163">
        <v>2469</v>
      </c>
      <c r="J71" s="178">
        <f t="shared" si="26"/>
        <v>-0.18217952964557804</v>
      </c>
      <c r="K71" s="162">
        <f t="shared" si="25"/>
        <v>-550</v>
      </c>
      <c r="L71" s="164">
        <f t="shared" si="24"/>
        <v>2.3858622442373069E-3</v>
      </c>
    </row>
    <row r="72" spans="1:12" x14ac:dyDescent="0.25">
      <c r="A72" s="1"/>
      <c r="B72" s="162" t="s">
        <v>116</v>
      </c>
      <c r="C72" s="163">
        <v>1975</v>
      </c>
      <c r="D72" s="163">
        <v>2668</v>
      </c>
      <c r="E72" s="163">
        <v>247</v>
      </c>
      <c r="F72" s="163">
        <v>2209</v>
      </c>
      <c r="G72" s="163">
        <v>5655</v>
      </c>
      <c r="H72" s="163">
        <v>3781</v>
      </c>
      <c r="I72" s="163">
        <v>1849</v>
      </c>
      <c r="J72" s="178">
        <f t="shared" si="26"/>
        <v>-0.51097593229304417</v>
      </c>
      <c r="K72" s="162">
        <f t="shared" si="25"/>
        <v>-1932</v>
      </c>
      <c r="L72" s="164">
        <f t="shared" si="24"/>
        <v>1.786739282946448E-3</v>
      </c>
    </row>
    <row r="73" spans="1:12" x14ac:dyDescent="0.25">
      <c r="A73" s="1"/>
      <c r="B73" s="162" t="s">
        <v>123</v>
      </c>
      <c r="C73" s="163">
        <v>510</v>
      </c>
      <c r="D73" s="163">
        <v>196</v>
      </c>
      <c r="E73" s="163">
        <v>23</v>
      </c>
      <c r="F73" s="163">
        <v>1508</v>
      </c>
      <c r="G73" s="163">
        <v>859</v>
      </c>
      <c r="H73" s="163">
        <v>1729</v>
      </c>
      <c r="I73" s="163">
        <v>1298</v>
      </c>
      <c r="J73" s="178">
        <f t="shared" si="26"/>
        <v>-0.24927703875072293</v>
      </c>
      <c r="K73" s="162">
        <f t="shared" si="25"/>
        <v>-431</v>
      </c>
      <c r="L73" s="164">
        <f t="shared" si="24"/>
        <v>1.2542929092831203E-3</v>
      </c>
    </row>
    <row r="74" spans="1:12" x14ac:dyDescent="0.25">
      <c r="A74" s="1"/>
      <c r="B74" s="162" t="s">
        <v>119</v>
      </c>
      <c r="C74" s="163">
        <v>595</v>
      </c>
      <c r="D74" s="163">
        <v>452</v>
      </c>
      <c r="E74" s="163">
        <v>520</v>
      </c>
      <c r="F74" s="163">
        <v>455</v>
      </c>
      <c r="G74" s="163">
        <v>691</v>
      </c>
      <c r="H74" s="163">
        <v>894</v>
      </c>
      <c r="I74" s="163">
        <v>704</v>
      </c>
      <c r="J74" s="178">
        <f t="shared" si="26"/>
        <v>-0.21252796420581654</v>
      </c>
      <c r="K74" s="162">
        <f t="shared" si="25"/>
        <v>-190</v>
      </c>
      <c r="L74" s="164">
        <f t="shared" si="24"/>
        <v>6.8029445927220091E-4</v>
      </c>
    </row>
    <row r="75" spans="1:12" x14ac:dyDescent="0.25">
      <c r="A75" s="1"/>
      <c r="B75" s="162" t="s">
        <v>128</v>
      </c>
      <c r="C75" s="163">
        <v>671</v>
      </c>
      <c r="D75" s="163">
        <v>767</v>
      </c>
      <c r="E75" s="163">
        <v>0</v>
      </c>
      <c r="F75" s="163">
        <v>1001</v>
      </c>
      <c r="G75" s="163">
        <v>2611</v>
      </c>
      <c r="H75" s="163">
        <v>1348</v>
      </c>
      <c r="I75" s="163">
        <v>945</v>
      </c>
      <c r="J75" s="178">
        <f t="shared" si="26"/>
        <v>-0.29896142433234418</v>
      </c>
      <c r="K75" s="162">
        <f t="shared" si="25"/>
        <v>-403</v>
      </c>
      <c r="L75" s="164">
        <f t="shared" si="24"/>
        <v>9.1317935229009918E-4</v>
      </c>
    </row>
    <row r="76" spans="1:12" x14ac:dyDescent="0.25">
      <c r="A76" s="161" t="s">
        <v>144</v>
      </c>
      <c r="B76" s="162" t="s">
        <v>131</v>
      </c>
      <c r="C76" s="163">
        <v>685</v>
      </c>
      <c r="D76" s="163">
        <v>796</v>
      </c>
      <c r="E76" s="163">
        <v>0</v>
      </c>
      <c r="F76" s="163">
        <v>363</v>
      </c>
      <c r="G76" s="163">
        <v>603</v>
      </c>
      <c r="H76" s="163">
        <v>1085</v>
      </c>
      <c r="I76" s="163">
        <v>1381</v>
      </c>
      <c r="J76" s="178">
        <f t="shared" si="26"/>
        <v>0.27281105990783416</v>
      </c>
      <c r="K76" s="162">
        <f t="shared" si="25"/>
        <v>296</v>
      </c>
      <c r="L76" s="164">
        <f t="shared" si="24"/>
        <v>1.3344980799075419E-3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4834</v>
      </c>
      <c r="D77" s="168">
        <f t="shared" ref="D77:I77" si="28">D69-SUM(D70:D76)</f>
        <v>4985</v>
      </c>
      <c r="E77" s="168">
        <f t="shared" si="28"/>
        <v>962</v>
      </c>
      <c r="F77" s="168">
        <f t="shared" si="28"/>
        <v>6458</v>
      </c>
      <c r="G77" s="168">
        <f t="shared" si="28"/>
        <v>12654</v>
      </c>
      <c r="H77" s="168">
        <f t="shared" si="28"/>
        <v>12537</v>
      </c>
      <c r="I77" s="168">
        <f t="shared" si="28"/>
        <v>8729</v>
      </c>
      <c r="J77" s="179">
        <f t="shared" si="26"/>
        <v>-0.30374092685650478</v>
      </c>
      <c r="K77" s="167">
        <f>I77-H77</f>
        <v>-3808</v>
      </c>
      <c r="L77" s="169">
        <f t="shared" si="24"/>
        <v>8.4350714985611391E-3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138302</v>
      </c>
      <c r="D79" s="175">
        <v>147380</v>
      </c>
      <c r="E79" s="175">
        <v>12485</v>
      </c>
      <c r="F79" s="175">
        <v>103427</v>
      </c>
      <c r="G79" s="175">
        <v>143439</v>
      </c>
      <c r="H79" s="175">
        <v>159222</v>
      </c>
      <c r="I79" s="175">
        <v>163457</v>
      </c>
      <c r="J79" s="176">
        <f>IFERROR(I79/H79-1,"-")</f>
        <v>2.6598083179460108E-2</v>
      </c>
      <c r="K79" s="175">
        <f>I79-H79</f>
        <v>4235</v>
      </c>
      <c r="L79" s="176">
        <f t="shared" ref="L79:L91" si="29">I79/I$9</f>
        <v>0.15795297078019338</v>
      </c>
    </row>
    <row r="80" spans="1:12" x14ac:dyDescent="0.25">
      <c r="A80" s="1" t="s">
        <v>96</v>
      </c>
      <c r="B80" s="158" t="s">
        <v>97</v>
      </c>
      <c r="C80" s="159">
        <v>36400</v>
      </c>
      <c r="D80" s="159">
        <v>46174</v>
      </c>
      <c r="E80" s="159">
        <v>5482</v>
      </c>
      <c r="F80" s="159">
        <v>35843</v>
      </c>
      <c r="G80" s="159">
        <v>43034</v>
      </c>
      <c r="H80" s="159">
        <v>40208</v>
      </c>
      <c r="I80" s="159">
        <v>42990</v>
      </c>
      <c r="J80" s="177">
        <f>IFERROR(I80/H80-1,"-")</f>
        <v>6.9190210903302907E-2</v>
      </c>
      <c r="K80" s="158">
        <f t="shared" ref="K80:K90" si="30">I80-H80</f>
        <v>2782</v>
      </c>
      <c r="L80" s="160">
        <f t="shared" si="29"/>
        <v>4.1542413074022608E-2</v>
      </c>
    </row>
    <row r="81" spans="1:12" x14ac:dyDescent="0.25">
      <c r="A81" s="161" t="s">
        <v>103</v>
      </c>
      <c r="B81" s="162" t="s">
        <v>103</v>
      </c>
      <c r="C81" s="163">
        <v>5688</v>
      </c>
      <c r="D81" s="163">
        <v>8109</v>
      </c>
      <c r="E81" s="163">
        <v>3093</v>
      </c>
      <c r="F81" s="163">
        <v>9450</v>
      </c>
      <c r="G81" s="163">
        <v>7252</v>
      </c>
      <c r="H81" s="163">
        <v>7252</v>
      </c>
      <c r="I81" s="163">
        <v>7872</v>
      </c>
      <c r="J81" s="178">
        <f>IFERROR(I81/H81-1,"-")</f>
        <v>8.5493656922228434E-2</v>
      </c>
      <c r="K81" s="162">
        <f t="shared" si="30"/>
        <v>620</v>
      </c>
      <c r="L81" s="164">
        <f t="shared" si="29"/>
        <v>7.6069289536800644E-3</v>
      </c>
    </row>
    <row r="82" spans="1:12" x14ac:dyDescent="0.25">
      <c r="A82" s="161" t="s">
        <v>100</v>
      </c>
      <c r="B82" s="162" t="s">
        <v>100</v>
      </c>
      <c r="C82" s="163">
        <v>30712</v>
      </c>
      <c r="D82" s="163">
        <v>38065</v>
      </c>
      <c r="E82" s="163">
        <v>2389</v>
      </c>
      <c r="F82" s="163">
        <v>26393</v>
      </c>
      <c r="G82" s="163">
        <v>35782</v>
      </c>
      <c r="H82" s="163">
        <v>32956</v>
      </c>
      <c r="I82" s="163">
        <v>35118</v>
      </c>
      <c r="J82" s="178">
        <f>IFERROR(I82/H82-1,"-")</f>
        <v>6.5602621677387951E-2</v>
      </c>
      <c r="K82" s="162">
        <f t="shared" si="30"/>
        <v>2162</v>
      </c>
      <c r="L82" s="164">
        <f t="shared" si="29"/>
        <v>3.3935484120342543E-2</v>
      </c>
    </row>
    <row r="83" spans="1:12" x14ac:dyDescent="0.25">
      <c r="A83" s="1"/>
      <c r="B83" s="158" t="s">
        <v>107</v>
      </c>
      <c r="C83" s="159">
        <v>101902</v>
      </c>
      <c r="D83" s="159">
        <v>101206</v>
      </c>
      <c r="E83" s="159">
        <v>7003</v>
      </c>
      <c r="F83" s="159">
        <v>67584</v>
      </c>
      <c r="G83" s="159">
        <v>100405</v>
      </c>
      <c r="H83" s="159">
        <v>119014</v>
      </c>
      <c r="I83" s="159">
        <v>120467</v>
      </c>
      <c r="J83" s="177">
        <f>IFERROR(I83/H83-1,"-")</f>
        <v>1.2208647722116828E-2</v>
      </c>
      <c r="K83" s="158">
        <f t="shared" si="30"/>
        <v>1453</v>
      </c>
      <c r="L83" s="160">
        <f t="shared" si="29"/>
        <v>0.11641055770617077</v>
      </c>
    </row>
    <row r="84" spans="1:12" s="56" customFormat="1" x14ac:dyDescent="0.25">
      <c r="B84" s="162" t="s">
        <v>110</v>
      </c>
      <c r="C84" s="163">
        <v>15327</v>
      </c>
      <c r="D84" s="163">
        <v>16775</v>
      </c>
      <c r="E84" s="163">
        <v>625</v>
      </c>
      <c r="F84" s="163">
        <v>9266</v>
      </c>
      <c r="G84" s="163">
        <v>17663</v>
      </c>
      <c r="H84" s="163">
        <v>22153</v>
      </c>
      <c r="I84" s="163">
        <v>22548</v>
      </c>
      <c r="J84" s="178">
        <f t="shared" ref="J84:J91" si="31">IFERROR(I84/H84-1,"-")</f>
        <v>1.783054213876234E-2</v>
      </c>
      <c r="K84" s="162">
        <f t="shared" si="30"/>
        <v>395</v>
      </c>
      <c r="L84" s="164">
        <f t="shared" si="29"/>
        <v>2.1788749243848844E-2</v>
      </c>
    </row>
    <row r="85" spans="1:12" s="56" customFormat="1" x14ac:dyDescent="0.25">
      <c r="B85" s="162" t="s">
        <v>113</v>
      </c>
      <c r="C85" s="163">
        <v>41589</v>
      </c>
      <c r="D85" s="163">
        <v>36521</v>
      </c>
      <c r="E85" s="163">
        <v>1771</v>
      </c>
      <c r="F85" s="163">
        <v>21842</v>
      </c>
      <c r="G85" s="163">
        <v>32927</v>
      </c>
      <c r="H85" s="163">
        <v>37832</v>
      </c>
      <c r="I85" s="163">
        <v>36187</v>
      </c>
      <c r="J85" s="178">
        <f t="shared" si="31"/>
        <v>-4.3481708606470715E-2</v>
      </c>
      <c r="K85" s="162">
        <f t="shared" si="30"/>
        <v>-1645</v>
      </c>
      <c r="L85" s="164">
        <f t="shared" si="29"/>
        <v>3.4968488064890814E-2</v>
      </c>
    </row>
    <row r="86" spans="1:12" x14ac:dyDescent="0.25">
      <c r="A86" s="1"/>
      <c r="B86" s="162" t="s">
        <v>116</v>
      </c>
      <c r="C86" s="163">
        <v>4039</v>
      </c>
      <c r="D86" s="163">
        <v>5673</v>
      </c>
      <c r="E86" s="163">
        <v>1398</v>
      </c>
      <c r="F86" s="163">
        <v>5340</v>
      </c>
      <c r="G86" s="163">
        <v>7503</v>
      </c>
      <c r="H86" s="163">
        <v>10149</v>
      </c>
      <c r="I86" s="163">
        <v>10419</v>
      </c>
      <c r="J86" s="178">
        <f t="shared" si="31"/>
        <v>2.6603606266627278E-2</v>
      </c>
      <c r="K86" s="162">
        <f t="shared" si="30"/>
        <v>270</v>
      </c>
      <c r="L86" s="164">
        <f t="shared" si="29"/>
        <v>1.0068164731757189E-2</v>
      </c>
    </row>
    <row r="87" spans="1:12" x14ac:dyDescent="0.25">
      <c r="A87" s="1"/>
      <c r="B87" s="162" t="s">
        <v>123</v>
      </c>
      <c r="C87" s="163">
        <v>1516</v>
      </c>
      <c r="D87" s="163">
        <v>1510</v>
      </c>
      <c r="E87" s="163">
        <v>93</v>
      </c>
      <c r="F87" s="163">
        <v>2368</v>
      </c>
      <c r="G87" s="163">
        <v>1963</v>
      </c>
      <c r="H87" s="163">
        <v>2914</v>
      </c>
      <c r="I87" s="163">
        <v>3751</v>
      </c>
      <c r="J87" s="178">
        <f t="shared" si="31"/>
        <v>0.2872340425531914</v>
      </c>
      <c r="K87" s="162">
        <f t="shared" si="30"/>
        <v>837</v>
      </c>
      <c r="L87" s="164">
        <f t="shared" si="29"/>
        <v>3.6246939158096955E-3</v>
      </c>
    </row>
    <row r="88" spans="1:12" x14ac:dyDescent="0.25">
      <c r="A88" s="1"/>
      <c r="B88" s="162" t="s">
        <v>119</v>
      </c>
      <c r="C88" s="163">
        <v>1166</v>
      </c>
      <c r="D88" s="163">
        <v>1004</v>
      </c>
      <c r="E88" s="163">
        <v>145</v>
      </c>
      <c r="F88" s="163">
        <v>1386</v>
      </c>
      <c r="G88" s="163">
        <v>1221</v>
      </c>
      <c r="H88" s="163">
        <v>1486</v>
      </c>
      <c r="I88" s="163">
        <v>1890</v>
      </c>
      <c r="J88" s="178">
        <f t="shared" si="31"/>
        <v>0.27187079407806181</v>
      </c>
      <c r="K88" s="162">
        <f t="shared" si="30"/>
        <v>404</v>
      </c>
      <c r="L88" s="164">
        <f t="shared" si="29"/>
        <v>1.8263587045801984E-3</v>
      </c>
    </row>
    <row r="89" spans="1:12" x14ac:dyDescent="0.25">
      <c r="A89" s="1"/>
      <c r="B89" s="162" t="s">
        <v>128</v>
      </c>
      <c r="C89" s="163">
        <v>3257</v>
      </c>
      <c r="D89" s="163">
        <v>3135</v>
      </c>
      <c r="E89" s="163">
        <v>39</v>
      </c>
      <c r="F89" s="163">
        <v>2211</v>
      </c>
      <c r="G89" s="163">
        <v>3823</v>
      </c>
      <c r="H89" s="163">
        <v>3411</v>
      </c>
      <c r="I89" s="163">
        <v>3030</v>
      </c>
      <c r="J89" s="178">
        <f t="shared" si="31"/>
        <v>-0.11169744942832016</v>
      </c>
      <c r="K89" s="162">
        <f t="shared" si="30"/>
        <v>-381</v>
      </c>
      <c r="L89" s="164">
        <f t="shared" si="29"/>
        <v>2.9279718914698421E-3</v>
      </c>
    </row>
    <row r="90" spans="1:12" x14ac:dyDescent="0.25">
      <c r="A90" s="161" t="s">
        <v>144</v>
      </c>
      <c r="B90" s="162" t="s">
        <v>131</v>
      </c>
      <c r="C90" s="163">
        <v>4991</v>
      </c>
      <c r="D90" s="163">
        <v>5352</v>
      </c>
      <c r="E90" s="163">
        <v>192</v>
      </c>
      <c r="F90" s="163">
        <v>2088</v>
      </c>
      <c r="G90" s="163">
        <v>3626</v>
      </c>
      <c r="H90" s="163">
        <v>4324</v>
      </c>
      <c r="I90" s="163">
        <v>3100</v>
      </c>
      <c r="J90" s="178">
        <f t="shared" si="31"/>
        <v>-0.28307123034227566</v>
      </c>
      <c r="K90" s="162">
        <f t="shared" si="30"/>
        <v>-1224</v>
      </c>
      <c r="L90" s="164">
        <f t="shared" si="29"/>
        <v>2.9956148064542937E-3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30017</v>
      </c>
      <c r="D91" s="168">
        <f t="shared" ref="D91:I91" si="33">D83-SUM(D84:D90)</f>
        <v>31236</v>
      </c>
      <c r="E91" s="168">
        <f t="shared" si="33"/>
        <v>2740</v>
      </c>
      <c r="F91" s="168">
        <f t="shared" si="33"/>
        <v>23083</v>
      </c>
      <c r="G91" s="168">
        <f t="shared" si="33"/>
        <v>31679</v>
      </c>
      <c r="H91" s="168">
        <f t="shared" si="33"/>
        <v>36745</v>
      </c>
      <c r="I91" s="168">
        <f t="shared" si="33"/>
        <v>39542</v>
      </c>
      <c r="J91" s="179">
        <f t="shared" si="31"/>
        <v>7.6119199891141687E-2</v>
      </c>
      <c r="K91" s="167">
        <f>I91-H91</f>
        <v>2797</v>
      </c>
      <c r="L91" s="169">
        <f t="shared" si="29"/>
        <v>3.8210516347359898E-2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10237</v>
      </c>
      <c r="D93" s="175">
        <v>11120</v>
      </c>
      <c r="E93" s="175">
        <v>2621</v>
      </c>
      <c r="F93" s="175">
        <v>8312</v>
      </c>
      <c r="G93" s="175">
        <v>11185</v>
      </c>
      <c r="H93" s="175">
        <v>10715</v>
      </c>
      <c r="I93" s="175">
        <v>10121</v>
      </c>
      <c r="J93" s="176">
        <f>IFERROR(I93/H93-1,"-")</f>
        <v>-5.5436304246383572E-2</v>
      </c>
      <c r="K93" s="175">
        <f>I93-H93</f>
        <v>-594</v>
      </c>
      <c r="L93" s="176">
        <f t="shared" ref="L93:L105" si="34">I93/I$9</f>
        <v>9.7801991793948079E-3</v>
      </c>
    </row>
    <row r="94" spans="1:12" x14ac:dyDescent="0.25">
      <c r="A94" s="1" t="s">
        <v>96</v>
      </c>
      <c r="B94" s="158" t="s">
        <v>97</v>
      </c>
      <c r="C94" s="159">
        <v>5757</v>
      </c>
      <c r="D94" s="159">
        <v>6312</v>
      </c>
      <c r="E94" s="159">
        <v>1389</v>
      </c>
      <c r="F94" s="159">
        <v>4226</v>
      </c>
      <c r="G94" s="159">
        <v>6274</v>
      </c>
      <c r="H94" s="159">
        <v>4508</v>
      </c>
      <c r="I94" s="159">
        <v>4568</v>
      </c>
      <c r="J94" s="177">
        <f>IFERROR(I94/H94-1,"-")</f>
        <v>1.3309671694764935E-2</v>
      </c>
      <c r="K94" s="158">
        <f t="shared" ref="K94:K104" si="35">I94-H94</f>
        <v>60</v>
      </c>
      <c r="L94" s="160">
        <f t="shared" si="34"/>
        <v>4.4141833664139395E-3</v>
      </c>
    </row>
    <row r="95" spans="1:12" x14ac:dyDescent="0.25">
      <c r="A95" s="161" t="s">
        <v>103</v>
      </c>
      <c r="B95" s="162" t="s">
        <v>103</v>
      </c>
      <c r="C95" s="163">
        <v>2875</v>
      </c>
      <c r="D95" s="163">
        <v>3636</v>
      </c>
      <c r="E95" s="163">
        <v>740</v>
      </c>
      <c r="F95" s="163">
        <v>1902</v>
      </c>
      <c r="G95" s="163">
        <v>2003</v>
      </c>
      <c r="H95" s="163">
        <v>1050</v>
      </c>
      <c r="I95" s="163">
        <v>1348</v>
      </c>
      <c r="J95" s="178">
        <f>IFERROR(I95/H95-1,"-")</f>
        <v>0.28380952380952373</v>
      </c>
      <c r="K95" s="162">
        <f t="shared" si="35"/>
        <v>298</v>
      </c>
      <c r="L95" s="164">
        <f t="shared" si="34"/>
        <v>1.3026092771291574E-3</v>
      </c>
    </row>
    <row r="96" spans="1:12" x14ac:dyDescent="0.25">
      <c r="A96" s="161" t="s">
        <v>100</v>
      </c>
      <c r="B96" s="162" t="s">
        <v>100</v>
      </c>
      <c r="C96" s="163">
        <v>2882</v>
      </c>
      <c r="D96" s="163">
        <v>2676</v>
      </c>
      <c r="E96" s="163">
        <v>649</v>
      </c>
      <c r="F96" s="163">
        <v>2324</v>
      </c>
      <c r="G96" s="163">
        <v>4271</v>
      </c>
      <c r="H96" s="163">
        <v>3458</v>
      </c>
      <c r="I96" s="163">
        <v>3220</v>
      </c>
      <c r="J96" s="178">
        <f>IFERROR(I96/H96-1,"-")</f>
        <v>-6.8825910931174072E-2</v>
      </c>
      <c r="K96" s="162">
        <f t="shared" si="35"/>
        <v>-238</v>
      </c>
      <c r="L96" s="164">
        <f t="shared" si="34"/>
        <v>3.1115740892847825E-3</v>
      </c>
    </row>
    <row r="97" spans="1:12" x14ac:dyDescent="0.25">
      <c r="A97" s="1"/>
      <c r="B97" s="158" t="s">
        <v>107</v>
      </c>
      <c r="C97" s="159">
        <v>4480</v>
      </c>
      <c r="D97" s="159">
        <v>4808</v>
      </c>
      <c r="E97" s="159">
        <v>1232</v>
      </c>
      <c r="F97" s="159">
        <v>4086</v>
      </c>
      <c r="G97" s="159">
        <v>4911</v>
      </c>
      <c r="H97" s="159">
        <v>6207</v>
      </c>
      <c r="I97" s="159">
        <v>5553</v>
      </c>
      <c r="J97" s="177">
        <f>IFERROR(I97/H97-1,"-")</f>
        <v>-0.10536491058482356</v>
      </c>
      <c r="K97" s="158">
        <f t="shared" si="35"/>
        <v>-654</v>
      </c>
      <c r="L97" s="160">
        <f t="shared" si="34"/>
        <v>5.3660158129808684E-3</v>
      </c>
    </row>
    <row r="98" spans="1:12" s="56" customFormat="1" x14ac:dyDescent="0.25">
      <c r="B98" s="162" t="s">
        <v>110</v>
      </c>
      <c r="C98" s="163">
        <v>766</v>
      </c>
      <c r="D98" s="163">
        <v>932</v>
      </c>
      <c r="E98" s="163">
        <v>49</v>
      </c>
      <c r="F98" s="163">
        <v>700</v>
      </c>
      <c r="G98" s="163">
        <v>893</v>
      </c>
      <c r="H98" s="163">
        <v>1002</v>
      </c>
      <c r="I98" s="163">
        <v>915</v>
      </c>
      <c r="J98" s="178">
        <f t="shared" ref="J98:J105" si="36">IFERROR(I98/H98-1,"-")</f>
        <v>-8.6826347305389184E-2</v>
      </c>
      <c r="K98" s="162">
        <f t="shared" si="35"/>
        <v>-87</v>
      </c>
      <c r="L98" s="164">
        <f t="shared" si="34"/>
        <v>8.84189531582477E-4</v>
      </c>
    </row>
    <row r="99" spans="1:12" s="56" customFormat="1" x14ac:dyDescent="0.25">
      <c r="B99" s="162" t="s">
        <v>113</v>
      </c>
      <c r="C99" s="163">
        <v>1061</v>
      </c>
      <c r="D99" s="163">
        <v>1042</v>
      </c>
      <c r="E99" s="163">
        <v>203</v>
      </c>
      <c r="F99" s="163">
        <v>851</v>
      </c>
      <c r="G99" s="163">
        <v>1054</v>
      </c>
      <c r="H99" s="163">
        <v>1371</v>
      </c>
      <c r="I99" s="163">
        <v>1220</v>
      </c>
      <c r="J99" s="178">
        <f t="shared" si="36"/>
        <v>-0.11013858497447115</v>
      </c>
      <c r="K99" s="162">
        <f t="shared" si="35"/>
        <v>-151</v>
      </c>
      <c r="L99" s="164">
        <f t="shared" si="34"/>
        <v>1.1789193754433026E-3</v>
      </c>
    </row>
    <row r="100" spans="1:12" x14ac:dyDescent="0.25">
      <c r="A100" s="1"/>
      <c r="B100" s="162" t="s">
        <v>116</v>
      </c>
      <c r="C100" s="163">
        <v>746</v>
      </c>
      <c r="D100" s="163">
        <v>954</v>
      </c>
      <c r="E100" s="163">
        <v>517</v>
      </c>
      <c r="F100" s="163">
        <v>752</v>
      </c>
      <c r="G100" s="163">
        <v>904</v>
      </c>
      <c r="H100" s="163">
        <v>886</v>
      </c>
      <c r="I100" s="163">
        <v>863</v>
      </c>
      <c r="J100" s="178">
        <f t="shared" si="36"/>
        <v>-2.5959367945823875E-2</v>
      </c>
      <c r="K100" s="162">
        <f t="shared" si="35"/>
        <v>-23</v>
      </c>
      <c r="L100" s="164">
        <f t="shared" si="34"/>
        <v>8.3394050902259851E-4</v>
      </c>
    </row>
    <row r="101" spans="1:12" x14ac:dyDescent="0.25">
      <c r="A101" s="1"/>
      <c r="B101" s="162" t="s">
        <v>123</v>
      </c>
      <c r="C101" s="163">
        <v>144</v>
      </c>
      <c r="D101" s="163">
        <v>246</v>
      </c>
      <c r="E101" s="163">
        <v>16</v>
      </c>
      <c r="F101" s="163">
        <v>264</v>
      </c>
      <c r="G101" s="163">
        <v>253</v>
      </c>
      <c r="H101" s="163">
        <v>321</v>
      </c>
      <c r="I101" s="163">
        <v>330</v>
      </c>
      <c r="J101" s="178">
        <f t="shared" si="36"/>
        <v>2.8037383177569986E-2</v>
      </c>
      <c r="K101" s="162">
        <f t="shared" si="35"/>
        <v>9</v>
      </c>
      <c r="L101" s="164">
        <f t="shared" si="34"/>
        <v>3.1888802778384415E-4</v>
      </c>
    </row>
    <row r="102" spans="1:12" x14ac:dyDescent="0.25">
      <c r="A102" s="1"/>
      <c r="B102" s="162" t="s">
        <v>119</v>
      </c>
      <c r="C102" s="163">
        <v>147</v>
      </c>
      <c r="D102" s="163">
        <v>109</v>
      </c>
      <c r="E102" s="163">
        <v>39</v>
      </c>
      <c r="F102" s="163">
        <v>189</v>
      </c>
      <c r="G102" s="163">
        <v>123</v>
      </c>
      <c r="H102" s="163">
        <v>288</v>
      </c>
      <c r="I102" s="163">
        <v>244</v>
      </c>
      <c r="J102" s="178">
        <f t="shared" si="36"/>
        <v>-0.15277777777777779</v>
      </c>
      <c r="K102" s="162">
        <f t="shared" si="35"/>
        <v>-44</v>
      </c>
      <c r="L102" s="164">
        <f t="shared" si="34"/>
        <v>2.3578387508866054E-4</v>
      </c>
    </row>
    <row r="103" spans="1:12" x14ac:dyDescent="0.25">
      <c r="A103" s="1"/>
      <c r="B103" s="162" t="s">
        <v>128</v>
      </c>
      <c r="C103" s="163">
        <v>84</v>
      </c>
      <c r="D103" s="163">
        <v>113</v>
      </c>
      <c r="E103" s="163">
        <v>9</v>
      </c>
      <c r="F103" s="163">
        <v>115</v>
      </c>
      <c r="G103" s="163">
        <v>56</v>
      </c>
      <c r="H103" s="163">
        <v>100</v>
      </c>
      <c r="I103" s="163">
        <v>100</v>
      </c>
      <c r="J103" s="178">
        <f t="shared" si="36"/>
        <v>0</v>
      </c>
      <c r="K103" s="162">
        <f t="shared" si="35"/>
        <v>0</v>
      </c>
      <c r="L103" s="164">
        <f t="shared" si="34"/>
        <v>9.6632735692073985E-5</v>
      </c>
    </row>
    <row r="104" spans="1:12" x14ac:dyDescent="0.25">
      <c r="A104" s="161" t="s">
        <v>144</v>
      </c>
      <c r="B104" s="162" t="s">
        <v>131</v>
      </c>
      <c r="C104" s="163">
        <v>54</v>
      </c>
      <c r="D104" s="163">
        <v>65</v>
      </c>
      <c r="E104" s="163">
        <v>10</v>
      </c>
      <c r="F104" s="163">
        <v>47</v>
      </c>
      <c r="G104" s="163">
        <v>80</v>
      </c>
      <c r="H104" s="163">
        <v>242</v>
      </c>
      <c r="I104" s="163">
        <v>94</v>
      </c>
      <c r="J104" s="178">
        <f t="shared" si="36"/>
        <v>-0.61157024793388426</v>
      </c>
      <c r="K104" s="162">
        <f t="shared" si="35"/>
        <v>-148</v>
      </c>
      <c r="L104" s="164">
        <f t="shared" si="34"/>
        <v>9.0834771550549556E-5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1478</v>
      </c>
      <c r="D105" s="168">
        <f t="shared" ref="D105:I105" si="38">D97-SUM(D98:D104)</f>
        <v>1347</v>
      </c>
      <c r="E105" s="168">
        <f t="shared" si="38"/>
        <v>389</v>
      </c>
      <c r="F105" s="168">
        <f t="shared" si="38"/>
        <v>1168</v>
      </c>
      <c r="G105" s="168">
        <f t="shared" si="38"/>
        <v>1548</v>
      </c>
      <c r="H105" s="168">
        <f t="shared" si="38"/>
        <v>1997</v>
      </c>
      <c r="I105" s="168">
        <f t="shared" si="38"/>
        <v>1787</v>
      </c>
      <c r="J105" s="179">
        <f t="shared" si="36"/>
        <v>-0.10515773660490735</v>
      </c>
      <c r="K105" s="167">
        <f>I105-H105</f>
        <v>-210</v>
      </c>
      <c r="L105" s="169">
        <f t="shared" si="34"/>
        <v>1.7268269868173623E-3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29501</v>
      </c>
      <c r="D107" s="175">
        <v>36065</v>
      </c>
      <c r="E107" s="175">
        <v>5615</v>
      </c>
      <c r="F107" s="175">
        <v>31964</v>
      </c>
      <c r="G107" s="175">
        <v>41801</v>
      </c>
      <c r="H107" s="175">
        <v>41950</v>
      </c>
      <c r="I107" s="175">
        <v>46326</v>
      </c>
      <c r="J107" s="176">
        <f>IFERROR(I107/H107-1,"-")</f>
        <v>0.10431466030989278</v>
      </c>
      <c r="K107" s="175">
        <f>I107-H107</f>
        <v>4376</v>
      </c>
      <c r="L107" s="176">
        <f t="shared" ref="L107:L119" si="39">I107/I$9</f>
        <v>4.4766081136710198E-2</v>
      </c>
    </row>
    <row r="108" spans="1:12" x14ac:dyDescent="0.25">
      <c r="A108" s="1" t="s">
        <v>96</v>
      </c>
      <c r="B108" s="158" t="s">
        <v>97</v>
      </c>
      <c r="C108" s="159">
        <v>2860</v>
      </c>
      <c r="D108" s="159">
        <v>7668</v>
      </c>
      <c r="E108" s="159">
        <v>2044</v>
      </c>
      <c r="F108" s="159">
        <v>4912</v>
      </c>
      <c r="G108" s="159">
        <v>5963</v>
      </c>
      <c r="H108" s="159">
        <v>5111</v>
      </c>
      <c r="I108" s="159">
        <v>5930</v>
      </c>
      <c r="J108" s="177">
        <f>IFERROR(I108/H108-1,"-")</f>
        <v>0.16024261396986894</v>
      </c>
      <c r="K108" s="158">
        <f t="shared" ref="K108:K118" si="40">I108-H108</f>
        <v>819</v>
      </c>
      <c r="L108" s="160">
        <f t="shared" si="39"/>
        <v>5.7303212265399873E-3</v>
      </c>
    </row>
    <row r="109" spans="1:12" x14ac:dyDescent="0.25">
      <c r="A109" s="161" t="s">
        <v>103</v>
      </c>
      <c r="B109" s="162" t="s">
        <v>103</v>
      </c>
      <c r="C109" s="163">
        <v>804</v>
      </c>
      <c r="D109" s="163">
        <v>1216</v>
      </c>
      <c r="E109" s="163">
        <v>1896</v>
      </c>
      <c r="F109" s="163">
        <v>2178</v>
      </c>
      <c r="G109" s="163">
        <v>1615</v>
      </c>
      <c r="H109" s="163">
        <v>1369</v>
      </c>
      <c r="I109" s="163">
        <v>1459</v>
      </c>
      <c r="J109" s="178">
        <f>IFERROR(I109/H109-1,"-")</f>
        <v>6.5741417092768373E-2</v>
      </c>
      <c r="K109" s="162">
        <f t="shared" si="40"/>
        <v>90</v>
      </c>
      <c r="L109" s="164">
        <f t="shared" si="39"/>
        <v>1.4098716137473596E-3</v>
      </c>
    </row>
    <row r="110" spans="1:12" x14ac:dyDescent="0.25">
      <c r="A110" s="161" t="s">
        <v>100</v>
      </c>
      <c r="B110" s="162" t="s">
        <v>100</v>
      </c>
      <c r="C110" s="163">
        <v>2056</v>
      </c>
      <c r="D110" s="163">
        <v>6452</v>
      </c>
      <c r="E110" s="163">
        <v>148</v>
      </c>
      <c r="F110" s="163">
        <v>2734</v>
      </c>
      <c r="G110" s="163">
        <v>4348</v>
      </c>
      <c r="H110" s="163">
        <v>3742</v>
      </c>
      <c r="I110" s="163">
        <v>4471</v>
      </c>
      <c r="J110" s="178">
        <f>IFERROR(I110/H110-1,"-")</f>
        <v>0.19481560662747199</v>
      </c>
      <c r="K110" s="162">
        <f t="shared" si="40"/>
        <v>729</v>
      </c>
      <c r="L110" s="164">
        <f t="shared" si="39"/>
        <v>4.3204496127926279E-3</v>
      </c>
    </row>
    <row r="111" spans="1:12" x14ac:dyDescent="0.25">
      <c r="A111" s="1"/>
      <c r="B111" s="158" t="s">
        <v>107</v>
      </c>
      <c r="C111" s="159">
        <v>26641</v>
      </c>
      <c r="D111" s="159">
        <v>28397</v>
      </c>
      <c r="E111" s="159">
        <v>3571</v>
      </c>
      <c r="F111" s="159">
        <v>27052</v>
      </c>
      <c r="G111" s="159">
        <v>35838</v>
      </c>
      <c r="H111" s="159">
        <v>36839</v>
      </c>
      <c r="I111" s="159">
        <v>40396</v>
      </c>
      <c r="J111" s="177">
        <f>IFERROR(I111/H111-1,"-")</f>
        <v>9.6555281087977507E-2</v>
      </c>
      <c r="K111" s="158">
        <f t="shared" si="40"/>
        <v>3557</v>
      </c>
      <c r="L111" s="160">
        <f t="shared" si="39"/>
        <v>3.9035759910170206E-2</v>
      </c>
    </row>
    <row r="112" spans="1:12" s="56" customFormat="1" x14ac:dyDescent="0.25">
      <c r="B112" s="162" t="s">
        <v>110</v>
      </c>
      <c r="C112" s="163">
        <v>13466</v>
      </c>
      <c r="D112" s="163">
        <v>15594</v>
      </c>
      <c r="E112" s="163">
        <v>1520</v>
      </c>
      <c r="F112" s="163">
        <v>14283</v>
      </c>
      <c r="G112" s="163">
        <v>21382</v>
      </c>
      <c r="H112" s="163">
        <v>20779</v>
      </c>
      <c r="I112" s="163">
        <v>21693</v>
      </c>
      <c r="J112" s="178">
        <f t="shared" ref="J112:J119" si="41">IFERROR(I112/H112-1,"-")</f>
        <v>4.3986717358871941E-2</v>
      </c>
      <c r="K112" s="162">
        <f t="shared" si="40"/>
        <v>914</v>
      </c>
      <c r="L112" s="164">
        <f t="shared" si="39"/>
        <v>2.0962539353681611E-2</v>
      </c>
    </row>
    <row r="113" spans="1:12" s="56" customFormat="1" x14ac:dyDescent="0.25">
      <c r="B113" s="162" t="s">
        <v>113</v>
      </c>
      <c r="C113" s="163">
        <v>3001</v>
      </c>
      <c r="D113" s="163">
        <v>1704</v>
      </c>
      <c r="E113" s="163">
        <v>661</v>
      </c>
      <c r="F113" s="163">
        <v>1421</v>
      </c>
      <c r="G113" s="163">
        <v>2083</v>
      </c>
      <c r="H113" s="163">
        <v>1941</v>
      </c>
      <c r="I113" s="163">
        <v>2042</v>
      </c>
      <c r="J113" s="178">
        <f t="shared" si="41"/>
        <v>5.2035033487892735E-2</v>
      </c>
      <c r="K113" s="162">
        <f t="shared" si="40"/>
        <v>101</v>
      </c>
      <c r="L113" s="164">
        <f t="shared" si="39"/>
        <v>1.9732404628321509E-3</v>
      </c>
    </row>
    <row r="114" spans="1:12" x14ac:dyDescent="0.25">
      <c r="A114" s="1"/>
      <c r="B114" s="162" t="s">
        <v>116</v>
      </c>
      <c r="C114" s="163">
        <v>2917</v>
      </c>
      <c r="D114" s="163">
        <v>1338</v>
      </c>
      <c r="E114" s="163">
        <v>645</v>
      </c>
      <c r="F114" s="163">
        <v>1642</v>
      </c>
      <c r="G114" s="163">
        <v>3025</v>
      </c>
      <c r="H114" s="163">
        <v>2296</v>
      </c>
      <c r="I114" s="163">
        <v>3036</v>
      </c>
      <c r="J114" s="178">
        <f t="shared" si="41"/>
        <v>0.32229965156794416</v>
      </c>
      <c r="K114" s="162">
        <f t="shared" si="40"/>
        <v>740</v>
      </c>
      <c r="L114" s="164">
        <f t="shared" si="39"/>
        <v>2.9337698556113662E-3</v>
      </c>
    </row>
    <row r="115" spans="1:12" x14ac:dyDescent="0.25">
      <c r="A115" s="1"/>
      <c r="B115" s="162" t="s">
        <v>123</v>
      </c>
      <c r="C115" s="163">
        <v>669</v>
      </c>
      <c r="D115" s="163">
        <v>561</v>
      </c>
      <c r="E115" s="163">
        <v>36</v>
      </c>
      <c r="F115" s="163">
        <v>1513</v>
      </c>
      <c r="G115" s="163">
        <v>1165</v>
      </c>
      <c r="H115" s="163">
        <v>1737</v>
      </c>
      <c r="I115" s="163">
        <v>1657</v>
      </c>
      <c r="J115" s="178">
        <f t="shared" si="41"/>
        <v>-4.605641911341396E-2</v>
      </c>
      <c r="K115" s="162">
        <f t="shared" si="40"/>
        <v>-80</v>
      </c>
      <c r="L115" s="164">
        <f t="shared" si="39"/>
        <v>1.6012044304176661E-3</v>
      </c>
    </row>
    <row r="116" spans="1:12" x14ac:dyDescent="0.25">
      <c r="A116" s="1"/>
      <c r="B116" s="162" t="s">
        <v>119</v>
      </c>
      <c r="C116" s="163">
        <v>687</v>
      </c>
      <c r="D116" s="163">
        <v>842</v>
      </c>
      <c r="E116" s="163">
        <v>40</v>
      </c>
      <c r="F116" s="163">
        <v>1165</v>
      </c>
      <c r="G116" s="163">
        <v>1304</v>
      </c>
      <c r="H116" s="163">
        <v>1376</v>
      </c>
      <c r="I116" s="163">
        <v>1084</v>
      </c>
      <c r="J116" s="178">
        <f t="shared" si="41"/>
        <v>-0.21220930232558144</v>
      </c>
      <c r="K116" s="162">
        <f t="shared" si="40"/>
        <v>-292</v>
      </c>
      <c r="L116" s="164">
        <f t="shared" si="39"/>
        <v>1.0474988549020821E-3</v>
      </c>
    </row>
    <row r="117" spans="1:12" x14ac:dyDescent="0.25">
      <c r="A117" s="1"/>
      <c r="B117" s="162" t="s">
        <v>128</v>
      </c>
      <c r="C117" s="163">
        <v>289</v>
      </c>
      <c r="D117" s="163">
        <v>340</v>
      </c>
      <c r="E117" s="163">
        <v>0</v>
      </c>
      <c r="F117" s="163">
        <v>308</v>
      </c>
      <c r="G117" s="163">
        <v>475</v>
      </c>
      <c r="H117" s="163">
        <v>690</v>
      </c>
      <c r="I117" s="163">
        <v>539</v>
      </c>
      <c r="J117" s="178">
        <f t="shared" si="41"/>
        <v>-0.21884057971014492</v>
      </c>
      <c r="K117" s="162">
        <f t="shared" si="40"/>
        <v>-151</v>
      </c>
      <c r="L117" s="164">
        <f t="shared" si="39"/>
        <v>5.2085044538027878E-4</v>
      </c>
    </row>
    <row r="118" spans="1:12" x14ac:dyDescent="0.25">
      <c r="A118" s="161" t="s">
        <v>144</v>
      </c>
      <c r="B118" s="162" t="s">
        <v>131</v>
      </c>
      <c r="C118" s="163">
        <v>653</v>
      </c>
      <c r="D118" s="163">
        <v>988</v>
      </c>
      <c r="E118" s="163">
        <v>0</v>
      </c>
      <c r="F118" s="163">
        <v>427</v>
      </c>
      <c r="G118" s="163">
        <v>404</v>
      </c>
      <c r="H118" s="163">
        <v>805</v>
      </c>
      <c r="I118" s="163">
        <v>480</v>
      </c>
      <c r="J118" s="178">
        <f t="shared" si="41"/>
        <v>-0.40372670807453415</v>
      </c>
      <c r="K118" s="162">
        <f t="shared" si="40"/>
        <v>-325</v>
      </c>
      <c r="L118" s="164">
        <f t="shared" si="39"/>
        <v>4.6383713132195514E-4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4959</v>
      </c>
      <c r="D119" s="168">
        <f t="shared" ref="D119:I119" si="43">D111-SUM(D112:D118)</f>
        <v>7030</v>
      </c>
      <c r="E119" s="168">
        <f t="shared" si="43"/>
        <v>669</v>
      </c>
      <c r="F119" s="168">
        <f t="shared" si="43"/>
        <v>6293</v>
      </c>
      <c r="G119" s="168">
        <f t="shared" si="43"/>
        <v>6000</v>
      </c>
      <c r="H119" s="168">
        <f t="shared" si="43"/>
        <v>7215</v>
      </c>
      <c r="I119" s="168">
        <f t="shared" si="43"/>
        <v>9865</v>
      </c>
      <c r="J119" s="179">
        <f t="shared" si="41"/>
        <v>0.36729036729036735</v>
      </c>
      <c r="K119" s="167">
        <f>I119-H119</f>
        <v>2650</v>
      </c>
      <c r="L119" s="169">
        <f t="shared" si="39"/>
        <v>9.5328193760230995E-3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43902</v>
      </c>
      <c r="D121" s="175">
        <v>46221</v>
      </c>
      <c r="E121" s="175">
        <v>13115</v>
      </c>
      <c r="F121" s="175">
        <v>33194</v>
      </c>
      <c r="G121" s="175">
        <v>48798</v>
      </c>
      <c r="H121" s="175">
        <v>49218</v>
      </c>
      <c r="I121" s="175">
        <v>52121</v>
      </c>
      <c r="J121" s="176">
        <f>IFERROR(I121/H121-1,"-")</f>
        <v>5.898248608232759E-2</v>
      </c>
      <c r="K121" s="175">
        <f>I121-H121</f>
        <v>2903</v>
      </c>
      <c r="L121" s="176">
        <f t="shared" ref="L121:L133" si="44">I121/I$9</f>
        <v>5.0365948170065886E-2</v>
      </c>
    </row>
    <row r="122" spans="1:12" x14ac:dyDescent="0.25">
      <c r="A122" s="1" t="s">
        <v>96</v>
      </c>
      <c r="B122" s="158" t="s">
        <v>97</v>
      </c>
      <c r="C122" s="159">
        <v>19791</v>
      </c>
      <c r="D122" s="159">
        <v>22796</v>
      </c>
      <c r="E122" s="159">
        <v>7795</v>
      </c>
      <c r="F122" s="159">
        <v>16227</v>
      </c>
      <c r="G122" s="159">
        <v>23299</v>
      </c>
      <c r="H122" s="159">
        <v>24664</v>
      </c>
      <c r="I122" s="159">
        <v>26312</v>
      </c>
      <c r="J122" s="177">
        <f>IFERROR(I122/H122-1,"-")</f>
        <v>6.6818034382095437E-2</v>
      </c>
      <c r="K122" s="158">
        <f t="shared" ref="K122:K132" si="45">I122-H122</f>
        <v>1648</v>
      </c>
      <c r="L122" s="160">
        <f t="shared" si="44"/>
        <v>2.5426005415298509E-2</v>
      </c>
    </row>
    <row r="123" spans="1:12" x14ac:dyDescent="0.25">
      <c r="A123" s="161" t="s">
        <v>103</v>
      </c>
      <c r="B123" s="162" t="s">
        <v>103</v>
      </c>
      <c r="C123" s="163">
        <v>9185</v>
      </c>
      <c r="D123" s="163">
        <v>11636</v>
      </c>
      <c r="E123" s="163">
        <v>4099</v>
      </c>
      <c r="F123" s="163">
        <v>6896</v>
      </c>
      <c r="G123" s="163">
        <v>10947</v>
      </c>
      <c r="H123" s="163">
        <v>10699</v>
      </c>
      <c r="I123" s="163">
        <v>11338</v>
      </c>
      <c r="J123" s="178">
        <f>IFERROR(I123/H123-1,"-")</f>
        <v>5.9725207963361004E-2</v>
      </c>
      <c r="K123" s="162">
        <f t="shared" si="45"/>
        <v>639</v>
      </c>
      <c r="L123" s="164">
        <f t="shared" si="44"/>
        <v>1.0956219572767349E-2</v>
      </c>
    </row>
    <row r="124" spans="1:12" x14ac:dyDescent="0.25">
      <c r="A124" s="161" t="s">
        <v>100</v>
      </c>
      <c r="B124" s="162" t="s">
        <v>100</v>
      </c>
      <c r="C124" s="163">
        <v>10606</v>
      </c>
      <c r="D124" s="163">
        <v>11160</v>
      </c>
      <c r="E124" s="163">
        <v>3696</v>
      </c>
      <c r="F124" s="163">
        <v>9331</v>
      </c>
      <c r="G124" s="163">
        <v>12352</v>
      </c>
      <c r="H124" s="163">
        <v>13965</v>
      </c>
      <c r="I124" s="163">
        <v>14974</v>
      </c>
      <c r="J124" s="178">
        <f>IFERROR(I124/H124-1,"-")</f>
        <v>7.2252058718224044E-2</v>
      </c>
      <c r="K124" s="162">
        <f t="shared" si="45"/>
        <v>1009</v>
      </c>
      <c r="L124" s="164">
        <f t="shared" si="44"/>
        <v>1.446978584253116E-2</v>
      </c>
    </row>
    <row r="125" spans="1:12" x14ac:dyDescent="0.25">
      <c r="A125" s="1"/>
      <c r="B125" s="158" t="s">
        <v>107</v>
      </c>
      <c r="C125" s="159">
        <v>24111</v>
      </c>
      <c r="D125" s="159">
        <v>23425</v>
      </c>
      <c r="E125" s="159">
        <v>5320</v>
      </c>
      <c r="F125" s="159">
        <v>16967</v>
      </c>
      <c r="G125" s="159">
        <v>25499</v>
      </c>
      <c r="H125" s="159">
        <v>24554</v>
      </c>
      <c r="I125" s="159">
        <v>25809</v>
      </c>
      <c r="J125" s="177">
        <f>IFERROR(I125/H125-1,"-")</f>
        <v>5.1111835138877515E-2</v>
      </c>
      <c r="K125" s="158">
        <f t="shared" si="45"/>
        <v>1255</v>
      </c>
      <c r="L125" s="160">
        <f t="shared" si="44"/>
        <v>2.4939942754767377E-2</v>
      </c>
    </row>
    <row r="126" spans="1:12" s="56" customFormat="1" x14ac:dyDescent="0.25">
      <c r="B126" s="162" t="s">
        <v>110</v>
      </c>
      <c r="C126" s="163">
        <v>2820</v>
      </c>
      <c r="D126" s="163">
        <v>2631</v>
      </c>
      <c r="E126" s="163">
        <v>133</v>
      </c>
      <c r="F126" s="163">
        <v>1847</v>
      </c>
      <c r="G126" s="163">
        <v>3136</v>
      </c>
      <c r="H126" s="163">
        <v>3385</v>
      </c>
      <c r="I126" s="163">
        <v>3092</v>
      </c>
      <c r="J126" s="178">
        <f t="shared" ref="J126:J133" si="46">IFERROR(I126/H126-1,"-")</f>
        <v>-8.6558345642540613E-2</v>
      </c>
      <c r="K126" s="162">
        <f t="shared" si="45"/>
        <v>-293</v>
      </c>
      <c r="L126" s="164">
        <f t="shared" si="44"/>
        <v>2.9878841875989278E-3</v>
      </c>
    </row>
    <row r="127" spans="1:12" s="56" customFormat="1" x14ac:dyDescent="0.25">
      <c r="B127" s="162" t="s">
        <v>113</v>
      </c>
      <c r="C127" s="163">
        <v>2993</v>
      </c>
      <c r="D127" s="163">
        <v>2678</v>
      </c>
      <c r="E127" s="163">
        <v>602</v>
      </c>
      <c r="F127" s="163">
        <v>2128</v>
      </c>
      <c r="G127" s="163">
        <v>4095</v>
      </c>
      <c r="H127" s="163">
        <v>3932</v>
      </c>
      <c r="I127" s="163">
        <v>4494</v>
      </c>
      <c r="J127" s="178">
        <f t="shared" si="46"/>
        <v>0.14292980671414046</v>
      </c>
      <c r="K127" s="162">
        <f t="shared" si="45"/>
        <v>562</v>
      </c>
      <c r="L127" s="164">
        <f t="shared" si="44"/>
        <v>4.3426751420018051E-3</v>
      </c>
    </row>
    <row r="128" spans="1:12" x14ac:dyDescent="0.25">
      <c r="A128" s="1"/>
      <c r="B128" s="162" t="s">
        <v>116</v>
      </c>
      <c r="C128" s="163">
        <v>1553</v>
      </c>
      <c r="D128" s="163">
        <v>1629</v>
      </c>
      <c r="E128" s="163">
        <v>637</v>
      </c>
      <c r="F128" s="163">
        <v>1639</v>
      </c>
      <c r="G128" s="163">
        <v>2030</v>
      </c>
      <c r="H128" s="163">
        <v>1781</v>
      </c>
      <c r="I128" s="163">
        <v>2033</v>
      </c>
      <c r="J128" s="178">
        <f t="shared" si="46"/>
        <v>0.141493542953397</v>
      </c>
      <c r="K128" s="162">
        <f t="shared" si="45"/>
        <v>252</v>
      </c>
      <c r="L128" s="164">
        <f t="shared" si="44"/>
        <v>1.9645435166198641E-3</v>
      </c>
    </row>
    <row r="129" spans="1:12" x14ac:dyDescent="0.25">
      <c r="A129" s="1"/>
      <c r="B129" s="162" t="s">
        <v>123</v>
      </c>
      <c r="C129" s="163">
        <v>442</v>
      </c>
      <c r="D129" s="163">
        <v>477</v>
      </c>
      <c r="E129" s="163">
        <v>87</v>
      </c>
      <c r="F129" s="163">
        <v>586</v>
      </c>
      <c r="G129" s="163">
        <v>611</v>
      </c>
      <c r="H129" s="163">
        <v>651</v>
      </c>
      <c r="I129" s="163">
        <v>739</v>
      </c>
      <c r="J129" s="178">
        <f t="shared" si="46"/>
        <v>0.13517665130568357</v>
      </c>
      <c r="K129" s="162">
        <f t="shared" si="45"/>
        <v>88</v>
      </c>
      <c r="L129" s="164">
        <f t="shared" si="44"/>
        <v>7.1411591676442683E-4</v>
      </c>
    </row>
    <row r="130" spans="1:12" x14ac:dyDescent="0.25">
      <c r="A130" s="1"/>
      <c r="B130" s="162" t="s">
        <v>119</v>
      </c>
      <c r="C130" s="163">
        <v>300</v>
      </c>
      <c r="D130" s="163">
        <v>388</v>
      </c>
      <c r="E130" s="163">
        <v>86</v>
      </c>
      <c r="F130" s="163">
        <v>375</v>
      </c>
      <c r="G130" s="163">
        <v>471</v>
      </c>
      <c r="H130" s="163">
        <v>505</v>
      </c>
      <c r="I130" s="163">
        <v>595</v>
      </c>
      <c r="J130" s="178">
        <f t="shared" si="46"/>
        <v>0.17821782178217815</v>
      </c>
      <c r="K130" s="162">
        <f t="shared" si="45"/>
        <v>90</v>
      </c>
      <c r="L130" s="164">
        <f t="shared" si="44"/>
        <v>5.749647773678402E-4</v>
      </c>
    </row>
    <row r="131" spans="1:12" x14ac:dyDescent="0.25">
      <c r="A131" s="1"/>
      <c r="B131" s="162" t="s">
        <v>128</v>
      </c>
      <c r="C131" s="163">
        <v>532</v>
      </c>
      <c r="D131" s="163">
        <v>554</v>
      </c>
      <c r="E131" s="163">
        <v>4</v>
      </c>
      <c r="F131" s="163">
        <v>306</v>
      </c>
      <c r="G131" s="163">
        <v>368</v>
      </c>
      <c r="H131" s="163">
        <v>548</v>
      </c>
      <c r="I131" s="163">
        <v>442</v>
      </c>
      <c r="J131" s="178">
        <f t="shared" si="46"/>
        <v>-0.19343065693430661</v>
      </c>
      <c r="K131" s="162">
        <f t="shared" si="45"/>
        <v>-106</v>
      </c>
      <c r="L131" s="164">
        <f t="shared" si="44"/>
        <v>4.2711669175896701E-4</v>
      </c>
    </row>
    <row r="132" spans="1:12" x14ac:dyDescent="0.25">
      <c r="A132" s="161" t="s">
        <v>144</v>
      </c>
      <c r="B132" s="162" t="s">
        <v>131</v>
      </c>
      <c r="C132" s="163">
        <v>846</v>
      </c>
      <c r="D132" s="163">
        <v>833</v>
      </c>
      <c r="E132" s="163">
        <v>34</v>
      </c>
      <c r="F132" s="163">
        <v>547</v>
      </c>
      <c r="G132" s="163">
        <v>805</v>
      </c>
      <c r="H132" s="163">
        <v>775</v>
      </c>
      <c r="I132" s="163">
        <v>833</v>
      </c>
      <c r="J132" s="178">
        <f t="shared" si="46"/>
        <v>7.4838709677419457E-2</v>
      </c>
      <c r="K132" s="162">
        <f t="shared" si="45"/>
        <v>58</v>
      </c>
      <c r="L132" s="164">
        <f t="shared" si="44"/>
        <v>8.0495068831497633E-4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14625</v>
      </c>
      <c r="D133" s="168">
        <f t="shared" ref="D133:I133" si="48">D125-SUM(D126:D132)</f>
        <v>14235</v>
      </c>
      <c r="E133" s="168">
        <f t="shared" si="48"/>
        <v>3737</v>
      </c>
      <c r="F133" s="168">
        <f t="shared" si="48"/>
        <v>9539</v>
      </c>
      <c r="G133" s="168">
        <f t="shared" si="48"/>
        <v>13983</v>
      </c>
      <c r="H133" s="168">
        <f t="shared" si="48"/>
        <v>12977</v>
      </c>
      <c r="I133" s="168">
        <f t="shared" si="48"/>
        <v>13581</v>
      </c>
      <c r="J133" s="179">
        <f t="shared" si="46"/>
        <v>4.6543885335593727E-2</v>
      </c>
      <c r="K133" s="167">
        <f>I133-H133</f>
        <v>604</v>
      </c>
      <c r="L133" s="169">
        <f t="shared" si="44"/>
        <v>1.3123691834340569E-2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46915</v>
      </c>
      <c r="D135" s="175">
        <v>52541</v>
      </c>
      <c r="E135" s="175">
        <v>12821</v>
      </c>
      <c r="F135" s="175">
        <v>44789</v>
      </c>
      <c r="G135" s="175">
        <v>55197</v>
      </c>
      <c r="H135" s="175">
        <v>56420</v>
      </c>
      <c r="I135" s="175">
        <v>55860</v>
      </c>
      <c r="J135" s="176">
        <f>IFERROR(I135/H135-1,"-")</f>
        <v>-9.9255583126550695E-3</v>
      </c>
      <c r="K135" s="175">
        <f>I135-H135</f>
        <v>-560</v>
      </c>
      <c r="L135" s="176">
        <f t="shared" ref="L135:L147" si="49">I135/I$9</f>
        <v>5.3979046157592532E-2</v>
      </c>
    </row>
    <row r="136" spans="1:12" x14ac:dyDescent="0.25">
      <c r="A136" s="1" t="s">
        <v>96</v>
      </c>
      <c r="B136" s="158" t="s">
        <v>97</v>
      </c>
      <c r="C136" s="159">
        <v>3546</v>
      </c>
      <c r="D136" s="159">
        <v>2407</v>
      </c>
      <c r="E136" s="159">
        <v>6580</v>
      </c>
      <c r="F136" s="159">
        <v>2531</v>
      </c>
      <c r="G136" s="159">
        <v>3288</v>
      </c>
      <c r="H136" s="159">
        <v>2659</v>
      </c>
      <c r="I136" s="159">
        <v>1856</v>
      </c>
      <c r="J136" s="177">
        <f>IFERROR(I136/H136-1,"-")</f>
        <v>-0.30199323053779614</v>
      </c>
      <c r="K136" s="158">
        <f t="shared" ref="K136:K146" si="50">I136-H136</f>
        <v>-803</v>
      </c>
      <c r="L136" s="160">
        <f t="shared" si="49"/>
        <v>1.7935035744448932E-3</v>
      </c>
    </row>
    <row r="137" spans="1:12" x14ac:dyDescent="0.25">
      <c r="A137" s="161" t="s">
        <v>103</v>
      </c>
      <c r="B137" s="162" t="s">
        <v>103</v>
      </c>
      <c r="C137" s="163">
        <v>1655</v>
      </c>
      <c r="D137" s="163">
        <v>1533</v>
      </c>
      <c r="E137" s="163">
        <v>5786</v>
      </c>
      <c r="F137" s="163">
        <v>1185</v>
      </c>
      <c r="G137" s="163">
        <v>1828</v>
      </c>
      <c r="H137" s="163">
        <v>1496</v>
      </c>
      <c r="I137" s="163">
        <v>566</v>
      </c>
      <c r="J137" s="178">
        <f>IFERROR(I137/H137-1,"-")</f>
        <v>-0.62165775401069512</v>
      </c>
      <c r="K137" s="162">
        <f t="shared" si="50"/>
        <v>-930</v>
      </c>
      <c r="L137" s="164">
        <f t="shared" si="49"/>
        <v>5.4694128401713881E-4</v>
      </c>
    </row>
    <row r="138" spans="1:12" x14ac:dyDescent="0.25">
      <c r="A138" s="161" t="s">
        <v>100</v>
      </c>
      <c r="B138" s="162" t="s">
        <v>100</v>
      </c>
      <c r="C138" s="163">
        <v>1891</v>
      </c>
      <c r="D138" s="163">
        <v>874</v>
      </c>
      <c r="E138" s="163">
        <v>794</v>
      </c>
      <c r="F138" s="163">
        <v>1346</v>
      </c>
      <c r="G138" s="163">
        <v>1460</v>
      </c>
      <c r="H138" s="163">
        <v>1163</v>
      </c>
      <c r="I138" s="163">
        <v>1290</v>
      </c>
      <c r="J138" s="178">
        <f>IFERROR(I138/H138-1,"-")</f>
        <v>0.10920034393809108</v>
      </c>
      <c r="K138" s="162">
        <f t="shared" si="50"/>
        <v>127</v>
      </c>
      <c r="L138" s="164">
        <f t="shared" si="49"/>
        <v>1.2465622904277544E-3</v>
      </c>
    </row>
    <row r="139" spans="1:12" x14ac:dyDescent="0.25">
      <c r="A139" s="1"/>
      <c r="B139" s="158" t="s">
        <v>107</v>
      </c>
      <c r="C139" s="159">
        <v>43369</v>
      </c>
      <c r="D139" s="159">
        <v>50134</v>
      </c>
      <c r="E139" s="159">
        <v>6241</v>
      </c>
      <c r="F139" s="159">
        <v>42258</v>
      </c>
      <c r="G139" s="159">
        <v>51909</v>
      </c>
      <c r="H139" s="159">
        <v>53761</v>
      </c>
      <c r="I139" s="159">
        <v>54004</v>
      </c>
      <c r="J139" s="177">
        <f>IFERROR(I139/H139-1,"-")</f>
        <v>4.5200052082363662E-3</v>
      </c>
      <c r="K139" s="158">
        <f t="shared" si="50"/>
        <v>243</v>
      </c>
      <c r="L139" s="160">
        <f t="shared" si="49"/>
        <v>5.2185542583147636E-2</v>
      </c>
    </row>
    <row r="140" spans="1:12" s="56" customFormat="1" x14ac:dyDescent="0.25">
      <c r="B140" s="162" t="s">
        <v>110</v>
      </c>
      <c r="C140" s="163">
        <v>19442</v>
      </c>
      <c r="D140" s="163">
        <v>22351</v>
      </c>
      <c r="E140" s="163">
        <v>311</v>
      </c>
      <c r="F140" s="163">
        <v>14508</v>
      </c>
      <c r="G140" s="163">
        <v>19887</v>
      </c>
      <c r="H140" s="163">
        <v>21790</v>
      </c>
      <c r="I140" s="163">
        <v>22731</v>
      </c>
      <c r="J140" s="178">
        <f t="shared" ref="J140:J147" si="51">IFERROR(I140/H140-1,"-")</f>
        <v>4.3184947223497083E-2</v>
      </c>
      <c r="K140" s="162">
        <f t="shared" si="50"/>
        <v>941</v>
      </c>
      <c r="L140" s="164">
        <f t="shared" si="49"/>
        <v>2.196558715016534E-2</v>
      </c>
    </row>
    <row r="141" spans="1:12" s="56" customFormat="1" x14ac:dyDescent="0.25">
      <c r="B141" s="162" t="s">
        <v>113</v>
      </c>
      <c r="C141" s="163">
        <v>2765</v>
      </c>
      <c r="D141" s="163">
        <v>3129</v>
      </c>
      <c r="E141" s="163">
        <v>539</v>
      </c>
      <c r="F141" s="163">
        <v>2992</v>
      </c>
      <c r="G141" s="163">
        <v>4323</v>
      </c>
      <c r="H141" s="163">
        <v>4589</v>
      </c>
      <c r="I141" s="163">
        <v>4388</v>
      </c>
      <c r="J141" s="178">
        <f t="shared" si="51"/>
        <v>-4.3800392242318575E-2</v>
      </c>
      <c r="K141" s="162">
        <f t="shared" si="50"/>
        <v>-201</v>
      </c>
      <c r="L141" s="164">
        <f t="shared" si="49"/>
        <v>4.2402444421682063E-3</v>
      </c>
    </row>
    <row r="142" spans="1:12" x14ac:dyDescent="0.25">
      <c r="A142" s="1"/>
      <c r="B142" s="162" t="s">
        <v>116</v>
      </c>
      <c r="C142" s="163">
        <v>3402</v>
      </c>
      <c r="D142" s="163">
        <v>3309</v>
      </c>
      <c r="E142" s="163">
        <v>2223</v>
      </c>
      <c r="F142" s="163">
        <v>4800</v>
      </c>
      <c r="G142" s="163">
        <v>4356</v>
      </c>
      <c r="H142" s="163">
        <v>4400</v>
      </c>
      <c r="I142" s="163">
        <v>4467</v>
      </c>
      <c r="J142" s="178">
        <f t="shared" si="51"/>
        <v>1.5227272727272645E-2</v>
      </c>
      <c r="K142" s="162">
        <f t="shared" si="50"/>
        <v>67</v>
      </c>
      <c r="L142" s="164">
        <f t="shared" si="49"/>
        <v>4.3165843033649452E-3</v>
      </c>
    </row>
    <row r="143" spans="1:12" x14ac:dyDescent="0.25">
      <c r="A143" s="1"/>
      <c r="B143" s="162" t="s">
        <v>123</v>
      </c>
      <c r="C143" s="163">
        <v>772</v>
      </c>
      <c r="D143" s="163">
        <v>688</v>
      </c>
      <c r="E143" s="163">
        <v>101</v>
      </c>
      <c r="F143" s="163">
        <v>1986</v>
      </c>
      <c r="G143" s="163">
        <v>1733</v>
      </c>
      <c r="H143" s="163">
        <v>1547</v>
      </c>
      <c r="I143" s="163">
        <v>1357</v>
      </c>
      <c r="J143" s="178">
        <f t="shared" si="51"/>
        <v>-0.12281835811247577</v>
      </c>
      <c r="K143" s="162">
        <f t="shared" si="50"/>
        <v>-190</v>
      </c>
      <c r="L143" s="164">
        <f t="shared" si="49"/>
        <v>1.311306223341444E-3</v>
      </c>
    </row>
    <row r="144" spans="1:12" x14ac:dyDescent="0.25">
      <c r="A144" s="1"/>
      <c r="B144" s="162" t="s">
        <v>119</v>
      </c>
      <c r="C144" s="163">
        <v>793</v>
      </c>
      <c r="D144" s="163">
        <v>785</v>
      </c>
      <c r="E144" s="163">
        <v>211</v>
      </c>
      <c r="F144" s="163">
        <v>1111</v>
      </c>
      <c r="G144" s="163">
        <v>1002</v>
      </c>
      <c r="H144" s="163">
        <v>1052</v>
      </c>
      <c r="I144" s="163">
        <v>848</v>
      </c>
      <c r="J144" s="178">
        <f t="shared" si="51"/>
        <v>-0.19391634980988592</v>
      </c>
      <c r="K144" s="162">
        <f t="shared" si="50"/>
        <v>-204</v>
      </c>
      <c r="L144" s="164">
        <f t="shared" si="49"/>
        <v>8.1944559866878742E-4</v>
      </c>
    </row>
    <row r="145" spans="1:12" x14ac:dyDescent="0.25">
      <c r="A145" s="1"/>
      <c r="B145" s="162" t="s">
        <v>128</v>
      </c>
      <c r="C145" s="163">
        <v>1069</v>
      </c>
      <c r="D145" s="163">
        <v>1908</v>
      </c>
      <c r="E145" s="163">
        <v>23</v>
      </c>
      <c r="F145" s="163">
        <v>1208</v>
      </c>
      <c r="G145" s="163">
        <v>1829</v>
      </c>
      <c r="H145" s="163">
        <v>1537</v>
      </c>
      <c r="I145" s="163">
        <v>1436</v>
      </c>
      <c r="J145" s="178">
        <f t="shared" si="51"/>
        <v>-6.5712426805465185E-2</v>
      </c>
      <c r="K145" s="162">
        <f t="shared" si="50"/>
        <v>-101</v>
      </c>
      <c r="L145" s="164">
        <f t="shared" si="49"/>
        <v>1.3876460845381824E-3</v>
      </c>
    </row>
    <row r="146" spans="1:12" x14ac:dyDescent="0.25">
      <c r="A146" s="161" t="s">
        <v>144</v>
      </c>
      <c r="B146" s="162" t="s">
        <v>131</v>
      </c>
      <c r="C146" s="163">
        <v>3387</v>
      </c>
      <c r="D146" s="163">
        <v>4041</v>
      </c>
      <c r="E146" s="163">
        <v>31</v>
      </c>
      <c r="F146" s="163">
        <v>506</v>
      </c>
      <c r="G146" s="163">
        <v>1230</v>
      </c>
      <c r="H146" s="163">
        <v>1080</v>
      </c>
      <c r="I146" s="163">
        <v>801</v>
      </c>
      <c r="J146" s="178">
        <f t="shared" si="51"/>
        <v>-0.2583333333333333</v>
      </c>
      <c r="K146" s="162">
        <f t="shared" si="50"/>
        <v>-279</v>
      </c>
      <c r="L146" s="164">
        <f t="shared" si="49"/>
        <v>7.7402821289351267E-4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11739</v>
      </c>
      <c r="D147" s="168">
        <f t="shared" ref="D147:I147" si="53">D139-SUM(D140:D146)</f>
        <v>13923</v>
      </c>
      <c r="E147" s="168">
        <f t="shared" si="53"/>
        <v>2802</v>
      </c>
      <c r="F147" s="168">
        <f t="shared" si="53"/>
        <v>15147</v>
      </c>
      <c r="G147" s="168">
        <f t="shared" si="53"/>
        <v>17549</v>
      </c>
      <c r="H147" s="168">
        <f t="shared" si="53"/>
        <v>17766</v>
      </c>
      <c r="I147" s="168">
        <f t="shared" si="53"/>
        <v>17976</v>
      </c>
      <c r="J147" s="179">
        <f t="shared" si="51"/>
        <v>1.1820330969267046E-2</v>
      </c>
      <c r="K147" s="167">
        <f>I147-H147</f>
        <v>210</v>
      </c>
      <c r="L147" s="169">
        <f t="shared" si="49"/>
        <v>1.737070056800722E-2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24683</v>
      </c>
      <c r="D149" s="175">
        <v>23572</v>
      </c>
      <c r="E149" s="175">
        <v>5344</v>
      </c>
      <c r="F149" s="175">
        <v>18958</v>
      </c>
      <c r="G149" s="175">
        <v>23914</v>
      </c>
      <c r="H149" s="175">
        <v>25903</v>
      </c>
      <c r="I149" s="175">
        <v>24060</v>
      </c>
      <c r="J149" s="176">
        <f>IFERROR(I149/H149-1,"-")</f>
        <v>-7.1150059838628765E-2</v>
      </c>
      <c r="K149" s="175">
        <f>I149-H149</f>
        <v>-1843</v>
      </c>
      <c r="L149" s="176">
        <f t="shared" ref="L149:L161" si="54">I149/I$9</f>
        <v>2.3249836207513003E-2</v>
      </c>
    </row>
    <row r="150" spans="1:12" x14ac:dyDescent="0.25">
      <c r="A150" s="1" t="s">
        <v>96</v>
      </c>
      <c r="B150" s="158" t="s">
        <v>97</v>
      </c>
      <c r="C150" s="159">
        <v>7556</v>
      </c>
      <c r="D150" s="159">
        <v>7736</v>
      </c>
      <c r="E150" s="159">
        <v>3435</v>
      </c>
      <c r="F150" s="159">
        <v>7991</v>
      </c>
      <c r="G150" s="159">
        <v>9181</v>
      </c>
      <c r="H150" s="159">
        <v>9047</v>
      </c>
      <c r="I150" s="159">
        <v>7139</v>
      </c>
      <c r="J150" s="177">
        <f>IFERROR(I150/H150-1,"-")</f>
        <v>-0.21089864043329276</v>
      </c>
      <c r="K150" s="158">
        <f t="shared" ref="K150:K160" si="55">I150-H150</f>
        <v>-1908</v>
      </c>
      <c r="L150" s="160">
        <f t="shared" si="54"/>
        <v>6.898611001057162E-3</v>
      </c>
    </row>
    <row r="151" spans="1:12" x14ac:dyDescent="0.25">
      <c r="A151" s="161" t="s">
        <v>103</v>
      </c>
      <c r="B151" s="162" t="s">
        <v>103</v>
      </c>
      <c r="C151" s="163">
        <v>4382</v>
      </c>
      <c r="D151" s="163">
        <v>3539</v>
      </c>
      <c r="E151" s="163">
        <v>3070</v>
      </c>
      <c r="F151" s="163">
        <v>5911</v>
      </c>
      <c r="G151" s="163">
        <v>6610</v>
      </c>
      <c r="H151" s="163">
        <v>7010</v>
      </c>
      <c r="I151" s="163">
        <v>4866</v>
      </c>
      <c r="J151" s="178">
        <f>IFERROR(I151/H151-1,"-")</f>
        <v>-0.30584878744650501</v>
      </c>
      <c r="K151" s="162">
        <f t="shared" si="55"/>
        <v>-2144</v>
      </c>
      <c r="L151" s="164">
        <f t="shared" si="54"/>
        <v>4.7021489187763204E-3</v>
      </c>
    </row>
    <row r="152" spans="1:12" x14ac:dyDescent="0.25">
      <c r="A152" s="161" t="s">
        <v>100</v>
      </c>
      <c r="B152" s="162" t="s">
        <v>100</v>
      </c>
      <c r="C152" s="163">
        <v>3174</v>
      </c>
      <c r="D152" s="163">
        <v>4197</v>
      </c>
      <c r="E152" s="163">
        <v>365</v>
      </c>
      <c r="F152" s="163">
        <v>2080</v>
      </c>
      <c r="G152" s="163">
        <v>2571</v>
      </c>
      <c r="H152" s="163">
        <v>2037</v>
      </c>
      <c r="I152" s="163">
        <v>2273</v>
      </c>
      <c r="J152" s="178">
        <f>IFERROR(I152/H152-1,"-")</f>
        <v>0.1158566519391262</v>
      </c>
      <c r="K152" s="162">
        <f t="shared" si="55"/>
        <v>236</v>
      </c>
      <c r="L152" s="164">
        <f t="shared" si="54"/>
        <v>2.1964620822808416E-3</v>
      </c>
    </row>
    <row r="153" spans="1:12" x14ac:dyDescent="0.25">
      <c r="A153" s="1"/>
      <c r="B153" s="158" t="s">
        <v>107</v>
      </c>
      <c r="C153" s="159">
        <v>17127</v>
      </c>
      <c r="D153" s="159">
        <v>15836</v>
      </c>
      <c r="E153" s="159">
        <v>1909</v>
      </c>
      <c r="F153" s="159">
        <v>10967</v>
      </c>
      <c r="G153" s="159">
        <v>14733</v>
      </c>
      <c r="H153" s="159">
        <v>16856</v>
      </c>
      <c r="I153" s="159">
        <v>16921</v>
      </c>
      <c r="J153" s="177">
        <f>IFERROR(I153/H153-1,"-")</f>
        <v>3.8561936402468078E-3</v>
      </c>
      <c r="K153" s="158">
        <f t="shared" si="55"/>
        <v>65</v>
      </c>
      <c r="L153" s="160">
        <f t="shared" si="54"/>
        <v>1.6351225206455839E-2</v>
      </c>
    </row>
    <row r="154" spans="1:12" s="56" customFormat="1" x14ac:dyDescent="0.25">
      <c r="B154" s="162" t="s">
        <v>110</v>
      </c>
      <c r="C154" s="163">
        <v>5272</v>
      </c>
      <c r="D154" s="163">
        <v>4794</v>
      </c>
      <c r="E154" s="163">
        <v>71</v>
      </c>
      <c r="F154" s="163">
        <v>3437</v>
      </c>
      <c r="G154" s="163">
        <v>4473</v>
      </c>
      <c r="H154" s="163">
        <v>4890</v>
      </c>
      <c r="I154" s="163">
        <v>3499</v>
      </c>
      <c r="J154" s="178">
        <f t="shared" ref="J154:J161" si="56">IFERROR(I154/H154-1,"-")</f>
        <v>-0.2844580777096114</v>
      </c>
      <c r="K154" s="162">
        <f t="shared" si="55"/>
        <v>-1391</v>
      </c>
      <c r="L154" s="164">
        <f t="shared" si="54"/>
        <v>3.3811794218656689E-3</v>
      </c>
    </row>
    <row r="155" spans="1:12" s="56" customFormat="1" x14ac:dyDescent="0.25">
      <c r="B155" s="162" t="s">
        <v>113</v>
      </c>
      <c r="C155" s="163">
        <v>4811</v>
      </c>
      <c r="D155" s="163">
        <v>4512</v>
      </c>
      <c r="E155" s="163">
        <v>470</v>
      </c>
      <c r="F155" s="163">
        <v>2794</v>
      </c>
      <c r="G155" s="163">
        <v>3533</v>
      </c>
      <c r="H155" s="163">
        <v>3744</v>
      </c>
      <c r="I155" s="163">
        <v>3450</v>
      </c>
      <c r="J155" s="178">
        <f t="shared" si="56"/>
        <v>-7.852564102564108E-2</v>
      </c>
      <c r="K155" s="162">
        <f t="shared" si="55"/>
        <v>-294</v>
      </c>
      <c r="L155" s="164">
        <f t="shared" si="54"/>
        <v>3.3338293813765527E-3</v>
      </c>
    </row>
    <row r="156" spans="1:12" x14ac:dyDescent="0.25">
      <c r="A156" s="1"/>
      <c r="B156" s="162" t="s">
        <v>116</v>
      </c>
      <c r="C156" s="163">
        <v>2029</v>
      </c>
      <c r="D156" s="163">
        <v>1750</v>
      </c>
      <c r="E156" s="163">
        <v>395</v>
      </c>
      <c r="F156" s="163">
        <v>1068</v>
      </c>
      <c r="G156" s="163">
        <v>1872</v>
      </c>
      <c r="H156" s="163">
        <v>2193</v>
      </c>
      <c r="I156" s="163">
        <v>3488</v>
      </c>
      <c r="J156" s="178">
        <f t="shared" si="56"/>
        <v>0.59051527587779296</v>
      </c>
      <c r="K156" s="162">
        <f t="shared" si="55"/>
        <v>1295</v>
      </c>
      <c r="L156" s="164">
        <f t="shared" si="54"/>
        <v>3.3705498209395408E-3</v>
      </c>
    </row>
    <row r="157" spans="1:12" x14ac:dyDescent="0.25">
      <c r="A157" s="1"/>
      <c r="B157" s="162" t="s">
        <v>123</v>
      </c>
      <c r="C157" s="163">
        <v>378</v>
      </c>
      <c r="D157" s="163">
        <v>452</v>
      </c>
      <c r="E157" s="163">
        <v>68</v>
      </c>
      <c r="F157" s="163">
        <v>353</v>
      </c>
      <c r="G157" s="163">
        <v>500</v>
      </c>
      <c r="H157" s="163">
        <v>757</v>
      </c>
      <c r="I157" s="163">
        <v>748</v>
      </c>
      <c r="J157" s="178">
        <f t="shared" si="56"/>
        <v>-1.1889035667106973E-2</v>
      </c>
      <c r="K157" s="162">
        <f t="shared" si="55"/>
        <v>-9</v>
      </c>
      <c r="L157" s="164">
        <f t="shared" si="54"/>
        <v>7.228128629767134E-4</v>
      </c>
    </row>
    <row r="158" spans="1:12" x14ac:dyDescent="0.25">
      <c r="A158" s="1"/>
      <c r="B158" s="162" t="s">
        <v>119</v>
      </c>
      <c r="C158" s="163">
        <v>643</v>
      </c>
      <c r="D158" s="163">
        <v>587</v>
      </c>
      <c r="E158" s="163">
        <v>66</v>
      </c>
      <c r="F158" s="163">
        <v>543</v>
      </c>
      <c r="G158" s="163">
        <v>738</v>
      </c>
      <c r="H158" s="163">
        <v>677</v>
      </c>
      <c r="I158" s="163">
        <v>787</v>
      </c>
      <c r="J158" s="178">
        <f t="shared" si="56"/>
        <v>0.16248153618906946</v>
      </c>
      <c r="K158" s="162">
        <f t="shared" si="55"/>
        <v>110</v>
      </c>
      <c r="L158" s="164">
        <f t="shared" si="54"/>
        <v>7.6049962989662226E-4</v>
      </c>
    </row>
    <row r="159" spans="1:12" x14ac:dyDescent="0.25">
      <c r="A159" s="1"/>
      <c r="B159" s="162" t="s">
        <v>128</v>
      </c>
      <c r="C159" s="163">
        <v>218</v>
      </c>
      <c r="D159" s="163">
        <v>358</v>
      </c>
      <c r="E159" s="163">
        <v>10</v>
      </c>
      <c r="F159" s="163">
        <v>193</v>
      </c>
      <c r="G159" s="163">
        <v>256</v>
      </c>
      <c r="H159" s="163">
        <v>237</v>
      </c>
      <c r="I159" s="163">
        <v>208</v>
      </c>
      <c r="J159" s="178">
        <f t="shared" si="56"/>
        <v>-0.12236286919831219</v>
      </c>
      <c r="K159" s="162">
        <f t="shared" si="55"/>
        <v>-29</v>
      </c>
      <c r="L159" s="164">
        <f t="shared" si="54"/>
        <v>2.0099609023951391E-4</v>
      </c>
    </row>
    <row r="160" spans="1:12" x14ac:dyDescent="0.25">
      <c r="A160" s="161" t="s">
        <v>144</v>
      </c>
      <c r="B160" s="162" t="s">
        <v>131</v>
      </c>
      <c r="C160" s="163">
        <v>370</v>
      </c>
      <c r="D160" s="163">
        <v>450</v>
      </c>
      <c r="E160" s="163">
        <v>19</v>
      </c>
      <c r="F160" s="163">
        <v>269</v>
      </c>
      <c r="G160" s="163">
        <v>377</v>
      </c>
      <c r="H160" s="163">
        <v>372</v>
      </c>
      <c r="I160" s="163">
        <v>278</v>
      </c>
      <c r="J160" s="178">
        <f t="shared" si="56"/>
        <v>-0.25268817204301075</v>
      </c>
      <c r="K160" s="162">
        <f t="shared" si="55"/>
        <v>-94</v>
      </c>
      <c r="L160" s="164">
        <f t="shared" si="54"/>
        <v>2.6863900522396567E-4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3406</v>
      </c>
      <c r="D161" s="168">
        <f t="shared" ref="D161:I161" si="58">D153-SUM(D154:D160)</f>
        <v>2933</v>
      </c>
      <c r="E161" s="168">
        <f t="shared" si="58"/>
        <v>810</v>
      </c>
      <c r="F161" s="168">
        <f t="shared" si="58"/>
        <v>2310</v>
      </c>
      <c r="G161" s="168">
        <f t="shared" si="58"/>
        <v>2984</v>
      </c>
      <c r="H161" s="168">
        <f t="shared" si="58"/>
        <v>3986</v>
      </c>
      <c r="I161" s="168">
        <f t="shared" si="58"/>
        <v>4463</v>
      </c>
      <c r="J161" s="179">
        <f t="shared" si="56"/>
        <v>0.11966884094330155</v>
      </c>
      <c r="K161" s="167">
        <f>I161-H161</f>
        <v>477</v>
      </c>
      <c r="L161" s="169">
        <f t="shared" si="54"/>
        <v>4.3127189939372625E-3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96B47-043A-4D55-BE6C-E226BD79EFB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3CDA6-D029-4F18-8005-737C3C169D03}">
  <sheetPr>
    <tabColor rgb="FFF29140"/>
  </sheetPr>
  <dimension ref="A4:O270"/>
  <sheetViews>
    <sheetView showGridLines="0" zoomScaleNormal="100" workbookViewId="0">
      <selection activeCell="A8" sqref="A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267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 t="shared" ref="C7" si="0">E7-1</f>
        <v>2020</v>
      </c>
      <c r="D7" s="296"/>
      <c r="E7" s="297">
        <f t="shared" ref="E7" si="1">G7-1</f>
        <v>2021</v>
      </c>
      <c r="F7" s="296"/>
      <c r="G7" s="297">
        <f t="shared" ref="G7" si="2">I7-1</f>
        <v>2022</v>
      </c>
      <c r="H7" s="296"/>
      <c r="I7" s="297">
        <f t="shared" ref="I7" si="3"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21024</v>
      </c>
      <c r="D9" s="118">
        <v>-0.1447052601602864</v>
      </c>
      <c r="E9" s="117">
        <v>2960</v>
      </c>
      <c r="F9" s="118">
        <f t="shared" ref="F9:L21" si="4">IFERROR(E9/C9-1,"-")</f>
        <v>-0.85920852359208522</v>
      </c>
      <c r="G9" s="117">
        <v>13922</v>
      </c>
      <c r="H9" s="118">
        <f t="shared" si="4"/>
        <v>3.7033783783783782</v>
      </c>
      <c r="I9" s="117">
        <v>17982</v>
      </c>
      <c r="J9" s="118">
        <f t="shared" si="4"/>
        <v>0.29162476655652925</v>
      </c>
      <c r="K9" s="117">
        <v>21297</v>
      </c>
      <c r="L9" s="118">
        <f t="shared" si="4"/>
        <v>0.18435101768435103</v>
      </c>
      <c r="M9" s="117">
        <v>21020</v>
      </c>
      <c r="N9" s="118">
        <f>IFERROR(M9/K9-1,"-")</f>
        <v>-1.3006526740855562E-2</v>
      </c>
    </row>
    <row r="10" spans="1:15" x14ac:dyDescent="0.25">
      <c r="A10" s="1" t="s">
        <v>72</v>
      </c>
      <c r="B10" s="116" t="s">
        <v>73</v>
      </c>
      <c r="C10" s="117">
        <v>20377</v>
      </c>
      <c r="D10" s="118">
        <v>2.4793804063568681E-2</v>
      </c>
      <c r="E10" s="117">
        <v>2006</v>
      </c>
      <c r="F10" s="118">
        <f t="shared" si="4"/>
        <v>-0.90155567551651372</v>
      </c>
      <c r="G10" s="117">
        <v>13217</v>
      </c>
      <c r="H10" s="118">
        <f t="shared" si="4"/>
        <v>5.5887337986041876</v>
      </c>
      <c r="I10" s="117">
        <v>16181</v>
      </c>
      <c r="J10" s="118">
        <f t="shared" si="4"/>
        <v>0.22425663917681771</v>
      </c>
      <c r="K10" s="117">
        <v>18659</v>
      </c>
      <c r="L10" s="118">
        <f t="shared" si="4"/>
        <v>0.1531425746245596</v>
      </c>
      <c r="M10" s="117">
        <v>17956</v>
      </c>
      <c r="N10" s="118">
        <f t="shared" ref="N10" si="5">IFERROR(M10/K10-1,"-")</f>
        <v>-3.7676188434535574E-2</v>
      </c>
    </row>
    <row r="11" spans="1:15" x14ac:dyDescent="0.25">
      <c r="A11" s="1" t="s">
        <v>74</v>
      </c>
      <c r="B11" s="116" t="s">
        <v>75</v>
      </c>
      <c r="C11" s="117">
        <v>12337</v>
      </c>
      <c r="D11" s="118">
        <v>-0.48828238417188596</v>
      </c>
      <c r="E11" s="117">
        <v>3881</v>
      </c>
      <c r="F11" s="118">
        <f t="shared" si="4"/>
        <v>-0.68541784874766964</v>
      </c>
      <c r="G11" s="117">
        <v>17020</v>
      </c>
      <c r="H11" s="118">
        <f t="shared" si="4"/>
        <v>3.3854676629734604</v>
      </c>
      <c r="I11" s="117">
        <v>18269</v>
      </c>
      <c r="J11" s="118">
        <f t="shared" si="4"/>
        <v>7.3384253819036349E-2</v>
      </c>
      <c r="K11" s="117">
        <v>20797</v>
      </c>
      <c r="L11" s="118">
        <f t="shared" si="4"/>
        <v>0.13837648475559683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3601</v>
      </c>
      <c r="F12" s="118" t="str">
        <f t="shared" si="4"/>
        <v>-</v>
      </c>
      <c r="G12" s="117">
        <v>12113</v>
      </c>
      <c r="H12" s="118">
        <f t="shared" si="4"/>
        <v>2.3637878367120244</v>
      </c>
      <c r="I12" s="117">
        <v>13117</v>
      </c>
      <c r="J12" s="118">
        <f t="shared" si="4"/>
        <v>8.2886155370263337E-2</v>
      </c>
      <c r="K12" s="117">
        <v>14586</v>
      </c>
      <c r="L12" s="118">
        <f t="shared" si="4"/>
        <v>0.11199207135778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3321</v>
      </c>
      <c r="F13" s="118" t="str">
        <f t="shared" si="4"/>
        <v>-</v>
      </c>
      <c r="G13" s="117">
        <v>11098</v>
      </c>
      <c r="H13" s="118">
        <f t="shared" si="4"/>
        <v>2.3417645287563986</v>
      </c>
      <c r="I13" s="117">
        <v>10740</v>
      </c>
      <c r="J13" s="118">
        <f t="shared" si="4"/>
        <v>-3.2258064516129004E-2</v>
      </c>
      <c r="K13" s="117">
        <v>7817</v>
      </c>
      <c r="L13" s="118">
        <f t="shared" si="4"/>
        <v>-0.27216014897579144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5772</v>
      </c>
      <c r="F14" s="118" t="str">
        <f t="shared" si="4"/>
        <v>-</v>
      </c>
      <c r="G14" s="117">
        <v>11814</v>
      </c>
      <c r="H14" s="118">
        <f t="shared" si="4"/>
        <v>1.0467775467775469</v>
      </c>
      <c r="I14" s="117">
        <v>11134</v>
      </c>
      <c r="J14" s="118">
        <f t="shared" si="4"/>
        <v>-5.7558828508549209E-2</v>
      </c>
      <c r="K14" s="117">
        <v>12283</v>
      </c>
      <c r="L14" s="118">
        <f t="shared" si="4"/>
        <v>0.10319741332854315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8689</v>
      </c>
      <c r="F15" s="118" t="str">
        <f t="shared" si="4"/>
        <v>-</v>
      </c>
      <c r="G15" s="117">
        <v>11471</v>
      </c>
      <c r="H15" s="118">
        <f t="shared" si="4"/>
        <v>0.32017493382437556</v>
      </c>
      <c r="I15" s="117">
        <v>10514</v>
      </c>
      <c r="J15" s="118">
        <f t="shared" si="4"/>
        <v>-8.3427774387586084E-2</v>
      </c>
      <c r="K15" s="117">
        <v>12513</v>
      </c>
      <c r="L15" s="118">
        <f t="shared" si="4"/>
        <v>0.1901274491154652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3632</v>
      </c>
      <c r="D16" s="118">
        <v>-0.7811784552355705</v>
      </c>
      <c r="E16" s="117">
        <v>10607</v>
      </c>
      <c r="F16" s="118">
        <f t="shared" si="4"/>
        <v>1.920429515418502</v>
      </c>
      <c r="G16" s="117">
        <v>14845</v>
      </c>
      <c r="H16" s="118">
        <f t="shared" si="4"/>
        <v>0.39954746865277646</v>
      </c>
      <c r="I16" s="117">
        <v>12529</v>
      </c>
      <c r="J16" s="118">
        <f t="shared" si="4"/>
        <v>-0.15601212529471198</v>
      </c>
      <c r="K16" s="117">
        <v>16653</v>
      </c>
      <c r="L16" s="118">
        <f t="shared" si="4"/>
        <v>0.32915635725117731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1029</v>
      </c>
      <c r="D17" s="118">
        <v>-0.94968215158924207</v>
      </c>
      <c r="E17" s="117">
        <v>12114</v>
      </c>
      <c r="F17" s="118">
        <f t="shared" si="4"/>
        <v>10.772594752186588</v>
      </c>
      <c r="G17" s="117">
        <v>13618</v>
      </c>
      <c r="H17" s="118">
        <f t="shared" si="4"/>
        <v>0.12415387155357438</v>
      </c>
      <c r="I17" s="117">
        <v>13736</v>
      </c>
      <c r="J17" s="118">
        <f t="shared" si="4"/>
        <v>8.6650022029666207E-3</v>
      </c>
      <c r="K17" s="117">
        <v>17692</v>
      </c>
      <c r="L17" s="118">
        <f t="shared" si="4"/>
        <v>0.28800232964472916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1107</v>
      </c>
      <c r="D18" s="118">
        <v>-0.94048707058760284</v>
      </c>
      <c r="E18" s="117">
        <v>14521</v>
      </c>
      <c r="F18" s="118">
        <f t="shared" si="4"/>
        <v>12.117434507678411</v>
      </c>
      <c r="G18" s="117">
        <v>14638</v>
      </c>
      <c r="H18" s="118">
        <f t="shared" si="4"/>
        <v>8.0572963294538447E-3</v>
      </c>
      <c r="I18" s="117">
        <v>17811</v>
      </c>
      <c r="J18" s="118">
        <f t="shared" si="4"/>
        <v>0.21676458532586418</v>
      </c>
      <c r="K18" s="117">
        <v>17886</v>
      </c>
      <c r="L18" s="118">
        <f t="shared" si="4"/>
        <v>4.2108809162877403E-3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2386</v>
      </c>
      <c r="D19" s="118">
        <v>-0.89521760133503137</v>
      </c>
      <c r="E19" s="117">
        <v>16459</v>
      </c>
      <c r="F19" s="118">
        <f t="shared" si="4"/>
        <v>5.8981559094719191</v>
      </c>
      <c r="G19" s="117">
        <v>16513</v>
      </c>
      <c r="H19" s="118">
        <f t="shared" si="4"/>
        <v>3.2808797618324448E-3</v>
      </c>
      <c r="I19" s="117">
        <v>20095</v>
      </c>
      <c r="J19" s="118">
        <f t="shared" si="4"/>
        <v>0.21692000242233389</v>
      </c>
      <c r="K19" s="117">
        <v>15945</v>
      </c>
      <c r="L19" s="118">
        <f t="shared" si="4"/>
        <v>-0.20651903458571785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3004</v>
      </c>
      <c r="D20" s="118">
        <v>-0.86338623857383234</v>
      </c>
      <c r="E20" s="117">
        <v>14831</v>
      </c>
      <c r="F20" s="118">
        <f t="shared" si="4"/>
        <v>3.9370838881491341</v>
      </c>
      <c r="G20" s="117">
        <v>18070</v>
      </c>
      <c r="H20" s="118">
        <f t="shared" si="4"/>
        <v>0.21839390465915987</v>
      </c>
      <c r="I20" s="117">
        <v>19927</v>
      </c>
      <c r="J20" s="118">
        <f t="shared" si="4"/>
        <v>0.1027670171555064</v>
      </c>
      <c r="K20" s="117">
        <v>18514</v>
      </c>
      <c r="L20" s="118">
        <f t="shared" si="4"/>
        <v>-7.090881718271691E-2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65275</v>
      </c>
      <c r="D21" s="121">
        <v>-0.72198205181717889</v>
      </c>
      <c r="E21" s="120">
        <v>98762</v>
      </c>
      <c r="F21" s="121">
        <f t="shared" si="4"/>
        <v>0.51301417081577938</v>
      </c>
      <c r="G21" s="120">
        <v>168339</v>
      </c>
      <c r="H21" s="121">
        <f t="shared" si="4"/>
        <v>0.70449160608331129</v>
      </c>
      <c r="I21" s="120">
        <v>182035</v>
      </c>
      <c r="J21" s="121">
        <f t="shared" si="4"/>
        <v>8.1359637398344953E-2</v>
      </c>
      <c r="K21" s="120">
        <v>194642</v>
      </c>
      <c r="L21" s="121">
        <f t="shared" si="4"/>
        <v>6.925591232455286E-2</v>
      </c>
      <c r="M21" s="120">
        <v>38976</v>
      </c>
      <c r="N21" s="121">
        <v>-2.4526979677645389E-2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68" t="s">
        <v>268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$C$7</f>
        <v>2020</v>
      </c>
      <c r="D29" s="296"/>
      <c r="E29" s="297">
        <f>$E$7</f>
        <v>2021</v>
      </c>
      <c r="F29" s="296"/>
      <c r="G29" s="297">
        <f>$G$7</f>
        <v>2022</v>
      </c>
      <c r="H29" s="296"/>
      <c r="I29" s="297">
        <f>$I$7</f>
        <v>2023</v>
      </c>
      <c r="J29" s="296"/>
      <c r="K29" s="297">
        <f>$K$7</f>
        <v>2024</v>
      </c>
      <c r="L29" s="296"/>
      <c r="M29" s="297">
        <f>$M$7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">
        <v>247</v>
      </c>
      <c r="G30" s="115" t="s">
        <v>69</v>
      </c>
      <c r="H30" s="114" t="s">
        <v>247</v>
      </c>
      <c r="I30" s="115" t="s">
        <v>69</v>
      </c>
      <c r="J30" s="114" t="s">
        <v>247</v>
      </c>
      <c r="K30" s="115" t="s">
        <v>69</v>
      </c>
      <c r="L30" s="114" t="s">
        <v>247</v>
      </c>
      <c r="M30" s="115" t="s">
        <v>69</v>
      </c>
      <c r="N30" s="114" t="s">
        <v>269</v>
      </c>
    </row>
    <row r="31" spans="1:15" x14ac:dyDescent="0.25">
      <c r="B31" s="116" t="s">
        <v>71</v>
      </c>
      <c r="C31" s="117">
        <v>1214</v>
      </c>
      <c r="D31" s="118">
        <v>-0.45067873303167416</v>
      </c>
      <c r="E31" s="117">
        <v>520</v>
      </c>
      <c r="F31" s="118">
        <f t="shared" ref="F31:L43" si="6">IFERROR(E31/C31-1,"-")</f>
        <v>-0.57166392092257001</v>
      </c>
      <c r="G31" s="117">
        <v>942</v>
      </c>
      <c r="H31" s="118">
        <f t="shared" si="6"/>
        <v>0.81153846153846154</v>
      </c>
      <c r="I31" s="117">
        <v>6722</v>
      </c>
      <c r="J31" s="118">
        <f t="shared" si="6"/>
        <v>6.1358811040339702</v>
      </c>
      <c r="K31" s="117">
        <v>1440</v>
      </c>
      <c r="L31" s="118">
        <f t="shared" si="6"/>
        <v>-0.78577804224933057</v>
      </c>
      <c r="M31" s="117">
        <v>2799</v>
      </c>
      <c r="N31" s="118">
        <f t="shared" ref="N31:N32" si="7">IFERROR(M31/K31-1,"-")</f>
        <v>0.94375000000000009</v>
      </c>
    </row>
    <row r="32" spans="1:15" x14ac:dyDescent="0.25">
      <c r="B32" s="116" t="s">
        <v>73</v>
      </c>
      <c r="C32" s="117">
        <v>904</v>
      </c>
      <c r="D32" s="118">
        <v>-0.52793733681462141</v>
      </c>
      <c r="E32" s="117">
        <v>511</v>
      </c>
      <c r="F32" s="118">
        <f t="shared" si="6"/>
        <v>-0.43473451327433632</v>
      </c>
      <c r="G32" s="117">
        <v>610</v>
      </c>
      <c r="H32" s="118">
        <f t="shared" si="6"/>
        <v>0.19373776908023488</v>
      </c>
      <c r="I32" s="117">
        <v>3306</v>
      </c>
      <c r="J32" s="118">
        <f t="shared" si="6"/>
        <v>4.4196721311475411</v>
      </c>
      <c r="K32" s="117">
        <v>2089</v>
      </c>
      <c r="L32" s="118">
        <f t="shared" si="6"/>
        <v>-0.36811857229280098</v>
      </c>
      <c r="M32" s="117">
        <v>1561</v>
      </c>
      <c r="N32" s="118">
        <f t="shared" si="7"/>
        <v>-0.25275251316419345</v>
      </c>
    </row>
    <row r="33" spans="2:15" x14ac:dyDescent="0.25">
      <c r="B33" s="116" t="s">
        <v>75</v>
      </c>
      <c r="C33" s="117">
        <v>787</v>
      </c>
      <c r="D33" s="118">
        <v>-0.6325863678804855</v>
      </c>
      <c r="E33" s="117">
        <v>731</v>
      </c>
      <c r="F33" s="118">
        <f t="shared" si="6"/>
        <v>-7.1156289707751008E-2</v>
      </c>
      <c r="G33" s="117">
        <v>1784</v>
      </c>
      <c r="H33" s="118">
        <f t="shared" si="6"/>
        <v>1.4404924760601916</v>
      </c>
      <c r="I33" s="117">
        <v>3072</v>
      </c>
      <c r="J33" s="118">
        <f t="shared" si="6"/>
        <v>0.72197309417040367</v>
      </c>
      <c r="K33" s="117">
        <v>4827</v>
      </c>
      <c r="L33" s="118">
        <f t="shared" si="6"/>
        <v>0.5712890625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712</v>
      </c>
      <c r="F34" s="118" t="str">
        <f t="shared" si="6"/>
        <v>-</v>
      </c>
      <c r="G34" s="117">
        <v>903</v>
      </c>
      <c r="H34" s="118">
        <f t="shared" si="6"/>
        <v>0.26825842696629221</v>
      </c>
      <c r="I34" s="117">
        <v>3399</v>
      </c>
      <c r="J34" s="118">
        <f t="shared" si="6"/>
        <v>2.7641196013289036</v>
      </c>
      <c r="K34" s="117">
        <v>2132</v>
      </c>
      <c r="L34" s="118">
        <f t="shared" si="6"/>
        <v>-0.37275669314504267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793</v>
      </c>
      <c r="F35" s="118" t="str">
        <f t="shared" si="6"/>
        <v>-</v>
      </c>
      <c r="G35" s="117">
        <v>1407</v>
      </c>
      <c r="H35" s="118">
        <f t="shared" si="6"/>
        <v>0.77427490542244648</v>
      </c>
      <c r="I35" s="117">
        <v>3612</v>
      </c>
      <c r="J35" s="118">
        <f t="shared" si="6"/>
        <v>1.5671641791044775</v>
      </c>
      <c r="K35" s="117">
        <v>1512</v>
      </c>
      <c r="L35" s="118">
        <f t="shared" si="6"/>
        <v>-0.58139534883720922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2003</v>
      </c>
      <c r="F36" s="118" t="str">
        <f t="shared" si="6"/>
        <v>-</v>
      </c>
      <c r="G36" s="117">
        <v>1369</v>
      </c>
      <c r="H36" s="118">
        <f t="shared" si="6"/>
        <v>-0.31652521218172736</v>
      </c>
      <c r="I36" s="117">
        <v>2638</v>
      </c>
      <c r="J36" s="118">
        <f t="shared" si="6"/>
        <v>0.92695398100803517</v>
      </c>
      <c r="K36" s="117">
        <v>1891</v>
      </c>
      <c r="L36" s="118">
        <f t="shared" si="6"/>
        <v>-0.28316906747536008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2615</v>
      </c>
      <c r="F37" s="118" t="str">
        <f t="shared" si="6"/>
        <v>-</v>
      </c>
      <c r="G37" s="117">
        <v>1203</v>
      </c>
      <c r="H37" s="118">
        <f t="shared" si="6"/>
        <v>-0.539961759082218</v>
      </c>
      <c r="I37" s="117">
        <v>2644</v>
      </c>
      <c r="J37" s="118">
        <f t="shared" si="6"/>
        <v>1.1978387364921033</v>
      </c>
      <c r="K37" s="117">
        <v>2110</v>
      </c>
      <c r="L37" s="118">
        <f t="shared" si="6"/>
        <v>-0.20196671709531011</v>
      </c>
      <c r="M37" s="117"/>
      <c r="N37" s="118"/>
    </row>
    <row r="38" spans="2:15" x14ac:dyDescent="0.25">
      <c r="B38" s="116" t="s">
        <v>85</v>
      </c>
      <c r="C38" s="117">
        <v>2492</v>
      </c>
      <c r="D38" s="118">
        <v>-0.29524886877828049</v>
      </c>
      <c r="E38" s="117">
        <v>3375</v>
      </c>
      <c r="F38" s="118">
        <f t="shared" si="6"/>
        <v>0.3543338683788122</v>
      </c>
      <c r="G38" s="117">
        <v>3184</v>
      </c>
      <c r="H38" s="118">
        <f t="shared" si="6"/>
        <v>-5.6592592592592639E-2</v>
      </c>
      <c r="I38" s="117">
        <v>2887</v>
      </c>
      <c r="J38" s="118">
        <f t="shared" si="6"/>
        <v>-9.3278894472361817E-2</v>
      </c>
      <c r="K38" s="117">
        <v>2116</v>
      </c>
      <c r="L38" s="118">
        <f t="shared" si="6"/>
        <v>-0.26705923103567719</v>
      </c>
      <c r="M38" s="117"/>
      <c r="N38" s="118"/>
    </row>
    <row r="39" spans="2:15" x14ac:dyDescent="0.25">
      <c r="B39" s="116" t="s">
        <v>87</v>
      </c>
      <c r="C39" s="117">
        <v>485</v>
      </c>
      <c r="D39" s="118">
        <v>-0.8847707293894036</v>
      </c>
      <c r="E39" s="117">
        <v>2108</v>
      </c>
      <c r="F39" s="118">
        <f t="shared" si="6"/>
        <v>3.3463917525773192</v>
      </c>
      <c r="G39" s="117">
        <v>1825</v>
      </c>
      <c r="H39" s="118">
        <f t="shared" si="6"/>
        <v>-0.13425047438330173</v>
      </c>
      <c r="I39" s="117">
        <v>3190</v>
      </c>
      <c r="J39" s="118">
        <f t="shared" si="6"/>
        <v>0.74794520547945198</v>
      </c>
      <c r="K39" s="117">
        <v>2770</v>
      </c>
      <c r="L39" s="118">
        <f t="shared" si="6"/>
        <v>-0.13166144200626961</v>
      </c>
      <c r="M39" s="117"/>
      <c r="N39" s="118"/>
    </row>
    <row r="40" spans="2:15" x14ac:dyDescent="0.25">
      <c r="B40" s="116" t="s">
        <v>89</v>
      </c>
      <c r="C40" s="117">
        <v>528</v>
      </c>
      <c r="D40" s="118">
        <v>-0.85506450727422456</v>
      </c>
      <c r="E40" s="117">
        <v>2051</v>
      </c>
      <c r="F40" s="118">
        <f t="shared" si="6"/>
        <v>2.8844696969696968</v>
      </c>
      <c r="G40" s="117">
        <v>2115</v>
      </c>
      <c r="H40" s="118">
        <f t="shared" si="6"/>
        <v>3.1204290589956107E-2</v>
      </c>
      <c r="I40" s="117">
        <v>2565</v>
      </c>
      <c r="J40" s="118">
        <f t="shared" si="6"/>
        <v>0.2127659574468086</v>
      </c>
      <c r="K40" s="117">
        <v>2189</v>
      </c>
      <c r="L40" s="118">
        <f t="shared" si="6"/>
        <v>-0.14658869395711505</v>
      </c>
      <c r="M40" s="117"/>
      <c r="N40" s="118"/>
    </row>
    <row r="41" spans="2:15" x14ac:dyDescent="0.25">
      <c r="B41" s="116" t="s">
        <v>91</v>
      </c>
      <c r="C41" s="117">
        <v>509</v>
      </c>
      <c r="D41" s="118">
        <v>-0.70980615735461794</v>
      </c>
      <c r="E41" s="117">
        <v>807</v>
      </c>
      <c r="F41" s="118">
        <f t="shared" si="6"/>
        <v>0.58546168958742628</v>
      </c>
      <c r="G41" s="117">
        <v>2957</v>
      </c>
      <c r="H41" s="118">
        <f t="shared" si="6"/>
        <v>2.6641883519206941</v>
      </c>
      <c r="I41" s="117">
        <v>2171</v>
      </c>
      <c r="J41" s="118">
        <f t="shared" si="6"/>
        <v>-0.26580994250930001</v>
      </c>
      <c r="K41" s="117">
        <v>682</v>
      </c>
      <c r="L41" s="118">
        <f t="shared" si="6"/>
        <v>-0.6858590511285122</v>
      </c>
      <c r="M41" s="117"/>
      <c r="N41" s="118"/>
    </row>
    <row r="42" spans="2:15" x14ac:dyDescent="0.25">
      <c r="B42" s="116" t="s">
        <v>93</v>
      </c>
      <c r="C42" s="117">
        <v>9</v>
      </c>
      <c r="D42" s="118">
        <v>-0.99235344095157174</v>
      </c>
      <c r="E42" s="117">
        <v>1060</v>
      </c>
      <c r="F42" s="118">
        <f t="shared" si="6"/>
        <v>116.77777777777777</v>
      </c>
      <c r="G42" s="117">
        <v>2919</v>
      </c>
      <c r="H42" s="118">
        <f t="shared" si="6"/>
        <v>1.7537735849056606</v>
      </c>
      <c r="I42" s="117">
        <v>4029</v>
      </c>
      <c r="J42" s="118">
        <f t="shared" si="6"/>
        <v>0.38026721479958892</v>
      </c>
      <c r="K42" s="117">
        <v>2061</v>
      </c>
      <c r="L42" s="118">
        <f t="shared" si="6"/>
        <v>-0.4884586746090841</v>
      </c>
      <c r="M42" s="117"/>
      <c r="N42" s="118"/>
    </row>
    <row r="43" spans="2:15" ht="15.75" x14ac:dyDescent="0.25">
      <c r="B43" s="119" t="s">
        <v>30</v>
      </c>
      <c r="C43" s="120">
        <v>6950</v>
      </c>
      <c r="D43" s="121">
        <v>-0.77558203364654976</v>
      </c>
      <c r="E43" s="120">
        <v>17286</v>
      </c>
      <c r="F43" s="121">
        <f t="shared" si="6"/>
        <v>1.4871942446043165</v>
      </c>
      <c r="G43" s="120">
        <v>21218</v>
      </c>
      <c r="H43" s="121">
        <f t="shared" si="6"/>
        <v>0.2274673145898416</v>
      </c>
      <c r="I43" s="120">
        <v>40235</v>
      </c>
      <c r="J43" s="121">
        <f t="shared" si="6"/>
        <v>0.89626732019983035</v>
      </c>
      <c r="K43" s="120">
        <v>25819</v>
      </c>
      <c r="L43" s="121">
        <f t="shared" si="6"/>
        <v>-0.35829501677643838</v>
      </c>
      <c r="M43" s="120">
        <v>4360</v>
      </c>
      <c r="N43" s="121">
        <v>0.23547747237177674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68" t="s">
        <v>270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$C$7</f>
        <v>2020</v>
      </c>
      <c r="D51" s="296"/>
      <c r="E51" s="297">
        <f>$E$7</f>
        <v>2021</v>
      </c>
      <c r="F51" s="296"/>
      <c r="G51" s="297">
        <f>$G$7</f>
        <v>2022</v>
      </c>
      <c r="H51" s="296"/>
      <c r="I51" s="297">
        <f>$I$7</f>
        <v>2023</v>
      </c>
      <c r="J51" s="296"/>
      <c r="K51" s="297">
        <f>$K$7</f>
        <v>2024</v>
      </c>
      <c r="L51" s="296"/>
      <c r="M51" s="297">
        <f>$M$7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">
        <v>247</v>
      </c>
      <c r="G52" s="115" t="s">
        <v>69</v>
      </c>
      <c r="H52" s="114" t="s">
        <v>247</v>
      </c>
      <c r="I52" s="115" t="s">
        <v>69</v>
      </c>
      <c r="J52" s="114" t="s">
        <v>247</v>
      </c>
      <c r="K52" s="115" t="s">
        <v>69</v>
      </c>
      <c r="L52" s="114" t="s">
        <v>247</v>
      </c>
      <c r="M52" s="115" t="s">
        <v>69</v>
      </c>
      <c r="N52" s="114" t="s">
        <v>269</v>
      </c>
    </row>
    <row r="53" spans="1:15" x14ac:dyDescent="0.25">
      <c r="A53" s="1">
        <v>1</v>
      </c>
      <c r="B53" s="116" t="s">
        <v>71</v>
      </c>
      <c r="C53" s="117">
        <v>563</v>
      </c>
      <c r="D53" s="118">
        <v>-0.57796101949025491</v>
      </c>
      <c r="E53" s="117">
        <v>258</v>
      </c>
      <c r="F53" s="118">
        <f>IFERROR(E53/C53-1,"-")</f>
        <v>-0.54174067495559508</v>
      </c>
      <c r="G53" s="117">
        <v>843</v>
      </c>
      <c r="H53" s="118">
        <f>IFERROR(G53/E53-1,"-")</f>
        <v>2.2674418604651163</v>
      </c>
      <c r="I53" s="117">
        <v>1740</v>
      </c>
      <c r="J53" s="118">
        <f>IFERROR(I53/G53-1,"-")</f>
        <v>1.0640569395017794</v>
      </c>
      <c r="K53" s="117">
        <v>940</v>
      </c>
      <c r="L53" s="118">
        <f>IFERROR(K53/I53-1,"-")</f>
        <v>-0.45977011494252873</v>
      </c>
      <c r="M53" s="117">
        <v>1491</v>
      </c>
      <c r="N53" s="118">
        <f t="shared" ref="N53:N54" si="8">IFERROR(M53/K53-1,"-")</f>
        <v>0.58617021276595738</v>
      </c>
    </row>
    <row r="54" spans="1:15" x14ac:dyDescent="0.25">
      <c r="A54" s="1">
        <v>2</v>
      </c>
      <c r="B54" s="116" t="s">
        <v>73</v>
      </c>
      <c r="C54" s="117">
        <v>504</v>
      </c>
      <c r="D54" s="118">
        <v>-0.52631578947368429</v>
      </c>
      <c r="E54" s="117">
        <v>16</v>
      </c>
      <c r="F54" s="118">
        <f t="shared" ref="F54:L65" si="9">IFERROR(E54/C54-1,"-")</f>
        <v>-0.96825396825396826</v>
      </c>
      <c r="G54" s="117">
        <v>552</v>
      </c>
      <c r="H54" s="118">
        <f t="shared" si="9"/>
        <v>33.5</v>
      </c>
      <c r="I54" s="117">
        <v>1148</v>
      </c>
      <c r="J54" s="118">
        <f t="shared" si="9"/>
        <v>1.0797101449275361</v>
      </c>
      <c r="K54" s="117">
        <v>1412</v>
      </c>
      <c r="L54" s="118">
        <f t="shared" si="9"/>
        <v>0.2299651567944252</v>
      </c>
      <c r="M54" s="117">
        <v>791</v>
      </c>
      <c r="N54" s="118">
        <f t="shared" si="8"/>
        <v>-0.4398016997167139</v>
      </c>
    </row>
    <row r="55" spans="1:15" x14ac:dyDescent="0.25">
      <c r="A55" s="1">
        <v>3</v>
      </c>
      <c r="B55" s="116" t="s">
        <v>75</v>
      </c>
      <c r="C55" s="117">
        <v>522</v>
      </c>
      <c r="D55" s="118">
        <v>-0.60122230710466007</v>
      </c>
      <c r="E55" s="117">
        <v>359</v>
      </c>
      <c r="F55" s="118">
        <f t="shared" si="9"/>
        <v>-0.3122605363984674</v>
      </c>
      <c r="G55" s="117">
        <v>1584</v>
      </c>
      <c r="H55" s="118">
        <f t="shared" si="9"/>
        <v>3.4122562674094707</v>
      </c>
      <c r="I55" s="117">
        <v>1437</v>
      </c>
      <c r="J55" s="118">
        <f t="shared" si="9"/>
        <v>-9.2803030303030276E-2</v>
      </c>
      <c r="K55" s="117">
        <v>1780</v>
      </c>
      <c r="L55" s="118">
        <f t="shared" si="9"/>
        <v>0.23869171885873341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188</v>
      </c>
      <c r="F56" s="118" t="str">
        <f t="shared" si="9"/>
        <v>-</v>
      </c>
      <c r="G56" s="117">
        <v>851</v>
      </c>
      <c r="H56" s="118">
        <f t="shared" si="9"/>
        <v>3.5265957446808507</v>
      </c>
      <c r="I56" s="117">
        <v>1028</v>
      </c>
      <c r="J56" s="118">
        <f t="shared" si="9"/>
        <v>0.20799059929494712</v>
      </c>
      <c r="K56" s="117">
        <v>652</v>
      </c>
      <c r="L56" s="118">
        <f t="shared" si="9"/>
        <v>-0.36575875486381326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467</v>
      </c>
      <c r="F57" s="118" t="str">
        <f t="shared" si="9"/>
        <v>-</v>
      </c>
      <c r="G57" s="117">
        <v>944</v>
      </c>
      <c r="H57" s="118">
        <f t="shared" si="9"/>
        <v>1.0214132762312635</v>
      </c>
      <c r="I57" s="117">
        <v>841</v>
      </c>
      <c r="J57" s="118">
        <f t="shared" si="9"/>
        <v>-0.10911016949152541</v>
      </c>
      <c r="K57" s="117">
        <v>401</v>
      </c>
      <c r="L57" s="118">
        <f t="shared" si="9"/>
        <v>-0.52318668252080858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1196</v>
      </c>
      <c r="F58" s="118" t="str">
        <f t="shared" si="9"/>
        <v>-</v>
      </c>
      <c r="G58" s="117">
        <v>862</v>
      </c>
      <c r="H58" s="118">
        <f t="shared" si="9"/>
        <v>-0.27926421404682278</v>
      </c>
      <c r="I58" s="117">
        <v>1029</v>
      </c>
      <c r="J58" s="118">
        <f t="shared" si="9"/>
        <v>0.19373549883990715</v>
      </c>
      <c r="K58" s="117">
        <v>1248</v>
      </c>
      <c r="L58" s="118">
        <f t="shared" si="9"/>
        <v>0.2128279883381925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1527</v>
      </c>
      <c r="F59" s="118" t="str">
        <f t="shared" si="9"/>
        <v>-</v>
      </c>
      <c r="G59" s="117">
        <v>739</v>
      </c>
      <c r="H59" s="118">
        <f t="shared" si="9"/>
        <v>-0.51604453176162413</v>
      </c>
      <c r="I59" s="117">
        <v>857</v>
      </c>
      <c r="J59" s="118">
        <f t="shared" si="9"/>
        <v>0.15967523680649531</v>
      </c>
      <c r="K59" s="117">
        <v>786</v>
      </c>
      <c r="L59" s="118">
        <f t="shared" si="9"/>
        <v>-8.2847141190198315E-2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0</v>
      </c>
      <c r="D60" s="118">
        <v>-1</v>
      </c>
      <c r="E60" s="117">
        <v>2183</v>
      </c>
      <c r="F60" s="118" t="str">
        <f t="shared" si="9"/>
        <v>-</v>
      </c>
      <c r="G60" s="117">
        <v>1413</v>
      </c>
      <c r="H60" s="118">
        <f t="shared" si="9"/>
        <v>-0.35272560696289512</v>
      </c>
      <c r="I60" s="117">
        <v>1437</v>
      </c>
      <c r="J60" s="118">
        <f t="shared" si="9"/>
        <v>1.6985138004246281E-2</v>
      </c>
      <c r="K60" s="117">
        <v>1083</v>
      </c>
      <c r="L60" s="118">
        <f t="shared" si="9"/>
        <v>-0.24634655532359084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144</v>
      </c>
      <c r="D61" s="118">
        <v>-0.94588500563697853</v>
      </c>
      <c r="E61" s="117">
        <v>1251</v>
      </c>
      <c r="F61" s="118">
        <f t="shared" si="9"/>
        <v>7.6875</v>
      </c>
      <c r="G61" s="117">
        <v>1401</v>
      </c>
      <c r="H61" s="118">
        <f t="shared" si="9"/>
        <v>0.11990407673860903</v>
      </c>
      <c r="I61" s="117">
        <v>925</v>
      </c>
      <c r="J61" s="118">
        <f t="shared" si="9"/>
        <v>-0.33975731620271232</v>
      </c>
      <c r="K61" s="117">
        <v>779</v>
      </c>
      <c r="L61" s="118">
        <f t="shared" si="9"/>
        <v>-0.15783783783783789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106</v>
      </c>
      <c r="D62" s="118">
        <v>-0.9642133693450371</v>
      </c>
      <c r="E62" s="117">
        <v>1256</v>
      </c>
      <c r="F62" s="118">
        <f t="shared" si="9"/>
        <v>10.849056603773585</v>
      </c>
      <c r="G62" s="117">
        <v>1534</v>
      </c>
      <c r="H62" s="118">
        <f t="shared" si="9"/>
        <v>0.22133757961783429</v>
      </c>
      <c r="I62" s="117">
        <v>1410</v>
      </c>
      <c r="J62" s="118">
        <f t="shared" si="9"/>
        <v>-8.0834419817470637E-2</v>
      </c>
      <c r="K62" s="117">
        <v>775</v>
      </c>
      <c r="L62" s="118">
        <f t="shared" si="9"/>
        <v>-0.45035460992907805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99</v>
      </c>
      <c r="D63" s="118">
        <v>-0.89389067524115751</v>
      </c>
      <c r="E63" s="117">
        <v>757</v>
      </c>
      <c r="F63" s="118">
        <f t="shared" si="9"/>
        <v>6.6464646464646462</v>
      </c>
      <c r="G63" s="117">
        <v>1893</v>
      </c>
      <c r="H63" s="118">
        <f t="shared" si="9"/>
        <v>1.500660501981506</v>
      </c>
      <c r="I63" s="117">
        <v>1531</v>
      </c>
      <c r="J63" s="118">
        <f t="shared" si="9"/>
        <v>-0.19123085050184896</v>
      </c>
      <c r="K63" s="117">
        <v>566</v>
      </c>
      <c r="L63" s="118">
        <f t="shared" si="9"/>
        <v>-0.63030698889614634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9</v>
      </c>
      <c r="D64" s="118">
        <v>-0.98562300319488816</v>
      </c>
      <c r="E64" s="117">
        <v>838</v>
      </c>
      <c r="F64" s="118">
        <f t="shared" si="9"/>
        <v>92.111111111111114</v>
      </c>
      <c r="G64" s="117">
        <v>1612</v>
      </c>
      <c r="H64" s="118">
        <f t="shared" si="9"/>
        <v>0.92362768496420045</v>
      </c>
      <c r="I64" s="117">
        <v>1688</v>
      </c>
      <c r="J64" s="118">
        <f t="shared" si="9"/>
        <v>4.7146401985111552E-2</v>
      </c>
      <c r="K64" s="117">
        <v>1073</v>
      </c>
      <c r="L64" s="118">
        <f t="shared" si="9"/>
        <v>-0.36433649289099523</v>
      </c>
      <c r="M64" s="117"/>
      <c r="N64" s="118"/>
    </row>
    <row r="65" spans="1:15" ht="15.75" x14ac:dyDescent="0.25">
      <c r="B65" s="119" t="s">
        <v>30</v>
      </c>
      <c r="C65" s="120">
        <v>1947</v>
      </c>
      <c r="D65" s="121">
        <v>-0.89188138605064415</v>
      </c>
      <c r="E65" s="120">
        <v>10296</v>
      </c>
      <c r="F65" s="121">
        <f t="shared" si="9"/>
        <v>4.2881355932203391</v>
      </c>
      <c r="G65" s="120">
        <v>14228</v>
      </c>
      <c r="H65" s="121">
        <f t="shared" si="9"/>
        <v>0.38189588189588197</v>
      </c>
      <c r="I65" s="120">
        <v>15071</v>
      </c>
      <c r="J65" s="121">
        <f t="shared" si="9"/>
        <v>5.924936744447562E-2</v>
      </c>
      <c r="K65" s="120">
        <v>11495</v>
      </c>
      <c r="L65" s="121">
        <f t="shared" si="9"/>
        <v>-0.23727688939021963</v>
      </c>
      <c r="M65" s="120">
        <v>2282</v>
      </c>
      <c r="N65" s="121">
        <v>-2.9761904761904767E-2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68" t="s">
        <v>271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$C$7</f>
        <v>2020</v>
      </c>
      <c r="D73" s="296"/>
      <c r="E73" s="297">
        <f>$E$7</f>
        <v>2021</v>
      </c>
      <c r="F73" s="296"/>
      <c r="G73" s="297">
        <f>$G$7</f>
        <v>2022</v>
      </c>
      <c r="H73" s="296"/>
      <c r="I73" s="297">
        <f>$I$7</f>
        <v>2023</v>
      </c>
      <c r="J73" s="296"/>
      <c r="K73" s="297">
        <f>$K$7</f>
        <v>2024</v>
      </c>
      <c r="L73" s="296"/>
      <c r="M73" s="297">
        <f>$M$7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">
        <v>247</v>
      </c>
      <c r="G74" s="115" t="s">
        <v>69</v>
      </c>
      <c r="H74" s="114" t="s">
        <v>247</v>
      </c>
      <c r="I74" s="115" t="s">
        <v>69</v>
      </c>
      <c r="J74" s="114" t="s">
        <v>247</v>
      </c>
      <c r="K74" s="115" t="s">
        <v>69</v>
      </c>
      <c r="L74" s="114" t="s">
        <v>247</v>
      </c>
      <c r="M74" s="115" t="s">
        <v>69</v>
      </c>
      <c r="N74" s="114" t="s">
        <v>269</v>
      </c>
    </row>
    <row r="75" spans="1:15" x14ac:dyDescent="0.25">
      <c r="A75" s="1">
        <v>1</v>
      </c>
      <c r="B75" s="116" t="s">
        <v>71</v>
      </c>
      <c r="C75" s="117">
        <v>651</v>
      </c>
      <c r="D75" s="118">
        <v>-0.25684931506849318</v>
      </c>
      <c r="E75" s="117">
        <v>262</v>
      </c>
      <c r="F75" s="118">
        <f>IFERROR(E75/C75-1,"-")</f>
        <v>-0.59754224270353307</v>
      </c>
      <c r="G75" s="117">
        <v>99</v>
      </c>
      <c r="H75" s="118">
        <f>IFERROR(G75/E75-1,"-")</f>
        <v>-0.62213740458015265</v>
      </c>
      <c r="I75" s="117">
        <v>4982</v>
      </c>
      <c r="J75" s="118">
        <f>IFERROR(I75/G75-1,"-")</f>
        <v>49.323232323232325</v>
      </c>
      <c r="K75" s="117">
        <v>500</v>
      </c>
      <c r="L75" s="118">
        <f>IFERROR(K75/I75-1,"-")</f>
        <v>-0.89963869931754314</v>
      </c>
      <c r="M75" s="117">
        <v>1308</v>
      </c>
      <c r="N75" s="118">
        <f t="shared" ref="N75:N76" si="10">IFERROR(M75/K75-1,"-")</f>
        <v>1.6160000000000001</v>
      </c>
    </row>
    <row r="76" spans="1:15" x14ac:dyDescent="0.25">
      <c r="A76" s="1">
        <v>2</v>
      </c>
      <c r="B76" s="116" t="s">
        <v>73</v>
      </c>
      <c r="C76" s="117">
        <v>400</v>
      </c>
      <c r="D76" s="118">
        <v>-0.5299647473560517</v>
      </c>
      <c r="E76" s="117">
        <v>495</v>
      </c>
      <c r="F76" s="118">
        <f t="shared" ref="F76:L87" si="11">IFERROR(E76/C76-1,"-")</f>
        <v>0.23750000000000004</v>
      </c>
      <c r="G76" s="117">
        <v>58</v>
      </c>
      <c r="H76" s="118">
        <f t="shared" si="11"/>
        <v>-0.88282828282828285</v>
      </c>
      <c r="I76" s="117">
        <v>2158</v>
      </c>
      <c r="J76" s="118">
        <f t="shared" si="11"/>
        <v>36.206896551724135</v>
      </c>
      <c r="K76" s="117">
        <v>677</v>
      </c>
      <c r="L76" s="118">
        <f t="shared" si="11"/>
        <v>-0.68628359592215016</v>
      </c>
      <c r="M76" s="117">
        <v>770</v>
      </c>
      <c r="N76" s="118">
        <f t="shared" si="10"/>
        <v>0.13737075332348603</v>
      </c>
    </row>
    <row r="77" spans="1:15" x14ac:dyDescent="0.25">
      <c r="A77" s="1">
        <v>3</v>
      </c>
      <c r="B77" s="116" t="s">
        <v>75</v>
      </c>
      <c r="C77" s="117">
        <v>265</v>
      </c>
      <c r="D77" s="118">
        <v>-0.68187274909963991</v>
      </c>
      <c r="E77" s="117">
        <v>372</v>
      </c>
      <c r="F77" s="118">
        <f t="shared" si="11"/>
        <v>0.40377358490566029</v>
      </c>
      <c r="G77" s="117">
        <v>200</v>
      </c>
      <c r="H77" s="118">
        <f t="shared" si="11"/>
        <v>-0.4623655913978495</v>
      </c>
      <c r="I77" s="117">
        <v>1635</v>
      </c>
      <c r="J77" s="118">
        <f t="shared" si="11"/>
        <v>7.1750000000000007</v>
      </c>
      <c r="K77" s="117">
        <v>3047</v>
      </c>
      <c r="L77" s="118">
        <f t="shared" si="11"/>
        <v>0.8636085626911314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524</v>
      </c>
      <c r="F78" s="118" t="str">
        <f t="shared" si="11"/>
        <v>-</v>
      </c>
      <c r="G78" s="117">
        <v>52</v>
      </c>
      <c r="H78" s="118">
        <f t="shared" si="11"/>
        <v>-0.9007633587786259</v>
      </c>
      <c r="I78" s="117">
        <v>2371</v>
      </c>
      <c r="J78" s="118">
        <f t="shared" si="11"/>
        <v>44.596153846153847</v>
      </c>
      <c r="K78" s="117">
        <v>1480</v>
      </c>
      <c r="L78" s="118">
        <f t="shared" si="11"/>
        <v>-0.37579080556727118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326</v>
      </c>
      <c r="F79" s="118" t="str">
        <f t="shared" si="11"/>
        <v>-</v>
      </c>
      <c r="G79" s="117">
        <v>463</v>
      </c>
      <c r="H79" s="118">
        <f t="shared" si="11"/>
        <v>0.42024539877300615</v>
      </c>
      <c r="I79" s="117">
        <v>2771</v>
      </c>
      <c r="J79" s="118">
        <f t="shared" si="11"/>
        <v>4.9848812095032393</v>
      </c>
      <c r="K79" s="117">
        <v>1111</v>
      </c>
      <c r="L79" s="118">
        <f t="shared" si="11"/>
        <v>-0.59906171057380009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807</v>
      </c>
      <c r="F80" s="118" t="str">
        <f t="shared" si="11"/>
        <v>-</v>
      </c>
      <c r="G80" s="117">
        <v>507</v>
      </c>
      <c r="H80" s="118">
        <f t="shared" si="11"/>
        <v>-0.37174721189591076</v>
      </c>
      <c r="I80" s="117">
        <v>1609</v>
      </c>
      <c r="J80" s="118">
        <f t="shared" si="11"/>
        <v>2.1735700197238659</v>
      </c>
      <c r="K80" s="117">
        <v>643</v>
      </c>
      <c r="L80" s="118">
        <f t="shared" si="11"/>
        <v>-0.60037290242386576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1088</v>
      </c>
      <c r="F81" s="118" t="str">
        <f t="shared" si="11"/>
        <v>-</v>
      </c>
      <c r="G81" s="117">
        <v>464</v>
      </c>
      <c r="H81" s="118">
        <f t="shared" si="11"/>
        <v>-0.57352941176470584</v>
      </c>
      <c r="I81" s="117">
        <v>1787</v>
      </c>
      <c r="J81" s="118">
        <f t="shared" si="11"/>
        <v>2.8512931034482758</v>
      </c>
      <c r="K81" s="117">
        <v>1324</v>
      </c>
      <c r="L81" s="118">
        <f t="shared" si="11"/>
        <v>-0.25909345271404594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2492</v>
      </c>
      <c r="D82" s="118">
        <v>0.25795053003533575</v>
      </c>
      <c r="E82" s="117">
        <v>1192</v>
      </c>
      <c r="F82" s="118">
        <f t="shared" si="11"/>
        <v>-0.521669341894061</v>
      </c>
      <c r="G82" s="117">
        <v>1771</v>
      </c>
      <c r="H82" s="118">
        <f t="shared" si="11"/>
        <v>0.48573825503355694</v>
      </c>
      <c r="I82" s="117">
        <v>1450</v>
      </c>
      <c r="J82" s="118">
        <f t="shared" si="11"/>
        <v>-0.181253529079616</v>
      </c>
      <c r="K82" s="117">
        <v>1033</v>
      </c>
      <c r="L82" s="118">
        <f t="shared" si="11"/>
        <v>-0.28758620689655168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341</v>
      </c>
      <c r="D83" s="118">
        <v>-0.77971576227390182</v>
      </c>
      <c r="E83" s="117">
        <v>857</v>
      </c>
      <c r="F83" s="118">
        <f t="shared" si="11"/>
        <v>1.5131964809384164</v>
      </c>
      <c r="G83" s="117">
        <v>424</v>
      </c>
      <c r="H83" s="118">
        <f t="shared" si="11"/>
        <v>-0.50525087514585765</v>
      </c>
      <c r="I83" s="117">
        <v>2265</v>
      </c>
      <c r="J83" s="118">
        <f t="shared" si="11"/>
        <v>4.341981132075472</v>
      </c>
      <c r="K83" s="117">
        <v>1991</v>
      </c>
      <c r="L83" s="118">
        <f t="shared" si="11"/>
        <v>-0.12097130242825604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422</v>
      </c>
      <c r="D84" s="118">
        <v>-0.38032305433186486</v>
      </c>
      <c r="E84" s="117">
        <v>795</v>
      </c>
      <c r="F84" s="118">
        <f t="shared" si="11"/>
        <v>0.88388625592417069</v>
      </c>
      <c r="G84" s="117">
        <v>581</v>
      </c>
      <c r="H84" s="118">
        <f t="shared" si="11"/>
        <v>-0.26918238993710697</v>
      </c>
      <c r="I84" s="117">
        <v>1155</v>
      </c>
      <c r="J84" s="118">
        <f t="shared" si="11"/>
        <v>0.98795180722891573</v>
      </c>
      <c r="K84" s="117">
        <v>1414</v>
      </c>
      <c r="L84" s="118">
        <f t="shared" si="11"/>
        <v>0.22424242424242413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410</v>
      </c>
      <c r="D85" s="118">
        <v>-0.50060901339829478</v>
      </c>
      <c r="E85" s="117">
        <v>50</v>
      </c>
      <c r="F85" s="118">
        <f t="shared" si="11"/>
        <v>-0.87804878048780488</v>
      </c>
      <c r="G85" s="117">
        <v>1064</v>
      </c>
      <c r="H85" s="118">
        <f t="shared" si="11"/>
        <v>20.28</v>
      </c>
      <c r="I85" s="117">
        <v>640</v>
      </c>
      <c r="J85" s="118">
        <f t="shared" si="11"/>
        <v>-0.39849624060150379</v>
      </c>
      <c r="K85" s="117">
        <v>116</v>
      </c>
      <c r="L85" s="118">
        <f t="shared" si="11"/>
        <v>-0.81874999999999998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222</v>
      </c>
      <c r="F86" s="118" t="str">
        <f t="shared" si="11"/>
        <v>-</v>
      </c>
      <c r="G86" s="117">
        <v>1307</v>
      </c>
      <c r="H86" s="118">
        <f t="shared" si="11"/>
        <v>4.8873873873873874</v>
      </c>
      <c r="I86" s="117">
        <v>2341</v>
      </c>
      <c r="J86" s="118">
        <f t="shared" si="11"/>
        <v>0.79112471308339716</v>
      </c>
      <c r="K86" s="117">
        <v>988</v>
      </c>
      <c r="L86" s="118">
        <f t="shared" si="11"/>
        <v>-0.57795813754805636</v>
      </c>
      <c r="M86" s="117"/>
      <c r="N86" s="118"/>
    </row>
    <row r="87" spans="1:15" ht="15.75" x14ac:dyDescent="0.25">
      <c r="B87" s="119" t="s">
        <v>30</v>
      </c>
      <c r="C87" s="120">
        <v>5003</v>
      </c>
      <c r="D87" s="121">
        <v>-0.61399583365481059</v>
      </c>
      <c r="E87" s="120">
        <v>6990</v>
      </c>
      <c r="F87" s="121">
        <f t="shared" si="11"/>
        <v>0.39716170297821307</v>
      </c>
      <c r="G87" s="120">
        <v>6990</v>
      </c>
      <c r="H87" s="121">
        <f t="shared" si="11"/>
        <v>0</v>
      </c>
      <c r="I87" s="120">
        <v>25164</v>
      </c>
      <c r="J87" s="121">
        <f t="shared" si="11"/>
        <v>2.6</v>
      </c>
      <c r="K87" s="120">
        <v>14324</v>
      </c>
      <c r="L87" s="121">
        <f t="shared" si="11"/>
        <v>-0.43077412176124619</v>
      </c>
      <c r="M87" s="120">
        <v>2078</v>
      </c>
      <c r="N87" s="121">
        <v>0.76550552251486836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68" t="s">
        <v>272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$C$7</f>
        <v>2020</v>
      </c>
      <c r="D95" s="296"/>
      <c r="E95" s="297">
        <f>$E$7</f>
        <v>2021</v>
      </c>
      <c r="F95" s="296"/>
      <c r="G95" s="297">
        <f>$G$7</f>
        <v>2022</v>
      </c>
      <c r="H95" s="296"/>
      <c r="I95" s="297">
        <f>$I$7</f>
        <v>2023</v>
      </c>
      <c r="J95" s="296"/>
      <c r="K95" s="297">
        <f>$K$7</f>
        <v>2024</v>
      </c>
      <c r="L95" s="296"/>
      <c r="M95" s="297">
        <f>$M$7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">
        <v>247</v>
      </c>
      <c r="G96" s="115" t="s">
        <v>69</v>
      </c>
      <c r="H96" s="114" t="s">
        <v>247</v>
      </c>
      <c r="I96" s="115" t="s">
        <v>69</v>
      </c>
      <c r="J96" s="114" t="s">
        <v>247</v>
      </c>
      <c r="K96" s="115" t="s">
        <v>69</v>
      </c>
      <c r="L96" s="114" t="s">
        <v>247</v>
      </c>
      <c r="M96" s="115" t="s">
        <v>69</v>
      </c>
      <c r="N96" s="114" t="s">
        <v>269</v>
      </c>
    </row>
    <row r="97" spans="2:14" x14ac:dyDescent="0.25">
      <c r="B97" s="116" t="s">
        <v>71</v>
      </c>
      <c r="C97" s="117">
        <v>19810</v>
      </c>
      <c r="D97" s="118">
        <v>-0.11447856600062578</v>
      </c>
      <c r="E97" s="117">
        <v>2440</v>
      </c>
      <c r="F97" s="118">
        <f t="shared" ref="F97:L109" si="12">IFERROR(E97/C97-1,"-")</f>
        <v>-0.87682988389702166</v>
      </c>
      <c r="G97" s="117">
        <v>12980</v>
      </c>
      <c r="H97" s="118">
        <f t="shared" si="12"/>
        <v>4.3196721311475406</v>
      </c>
      <c r="I97" s="117">
        <v>11260</v>
      </c>
      <c r="J97" s="118">
        <f t="shared" si="12"/>
        <v>-0.13251155624036981</v>
      </c>
      <c r="K97" s="117">
        <v>19857</v>
      </c>
      <c r="L97" s="118">
        <f t="shared" si="12"/>
        <v>0.76349911190053277</v>
      </c>
      <c r="M97" s="117">
        <v>18221</v>
      </c>
      <c r="N97" s="118">
        <f t="shared" ref="N97:N98" si="13">IFERROR(M97/K97-1,"-")</f>
        <v>-8.2389081935841268E-2</v>
      </c>
    </row>
    <row r="98" spans="2:14" x14ac:dyDescent="0.25">
      <c r="B98" s="116" t="s">
        <v>73</v>
      </c>
      <c r="C98" s="117">
        <v>19473</v>
      </c>
      <c r="D98" s="118">
        <v>8.369970504758184E-2</v>
      </c>
      <c r="E98" s="117">
        <v>1495</v>
      </c>
      <c r="F98" s="118">
        <f t="shared" si="12"/>
        <v>-0.9232270323011349</v>
      </c>
      <c r="G98" s="117">
        <v>12607</v>
      </c>
      <c r="H98" s="118">
        <f t="shared" si="12"/>
        <v>7.4327759197324408</v>
      </c>
      <c r="I98" s="117">
        <v>12875</v>
      </c>
      <c r="J98" s="118">
        <f t="shared" si="12"/>
        <v>2.1258031252478826E-2</v>
      </c>
      <c r="K98" s="117">
        <v>16570</v>
      </c>
      <c r="L98" s="118">
        <f t="shared" si="12"/>
        <v>0.28699029126213582</v>
      </c>
      <c r="M98" s="117">
        <v>16395</v>
      </c>
      <c r="N98" s="118">
        <f t="shared" si="13"/>
        <v>-1.0561255280627679E-2</v>
      </c>
    </row>
    <row r="99" spans="2:14" x14ac:dyDescent="0.25">
      <c r="B99" s="116" t="s">
        <v>75</v>
      </c>
      <c r="C99" s="117">
        <v>11550</v>
      </c>
      <c r="D99" s="118">
        <v>-0.47421131697546315</v>
      </c>
      <c r="E99" s="117">
        <v>3150</v>
      </c>
      <c r="F99" s="118">
        <f t="shared" si="12"/>
        <v>-0.72727272727272729</v>
      </c>
      <c r="G99" s="117">
        <v>15236</v>
      </c>
      <c r="H99" s="118">
        <f t="shared" si="12"/>
        <v>3.8368253968253967</v>
      </c>
      <c r="I99" s="117">
        <v>15197</v>
      </c>
      <c r="J99" s="118">
        <f t="shared" si="12"/>
        <v>-2.5597269624573205E-3</v>
      </c>
      <c r="K99" s="117">
        <v>15970</v>
      </c>
      <c r="L99" s="118">
        <f t="shared" si="12"/>
        <v>5.086530236230824E-2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2889</v>
      </c>
      <c r="F100" s="118" t="str">
        <f t="shared" si="12"/>
        <v>-</v>
      </c>
      <c r="G100" s="117">
        <v>11210</v>
      </c>
      <c r="H100" s="118">
        <f t="shared" si="12"/>
        <v>2.8802353755624783</v>
      </c>
      <c r="I100" s="117">
        <v>9718</v>
      </c>
      <c r="J100" s="118">
        <f t="shared" si="12"/>
        <v>-0.13309545049063332</v>
      </c>
      <c r="K100" s="117">
        <v>12454</v>
      </c>
      <c r="L100" s="118">
        <f t="shared" si="12"/>
        <v>0.28153941140152305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2528</v>
      </c>
      <c r="F101" s="118" t="str">
        <f t="shared" si="12"/>
        <v>-</v>
      </c>
      <c r="G101" s="117">
        <v>9691</v>
      </c>
      <c r="H101" s="118">
        <f t="shared" si="12"/>
        <v>2.8334651898734178</v>
      </c>
      <c r="I101" s="117">
        <v>7128</v>
      </c>
      <c r="J101" s="118">
        <f t="shared" si="12"/>
        <v>-0.26447219069239503</v>
      </c>
      <c r="K101" s="117">
        <v>6305</v>
      </c>
      <c r="L101" s="118">
        <f t="shared" si="12"/>
        <v>-0.11546015712682378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3769</v>
      </c>
      <c r="F102" s="118" t="str">
        <f t="shared" si="12"/>
        <v>-</v>
      </c>
      <c r="G102" s="117">
        <v>10445</v>
      </c>
      <c r="H102" s="118">
        <f t="shared" si="12"/>
        <v>1.7712921199257097</v>
      </c>
      <c r="I102" s="117">
        <v>8496</v>
      </c>
      <c r="J102" s="118">
        <f t="shared" si="12"/>
        <v>-0.18659645763523214</v>
      </c>
      <c r="K102" s="117">
        <v>10392</v>
      </c>
      <c r="L102" s="118">
        <f t="shared" si="12"/>
        <v>0.2231638418079096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6074</v>
      </c>
      <c r="F103" s="118" t="str">
        <f t="shared" si="12"/>
        <v>-</v>
      </c>
      <c r="G103" s="117">
        <v>10268</v>
      </c>
      <c r="H103" s="118">
        <f t="shared" si="12"/>
        <v>0.69048403029305239</v>
      </c>
      <c r="I103" s="117">
        <v>7870</v>
      </c>
      <c r="J103" s="118">
        <f t="shared" si="12"/>
        <v>-0.2335410985586287</v>
      </c>
      <c r="K103" s="117">
        <v>10403</v>
      </c>
      <c r="L103" s="118">
        <f t="shared" si="12"/>
        <v>0.32185514612452359</v>
      </c>
      <c r="M103" s="117"/>
      <c r="N103" s="118"/>
    </row>
    <row r="104" spans="2:14" x14ac:dyDescent="0.25">
      <c r="B104" s="116" t="s">
        <v>85</v>
      </c>
      <c r="C104" s="117">
        <v>1140</v>
      </c>
      <c r="D104" s="118">
        <v>-0.91272393201653657</v>
      </c>
      <c r="E104" s="117">
        <v>7232</v>
      </c>
      <c r="F104" s="118">
        <f t="shared" si="12"/>
        <v>5.3438596491228072</v>
      </c>
      <c r="G104" s="117">
        <v>11661</v>
      </c>
      <c r="H104" s="118">
        <f t="shared" si="12"/>
        <v>0.61241703539823011</v>
      </c>
      <c r="I104" s="117">
        <v>9642</v>
      </c>
      <c r="J104" s="118">
        <f t="shared" si="12"/>
        <v>-0.17314124003087217</v>
      </c>
      <c r="K104" s="117">
        <v>14537</v>
      </c>
      <c r="L104" s="118">
        <f t="shared" si="12"/>
        <v>0.50767475627463177</v>
      </c>
      <c r="M104" s="117"/>
      <c r="N104" s="118"/>
    </row>
    <row r="105" spans="2:14" x14ac:dyDescent="0.25">
      <c r="B105" s="116" t="s">
        <v>87</v>
      </c>
      <c r="C105" s="117">
        <v>544</v>
      </c>
      <c r="D105" s="118">
        <v>-0.96650452558340005</v>
      </c>
      <c r="E105" s="117">
        <v>10006</v>
      </c>
      <c r="F105" s="118">
        <f t="shared" si="12"/>
        <v>17.393382352941178</v>
      </c>
      <c r="G105" s="117">
        <v>11793</v>
      </c>
      <c r="H105" s="118">
        <f t="shared" si="12"/>
        <v>0.17859284429342392</v>
      </c>
      <c r="I105" s="117">
        <v>10546</v>
      </c>
      <c r="J105" s="118">
        <f t="shared" si="12"/>
        <v>-0.10574069363181549</v>
      </c>
      <c r="K105" s="117">
        <v>14922</v>
      </c>
      <c r="L105" s="118">
        <f t="shared" si="12"/>
        <v>0.41494405461786465</v>
      </c>
      <c r="M105" s="117"/>
      <c r="N105" s="118"/>
    </row>
    <row r="106" spans="2:14" x14ac:dyDescent="0.25">
      <c r="B106" s="116" t="s">
        <v>89</v>
      </c>
      <c r="C106" s="117">
        <v>579</v>
      </c>
      <c r="D106" s="118">
        <v>-0.9612916165262736</v>
      </c>
      <c r="E106" s="117">
        <v>12470</v>
      </c>
      <c r="F106" s="118">
        <f t="shared" si="12"/>
        <v>20.537132987910191</v>
      </c>
      <c r="G106" s="117">
        <v>12523</v>
      </c>
      <c r="H106" s="118">
        <f t="shared" si="12"/>
        <v>4.2502004811548755E-3</v>
      </c>
      <c r="I106" s="117">
        <v>15246</v>
      </c>
      <c r="J106" s="118">
        <f t="shared" si="12"/>
        <v>0.21743991056456125</v>
      </c>
      <c r="K106" s="117">
        <v>15697</v>
      </c>
      <c r="L106" s="118">
        <f t="shared" si="12"/>
        <v>2.9581529581529598E-2</v>
      </c>
      <c r="M106" s="117"/>
      <c r="N106" s="118"/>
    </row>
    <row r="107" spans="2:14" x14ac:dyDescent="0.25">
      <c r="B107" s="116" t="s">
        <v>91</v>
      </c>
      <c r="C107" s="117">
        <v>1877</v>
      </c>
      <c r="D107" s="118">
        <v>-0.91069134510158445</v>
      </c>
      <c r="E107" s="117">
        <v>15652</v>
      </c>
      <c r="F107" s="118">
        <f t="shared" si="12"/>
        <v>7.3388385721896636</v>
      </c>
      <c r="G107" s="117">
        <v>13556</v>
      </c>
      <c r="H107" s="118">
        <f t="shared" si="12"/>
        <v>-0.13391259902887809</v>
      </c>
      <c r="I107" s="117">
        <v>17924</v>
      </c>
      <c r="J107" s="118">
        <f t="shared" si="12"/>
        <v>0.32221894364119219</v>
      </c>
      <c r="K107" s="117">
        <v>15263</v>
      </c>
      <c r="L107" s="118">
        <f t="shared" si="12"/>
        <v>-0.14846016514170945</v>
      </c>
      <c r="M107" s="117"/>
      <c r="N107" s="118"/>
    </row>
    <row r="108" spans="2:14" x14ac:dyDescent="0.25">
      <c r="B108" s="116" t="s">
        <v>93</v>
      </c>
      <c r="C108" s="117">
        <v>2995</v>
      </c>
      <c r="D108" s="118">
        <v>-0.85609263886219489</v>
      </c>
      <c r="E108" s="117">
        <v>13771</v>
      </c>
      <c r="F108" s="118">
        <f t="shared" si="12"/>
        <v>3.5979966611018366</v>
      </c>
      <c r="G108" s="117">
        <v>15151</v>
      </c>
      <c r="H108" s="118">
        <f t="shared" si="12"/>
        <v>0.10021058746641498</v>
      </c>
      <c r="I108" s="117">
        <v>15898</v>
      </c>
      <c r="J108" s="118">
        <f t="shared" si="12"/>
        <v>4.9303676324994994E-2</v>
      </c>
      <c r="K108" s="117">
        <v>16453</v>
      </c>
      <c r="L108" s="118">
        <f t="shared" si="12"/>
        <v>3.4910051578814993E-2</v>
      </c>
      <c r="M108" s="117"/>
      <c r="N108" s="118"/>
    </row>
    <row r="109" spans="2:14" ht="15.75" x14ac:dyDescent="0.25">
      <c r="B109" s="119" t="s">
        <v>30</v>
      </c>
      <c r="C109" s="120">
        <v>58325</v>
      </c>
      <c r="D109" s="121">
        <v>-0.71383783571617809</v>
      </c>
      <c r="E109" s="120">
        <v>81476</v>
      </c>
      <c r="F109" s="121">
        <f t="shared" si="12"/>
        <v>0.39693099014144884</v>
      </c>
      <c r="G109" s="120">
        <v>147121</v>
      </c>
      <c r="H109" s="121">
        <f t="shared" si="12"/>
        <v>0.80569738327851148</v>
      </c>
      <c r="I109" s="120">
        <v>141800</v>
      </c>
      <c r="J109" s="121">
        <f t="shared" si="12"/>
        <v>-3.6167508377457969E-2</v>
      </c>
      <c r="K109" s="120">
        <v>168823</v>
      </c>
      <c r="L109" s="121">
        <f t="shared" si="12"/>
        <v>0.19057122708039498</v>
      </c>
      <c r="M109" s="120">
        <v>34616</v>
      </c>
      <c r="N109" s="121">
        <v>-4.971587009635714E-2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68" t="s">
        <v>273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$C$7</f>
        <v>2020</v>
      </c>
      <c r="D117" s="296"/>
      <c r="E117" s="297">
        <f>$E$7</f>
        <v>2021</v>
      </c>
      <c r="F117" s="296"/>
      <c r="G117" s="297">
        <f>$G$7</f>
        <v>2022</v>
      </c>
      <c r="H117" s="296"/>
      <c r="I117" s="297">
        <f>$I$7</f>
        <v>2023</v>
      </c>
      <c r="J117" s="296"/>
      <c r="K117" s="297">
        <f>$K$7</f>
        <v>2024</v>
      </c>
      <c r="L117" s="296"/>
      <c r="M117" s="297">
        <f>$M$7</f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">
        <v>247</v>
      </c>
      <c r="G118" s="115" t="s">
        <v>69</v>
      </c>
      <c r="H118" s="114" t="s">
        <v>247</v>
      </c>
      <c r="I118" s="115" t="s">
        <v>69</v>
      </c>
      <c r="J118" s="114" t="s">
        <v>247</v>
      </c>
      <c r="K118" s="115" t="s">
        <v>69</v>
      </c>
      <c r="L118" s="114" t="s">
        <v>247</v>
      </c>
      <c r="M118" s="115" t="s">
        <v>69</v>
      </c>
      <c r="N118" s="114" t="s">
        <v>269</v>
      </c>
    </row>
    <row r="119" spans="1:15" x14ac:dyDescent="0.25">
      <c r="B119" s="116" t="s">
        <v>71</v>
      </c>
      <c r="C119" s="117">
        <v>5266</v>
      </c>
      <c r="D119" s="118">
        <v>-0.1048784633690294</v>
      </c>
      <c r="E119" s="117">
        <v>108</v>
      </c>
      <c r="F119" s="118">
        <f t="shared" ref="F119:L131" si="14">IFERROR(E119/C119-1,"-")</f>
        <v>-0.97949107481959741</v>
      </c>
      <c r="G119" s="117">
        <v>4195</v>
      </c>
      <c r="H119" s="118">
        <f t="shared" si="14"/>
        <v>37.842592592592595</v>
      </c>
      <c r="I119" s="117">
        <v>4671</v>
      </c>
      <c r="J119" s="118">
        <f t="shared" si="14"/>
        <v>0.11346841477949932</v>
      </c>
      <c r="K119" s="117">
        <v>5648</v>
      </c>
      <c r="L119" s="118">
        <f t="shared" si="14"/>
        <v>0.20916292014557913</v>
      </c>
      <c r="M119" s="117">
        <v>6773</v>
      </c>
      <c r="N119" s="118">
        <f t="shared" ref="N119:N120" si="15">IFERROR(M119/K119-1,"-")</f>
        <v>0.19918555240793201</v>
      </c>
    </row>
    <row r="120" spans="1:15" x14ac:dyDescent="0.25">
      <c r="B120" s="116" t="s">
        <v>73</v>
      </c>
      <c r="C120" s="117">
        <v>6304</v>
      </c>
      <c r="D120" s="118">
        <v>0.12471008028545949</v>
      </c>
      <c r="E120" s="117">
        <v>93</v>
      </c>
      <c r="F120" s="118">
        <f t="shared" si="14"/>
        <v>-0.98524746192893398</v>
      </c>
      <c r="G120" s="117">
        <v>5743</v>
      </c>
      <c r="H120" s="118">
        <f t="shared" si="14"/>
        <v>60.752688172043008</v>
      </c>
      <c r="I120" s="117">
        <v>5059</v>
      </c>
      <c r="J120" s="118">
        <f t="shared" si="14"/>
        <v>-0.11910151488768939</v>
      </c>
      <c r="K120" s="117">
        <v>5918</v>
      </c>
      <c r="L120" s="118">
        <f t="shared" si="14"/>
        <v>0.16979640245107719</v>
      </c>
      <c r="M120" s="117">
        <v>5656</v>
      </c>
      <c r="N120" s="118">
        <f t="shared" si="15"/>
        <v>-4.427171341669478E-2</v>
      </c>
    </row>
    <row r="121" spans="1:15" x14ac:dyDescent="0.25">
      <c r="B121" s="116" t="s">
        <v>75</v>
      </c>
      <c r="C121" s="117">
        <v>7338</v>
      </c>
      <c r="D121" s="118">
        <v>9.5714499029416089E-2</v>
      </c>
      <c r="E121" s="117">
        <v>88</v>
      </c>
      <c r="F121" s="118">
        <f t="shared" si="14"/>
        <v>-0.98800763150722271</v>
      </c>
      <c r="G121" s="117">
        <v>6750</v>
      </c>
      <c r="H121" s="118">
        <f t="shared" si="14"/>
        <v>75.704545454545453</v>
      </c>
      <c r="I121" s="117">
        <v>5407</v>
      </c>
      <c r="J121" s="118">
        <f t="shared" si="14"/>
        <v>-0.19896296296296301</v>
      </c>
      <c r="K121" s="117">
        <v>5789</v>
      </c>
      <c r="L121" s="118">
        <f t="shared" si="14"/>
        <v>7.0649158498242937E-2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101</v>
      </c>
      <c r="F122" s="118" t="str">
        <f t="shared" si="14"/>
        <v>-</v>
      </c>
      <c r="G122" s="117">
        <v>5198</v>
      </c>
      <c r="H122" s="118">
        <f t="shared" si="14"/>
        <v>50.465346534653463</v>
      </c>
      <c r="I122" s="117">
        <v>3130</v>
      </c>
      <c r="J122" s="118">
        <f t="shared" si="14"/>
        <v>-0.39784532512504811</v>
      </c>
      <c r="K122" s="117">
        <v>4286</v>
      </c>
      <c r="L122" s="118">
        <f t="shared" si="14"/>
        <v>0.36932907348242816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103</v>
      </c>
      <c r="F123" s="118" t="str">
        <f t="shared" si="14"/>
        <v>-</v>
      </c>
      <c r="G123" s="117">
        <v>5387</v>
      </c>
      <c r="H123" s="118">
        <f t="shared" si="14"/>
        <v>51.300970873786405</v>
      </c>
      <c r="I123" s="117">
        <v>4056</v>
      </c>
      <c r="J123" s="118">
        <f t="shared" si="14"/>
        <v>-0.2470762947837386</v>
      </c>
      <c r="K123" s="117">
        <v>4481</v>
      </c>
      <c r="L123" s="118">
        <f t="shared" si="14"/>
        <v>0.10478303747534512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173</v>
      </c>
      <c r="F124" s="118" t="str">
        <f t="shared" si="14"/>
        <v>-</v>
      </c>
      <c r="G124" s="117">
        <v>5659</v>
      </c>
      <c r="H124" s="118">
        <f t="shared" si="14"/>
        <v>31.710982658959537</v>
      </c>
      <c r="I124" s="117">
        <v>4750</v>
      </c>
      <c r="J124" s="118">
        <f t="shared" si="14"/>
        <v>-0.16062908641102669</v>
      </c>
      <c r="K124" s="117">
        <v>8026</v>
      </c>
      <c r="L124" s="118">
        <f t="shared" si="14"/>
        <v>0.6896842105263159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304</v>
      </c>
      <c r="F125" s="118" t="str">
        <f t="shared" si="14"/>
        <v>-</v>
      </c>
      <c r="G125" s="117">
        <v>5584</v>
      </c>
      <c r="H125" s="118">
        <f t="shared" si="14"/>
        <v>17.368421052631579</v>
      </c>
      <c r="I125" s="117">
        <v>3580</v>
      </c>
      <c r="J125" s="118">
        <f t="shared" si="14"/>
        <v>-0.35888252148997135</v>
      </c>
      <c r="K125" s="117">
        <v>4630</v>
      </c>
      <c r="L125" s="118">
        <f t="shared" si="14"/>
        <v>0.2932960893854748</v>
      </c>
      <c r="M125" s="117"/>
      <c r="N125" s="118"/>
    </row>
    <row r="126" spans="1:15" x14ac:dyDescent="0.25">
      <c r="B126" s="116" t="s">
        <v>85</v>
      </c>
      <c r="C126" s="117">
        <v>81</v>
      </c>
      <c r="D126" s="118">
        <v>-0.98361650485436891</v>
      </c>
      <c r="E126" s="117">
        <v>1468</v>
      </c>
      <c r="F126" s="118">
        <f t="shared" si="14"/>
        <v>17.123456790123456</v>
      </c>
      <c r="G126" s="117">
        <v>5102</v>
      </c>
      <c r="H126" s="118">
        <f t="shared" si="14"/>
        <v>2.4754768392370572</v>
      </c>
      <c r="I126" s="117">
        <v>3569</v>
      </c>
      <c r="J126" s="118">
        <f t="shared" si="14"/>
        <v>-0.30047040376323009</v>
      </c>
      <c r="K126" s="117">
        <v>6181</v>
      </c>
      <c r="L126" s="118">
        <f t="shared" si="14"/>
        <v>0.73185766321098344</v>
      </c>
      <c r="M126" s="117"/>
      <c r="N126" s="118"/>
    </row>
    <row r="127" spans="1:15" x14ac:dyDescent="0.25">
      <c r="B127" s="116" t="s">
        <v>87</v>
      </c>
      <c r="C127" s="117">
        <v>119</v>
      </c>
      <c r="D127" s="118">
        <v>-0.98330995792426368</v>
      </c>
      <c r="E127" s="117">
        <v>4607</v>
      </c>
      <c r="F127" s="118">
        <f t="shared" si="14"/>
        <v>37.714285714285715</v>
      </c>
      <c r="G127" s="117">
        <v>5315</v>
      </c>
      <c r="H127" s="118">
        <f t="shared" si="14"/>
        <v>0.15367918385066193</v>
      </c>
      <c r="I127" s="117">
        <v>5343</v>
      </c>
      <c r="J127" s="118">
        <f t="shared" si="14"/>
        <v>5.2681091251176593E-3</v>
      </c>
      <c r="K127" s="117">
        <v>6777</v>
      </c>
      <c r="L127" s="118">
        <f t="shared" si="14"/>
        <v>0.26838854576080862</v>
      </c>
      <c r="M127" s="117"/>
      <c r="N127" s="118"/>
    </row>
    <row r="128" spans="1:15" x14ac:dyDescent="0.25">
      <c r="A128" s="122"/>
      <c r="B128" s="116" t="s">
        <v>89</v>
      </c>
      <c r="C128" s="117">
        <v>110</v>
      </c>
      <c r="D128" s="118">
        <v>-0.98116115773248846</v>
      </c>
      <c r="E128" s="117">
        <v>4920</v>
      </c>
      <c r="F128" s="118">
        <f t="shared" si="14"/>
        <v>43.727272727272727</v>
      </c>
      <c r="G128" s="117">
        <v>5929</v>
      </c>
      <c r="H128" s="118">
        <f t="shared" si="14"/>
        <v>0.20508130081300813</v>
      </c>
      <c r="I128" s="117">
        <v>5420</v>
      </c>
      <c r="J128" s="118">
        <f t="shared" si="14"/>
        <v>-8.5849215719345562E-2</v>
      </c>
      <c r="K128" s="117">
        <v>6559</v>
      </c>
      <c r="L128" s="118">
        <f t="shared" si="14"/>
        <v>0.21014760147601486</v>
      </c>
      <c r="M128" s="117"/>
      <c r="N128" s="118"/>
    </row>
    <row r="129" spans="2:15" x14ac:dyDescent="0.25">
      <c r="B129" s="116" t="s">
        <v>91</v>
      </c>
      <c r="C129" s="117">
        <v>164</v>
      </c>
      <c r="D129" s="118">
        <v>-0.96824782187802516</v>
      </c>
      <c r="E129" s="117">
        <v>5007</v>
      </c>
      <c r="F129" s="118">
        <f t="shared" si="14"/>
        <v>29.530487804878049</v>
      </c>
      <c r="G129" s="117">
        <v>5060</v>
      </c>
      <c r="H129" s="118">
        <f t="shared" si="14"/>
        <v>1.0585180746954359E-2</v>
      </c>
      <c r="I129" s="117">
        <v>5036</v>
      </c>
      <c r="J129" s="118">
        <f t="shared" si="14"/>
        <v>-4.7430830039525418E-3</v>
      </c>
      <c r="K129" s="117">
        <v>5563</v>
      </c>
      <c r="L129" s="118">
        <f t="shared" si="14"/>
        <v>0.10464654487688652</v>
      </c>
      <c r="M129" s="117"/>
      <c r="N129" s="118"/>
    </row>
    <row r="130" spans="2:15" x14ac:dyDescent="0.25">
      <c r="B130" s="116" t="s">
        <v>93</v>
      </c>
      <c r="C130" s="117">
        <v>350</v>
      </c>
      <c r="D130" s="118">
        <v>-0.93652520856002908</v>
      </c>
      <c r="E130" s="117">
        <v>3721</v>
      </c>
      <c r="F130" s="118">
        <f t="shared" si="14"/>
        <v>9.6314285714285717</v>
      </c>
      <c r="G130" s="117">
        <v>5200</v>
      </c>
      <c r="H130" s="118">
        <f t="shared" si="14"/>
        <v>0.3974737973662994</v>
      </c>
      <c r="I130" s="117">
        <v>5463</v>
      </c>
      <c r="J130" s="118">
        <f t="shared" si="14"/>
        <v>5.0576923076923075E-2</v>
      </c>
      <c r="K130" s="117">
        <v>5875</v>
      </c>
      <c r="L130" s="118">
        <f t="shared" si="14"/>
        <v>7.541643785465868E-2</v>
      </c>
      <c r="M130" s="117"/>
      <c r="N130" s="118"/>
    </row>
    <row r="131" spans="2:15" ht="15.75" x14ac:dyDescent="0.25">
      <c r="B131" s="119" t="s">
        <v>30</v>
      </c>
      <c r="C131" s="120">
        <v>19771</v>
      </c>
      <c r="D131" s="121">
        <v>-0.70810387846396883</v>
      </c>
      <c r="E131" s="120">
        <v>20693</v>
      </c>
      <c r="F131" s="121">
        <f t="shared" si="14"/>
        <v>4.6633958828587341E-2</v>
      </c>
      <c r="G131" s="120">
        <v>65122</v>
      </c>
      <c r="H131" s="121">
        <f t="shared" si="14"/>
        <v>2.1470545595128789</v>
      </c>
      <c r="I131" s="120">
        <v>55484</v>
      </c>
      <c r="J131" s="121">
        <f t="shared" si="14"/>
        <v>-0.14799914007555048</v>
      </c>
      <c r="K131" s="120">
        <v>69733</v>
      </c>
      <c r="L131" s="121">
        <f t="shared" si="14"/>
        <v>0.25681277485401188</v>
      </c>
      <c r="M131" s="120">
        <v>12429</v>
      </c>
      <c r="N131" s="121">
        <v>7.4615251599515764E-2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68" t="s">
        <v>274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$C$7</f>
        <v>2020</v>
      </c>
      <c r="D139" s="296"/>
      <c r="E139" s="297">
        <f>$E$7</f>
        <v>2021</v>
      </c>
      <c r="F139" s="296"/>
      <c r="G139" s="297">
        <f>$G$7</f>
        <v>2022</v>
      </c>
      <c r="H139" s="296"/>
      <c r="I139" s="297">
        <f>$I$7</f>
        <v>2023</v>
      </c>
      <c r="J139" s="296"/>
      <c r="K139" s="297">
        <f>$K$7</f>
        <v>2024</v>
      </c>
      <c r="L139" s="296"/>
      <c r="M139" s="297">
        <f>$M$7</f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">
        <v>247</v>
      </c>
      <c r="G140" s="115" t="s">
        <v>69</v>
      </c>
      <c r="H140" s="114" t="s">
        <v>247</v>
      </c>
      <c r="I140" s="115" t="s">
        <v>69</v>
      </c>
      <c r="J140" s="114" t="s">
        <v>247</v>
      </c>
      <c r="K140" s="115" t="s">
        <v>69</v>
      </c>
      <c r="L140" s="114" t="s">
        <v>247</v>
      </c>
      <c r="M140" s="115" t="s">
        <v>69</v>
      </c>
      <c r="N140" s="114" t="s">
        <v>269</v>
      </c>
    </row>
    <row r="141" spans="2:15" x14ac:dyDescent="0.25">
      <c r="B141" s="116" t="s">
        <v>71</v>
      </c>
      <c r="C141" s="117">
        <v>6545</v>
      </c>
      <c r="D141" s="118">
        <v>-4.3687901811805929E-2</v>
      </c>
      <c r="E141" s="117">
        <v>999</v>
      </c>
      <c r="F141" s="118">
        <f t="shared" ref="F141:L153" si="16">IFERROR(E141/C141-1,"-")</f>
        <v>-0.8473644003055768</v>
      </c>
      <c r="G141" s="117">
        <v>4563</v>
      </c>
      <c r="H141" s="118">
        <f t="shared" si="16"/>
        <v>3.5675675675675675</v>
      </c>
      <c r="I141" s="117">
        <v>1909</v>
      </c>
      <c r="J141" s="118">
        <f t="shared" si="16"/>
        <v>-0.58163488932719698</v>
      </c>
      <c r="K141" s="117">
        <v>6720</v>
      </c>
      <c r="L141" s="118">
        <f t="shared" si="16"/>
        <v>2.5201676270298585</v>
      </c>
      <c r="M141" s="117">
        <v>4621</v>
      </c>
      <c r="N141" s="118">
        <f t="shared" ref="N141:N142" si="17">IFERROR(M141/K141-1,"-")</f>
        <v>-0.31235119047619042</v>
      </c>
    </row>
    <row r="142" spans="2:15" x14ac:dyDescent="0.25">
      <c r="B142" s="116" t="s">
        <v>73</v>
      </c>
      <c r="C142" s="117">
        <v>6280</v>
      </c>
      <c r="D142" s="118">
        <v>-0.10015761570425563</v>
      </c>
      <c r="E142" s="117">
        <v>977</v>
      </c>
      <c r="F142" s="118">
        <f t="shared" si="16"/>
        <v>-0.84442675159235669</v>
      </c>
      <c r="G142" s="117">
        <v>2880</v>
      </c>
      <c r="H142" s="118">
        <f t="shared" si="16"/>
        <v>1.9477993858751281</v>
      </c>
      <c r="I142" s="117">
        <v>3000</v>
      </c>
      <c r="J142" s="118">
        <f t="shared" si="16"/>
        <v>4.1666666666666741E-2</v>
      </c>
      <c r="K142" s="117">
        <v>4191</v>
      </c>
      <c r="L142" s="118">
        <f t="shared" si="16"/>
        <v>0.39700000000000002</v>
      </c>
      <c r="M142" s="117">
        <v>4410</v>
      </c>
      <c r="N142" s="118">
        <f t="shared" si="17"/>
        <v>5.2254831782390765E-2</v>
      </c>
    </row>
    <row r="143" spans="2:15" x14ac:dyDescent="0.25">
      <c r="B143" s="116" t="s">
        <v>75</v>
      </c>
      <c r="C143" s="117">
        <v>1807</v>
      </c>
      <c r="D143" s="118">
        <v>-0.80081569664902996</v>
      </c>
      <c r="E143" s="117">
        <v>1444</v>
      </c>
      <c r="F143" s="118">
        <f t="shared" si="16"/>
        <v>-0.20088544548976206</v>
      </c>
      <c r="G143" s="117">
        <v>4119</v>
      </c>
      <c r="H143" s="118">
        <f t="shared" si="16"/>
        <v>1.8524930747922439</v>
      </c>
      <c r="I143" s="117">
        <v>4413</v>
      </c>
      <c r="J143" s="118">
        <f t="shared" si="16"/>
        <v>7.1376547705753746E-2</v>
      </c>
      <c r="K143" s="117">
        <v>4701</v>
      </c>
      <c r="L143" s="118">
        <f t="shared" si="16"/>
        <v>6.5261726716519419E-2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1194</v>
      </c>
      <c r="F144" s="118" t="str">
        <f t="shared" si="16"/>
        <v>-</v>
      </c>
      <c r="G144" s="117">
        <v>2495</v>
      </c>
      <c r="H144" s="118">
        <f t="shared" si="16"/>
        <v>1.0896147403685092</v>
      </c>
      <c r="I144" s="117">
        <v>2417</v>
      </c>
      <c r="J144" s="118">
        <f t="shared" si="16"/>
        <v>-3.1262525050100187E-2</v>
      </c>
      <c r="K144" s="117">
        <v>3247</v>
      </c>
      <c r="L144" s="118">
        <f t="shared" si="16"/>
        <v>0.3434009102192801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782</v>
      </c>
      <c r="F145" s="118" t="str">
        <f t="shared" si="16"/>
        <v>-</v>
      </c>
      <c r="G145" s="117">
        <v>1509</v>
      </c>
      <c r="H145" s="118">
        <f t="shared" si="16"/>
        <v>0.92966751918158574</v>
      </c>
      <c r="I145" s="117">
        <v>635</v>
      </c>
      <c r="J145" s="118">
        <f t="shared" si="16"/>
        <v>-0.57919151756129894</v>
      </c>
      <c r="K145" s="117">
        <v>365</v>
      </c>
      <c r="L145" s="118">
        <f t="shared" si="16"/>
        <v>-0.42519685039370081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1480</v>
      </c>
      <c r="F146" s="118" t="str">
        <f t="shared" si="16"/>
        <v>-</v>
      </c>
      <c r="G146" s="117">
        <v>2083</v>
      </c>
      <c r="H146" s="118">
        <f t="shared" si="16"/>
        <v>0.40743243243243232</v>
      </c>
      <c r="I146" s="117">
        <v>1387</v>
      </c>
      <c r="J146" s="118">
        <f t="shared" si="16"/>
        <v>-0.33413346135381661</v>
      </c>
      <c r="K146" s="117">
        <v>767</v>
      </c>
      <c r="L146" s="118">
        <f t="shared" si="16"/>
        <v>-0.44700793078586876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2519</v>
      </c>
      <c r="F147" s="118" t="str">
        <f t="shared" si="16"/>
        <v>-</v>
      </c>
      <c r="G147" s="117">
        <v>1894</v>
      </c>
      <c r="H147" s="118">
        <f t="shared" si="16"/>
        <v>-0.24811433108376335</v>
      </c>
      <c r="I147" s="117">
        <v>1550</v>
      </c>
      <c r="J147" s="118">
        <f t="shared" si="16"/>
        <v>-0.18162618796198526</v>
      </c>
      <c r="K147" s="117">
        <v>2203</v>
      </c>
      <c r="L147" s="118">
        <f t="shared" si="16"/>
        <v>0.42129032258064525</v>
      </c>
      <c r="M147" s="117"/>
      <c r="N147" s="118"/>
    </row>
    <row r="148" spans="1:15" x14ac:dyDescent="0.25">
      <c r="B148" s="116" t="s">
        <v>85</v>
      </c>
      <c r="C148" s="117">
        <v>256</v>
      </c>
      <c r="D148" s="118">
        <v>-0.91779062299293512</v>
      </c>
      <c r="E148" s="117">
        <v>2212</v>
      </c>
      <c r="F148" s="118">
        <f t="shared" si="16"/>
        <v>7.640625</v>
      </c>
      <c r="G148" s="117">
        <v>2314</v>
      </c>
      <c r="H148" s="118">
        <f t="shared" si="16"/>
        <v>4.6112115732368952E-2</v>
      </c>
      <c r="I148" s="117">
        <v>1791</v>
      </c>
      <c r="J148" s="118">
        <f t="shared" si="16"/>
        <v>-0.22601555747623159</v>
      </c>
      <c r="K148" s="117">
        <v>2519</v>
      </c>
      <c r="L148" s="118">
        <f t="shared" si="16"/>
        <v>0.40647682858738143</v>
      </c>
      <c r="M148" s="117"/>
      <c r="N148" s="118"/>
    </row>
    <row r="149" spans="1:15" x14ac:dyDescent="0.25">
      <c r="B149" s="116" t="s">
        <v>87</v>
      </c>
      <c r="C149" s="117">
        <v>221</v>
      </c>
      <c r="D149" s="118">
        <v>-0.9588454376163873</v>
      </c>
      <c r="E149" s="117">
        <v>2697</v>
      </c>
      <c r="F149" s="118">
        <f t="shared" si="16"/>
        <v>11.203619909502262</v>
      </c>
      <c r="G149" s="117">
        <v>2011</v>
      </c>
      <c r="H149" s="118">
        <f t="shared" si="16"/>
        <v>-0.25435669262143124</v>
      </c>
      <c r="I149" s="117">
        <v>2284</v>
      </c>
      <c r="J149" s="118">
        <f t="shared" si="16"/>
        <v>0.1357533565390352</v>
      </c>
      <c r="K149" s="117">
        <v>2496</v>
      </c>
      <c r="L149" s="118">
        <f t="shared" si="16"/>
        <v>9.2819614711033172E-2</v>
      </c>
      <c r="M149" s="117"/>
      <c r="N149" s="118"/>
    </row>
    <row r="150" spans="1:15" x14ac:dyDescent="0.25">
      <c r="A150" s="122"/>
      <c r="B150" s="116" t="s">
        <v>89</v>
      </c>
      <c r="C150" s="117">
        <v>210</v>
      </c>
      <c r="D150" s="118">
        <v>-0.95385629531970995</v>
      </c>
      <c r="E150" s="117">
        <v>3806</v>
      </c>
      <c r="F150" s="118">
        <f t="shared" si="16"/>
        <v>17.123809523809523</v>
      </c>
      <c r="G150" s="117">
        <v>2086</v>
      </c>
      <c r="H150" s="118">
        <f t="shared" si="16"/>
        <v>-0.45191802417235938</v>
      </c>
      <c r="I150" s="117">
        <v>3442</v>
      </c>
      <c r="J150" s="118">
        <f t="shared" si="16"/>
        <v>0.65004793863854271</v>
      </c>
      <c r="K150" s="117">
        <v>3103</v>
      </c>
      <c r="L150" s="118">
        <f t="shared" si="16"/>
        <v>-9.8489250435793152E-2</v>
      </c>
      <c r="M150" s="117"/>
      <c r="N150" s="118"/>
    </row>
    <row r="151" spans="1:15" x14ac:dyDescent="0.25">
      <c r="B151" s="116" t="s">
        <v>91</v>
      </c>
      <c r="C151" s="117">
        <v>1354</v>
      </c>
      <c r="D151" s="118">
        <v>-0.85135580195411131</v>
      </c>
      <c r="E151" s="117">
        <v>6820</v>
      </c>
      <c r="F151" s="118">
        <f t="shared" si="16"/>
        <v>4.0369276218611523</v>
      </c>
      <c r="G151" s="117">
        <v>3576</v>
      </c>
      <c r="H151" s="118">
        <f t="shared" si="16"/>
        <v>-0.47565982404692086</v>
      </c>
      <c r="I151" s="117">
        <v>6832</v>
      </c>
      <c r="J151" s="118">
        <f t="shared" si="16"/>
        <v>0.91051454138702459</v>
      </c>
      <c r="K151" s="117">
        <v>4594</v>
      </c>
      <c r="L151" s="118">
        <f t="shared" si="16"/>
        <v>-0.32757611241217799</v>
      </c>
      <c r="M151" s="117"/>
      <c r="N151" s="118"/>
    </row>
    <row r="152" spans="1:15" x14ac:dyDescent="0.25">
      <c r="B152" s="116" t="s">
        <v>93</v>
      </c>
      <c r="C152" s="117">
        <v>1915</v>
      </c>
      <c r="D152" s="118">
        <v>-0.78832762241627052</v>
      </c>
      <c r="E152" s="117">
        <v>6300</v>
      </c>
      <c r="F152" s="118">
        <f t="shared" si="16"/>
        <v>2.2898172323759791</v>
      </c>
      <c r="G152" s="117">
        <v>4554</v>
      </c>
      <c r="H152" s="118">
        <f t="shared" si="16"/>
        <v>-0.27714285714285714</v>
      </c>
      <c r="I152" s="117">
        <v>4805</v>
      </c>
      <c r="J152" s="118">
        <f t="shared" si="16"/>
        <v>5.5116381203337728E-2</v>
      </c>
      <c r="K152" s="117">
        <v>4165</v>
      </c>
      <c r="L152" s="118">
        <f t="shared" si="16"/>
        <v>-0.13319458896982306</v>
      </c>
      <c r="M152" s="117"/>
      <c r="N152" s="118"/>
    </row>
    <row r="153" spans="1:15" ht="15.75" x14ac:dyDescent="0.25">
      <c r="B153" s="119" t="s">
        <v>30</v>
      </c>
      <c r="C153" s="120">
        <v>18669</v>
      </c>
      <c r="D153" s="121">
        <v>-0.73307120388904767</v>
      </c>
      <c r="E153" s="120">
        <v>31230</v>
      </c>
      <c r="F153" s="121">
        <f t="shared" si="16"/>
        <v>0.67282661095934437</v>
      </c>
      <c r="G153" s="120">
        <v>34084</v>
      </c>
      <c r="H153" s="121">
        <f t="shared" si="16"/>
        <v>9.1386487351905243E-2</v>
      </c>
      <c r="I153" s="120">
        <v>34465</v>
      </c>
      <c r="J153" s="121">
        <f t="shared" si="16"/>
        <v>1.117826546180023E-2</v>
      </c>
      <c r="K153" s="120">
        <v>39071</v>
      </c>
      <c r="L153" s="121">
        <f t="shared" si="16"/>
        <v>0.13364282605541855</v>
      </c>
      <c r="M153" s="120">
        <v>9031</v>
      </c>
      <c r="N153" s="121">
        <v>-0.17230318027678493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68" t="s">
        <v>275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$C$7</f>
        <v>2020</v>
      </c>
      <c r="D161" s="296"/>
      <c r="E161" s="297">
        <f>$E$7</f>
        <v>2021</v>
      </c>
      <c r="F161" s="296"/>
      <c r="G161" s="297">
        <f>$G$7</f>
        <v>2022</v>
      </c>
      <c r="H161" s="296"/>
      <c r="I161" s="297">
        <f>$I$7</f>
        <v>2023</v>
      </c>
      <c r="J161" s="296"/>
      <c r="K161" s="297">
        <f>$K$7</f>
        <v>2024</v>
      </c>
      <c r="L161" s="296"/>
      <c r="M161" s="297">
        <f>$M$7</f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">
        <v>247</v>
      </c>
      <c r="G162" s="115" t="s">
        <v>69</v>
      </c>
      <c r="H162" s="114" t="s">
        <v>247</v>
      </c>
      <c r="I162" s="115" t="s">
        <v>69</v>
      </c>
      <c r="J162" s="114" t="s">
        <v>247</v>
      </c>
      <c r="K162" s="115" t="s">
        <v>69</v>
      </c>
      <c r="L162" s="114" t="s">
        <v>247</v>
      </c>
      <c r="M162" s="115" t="s">
        <v>69</v>
      </c>
      <c r="N162" s="114" t="s">
        <v>269</v>
      </c>
    </row>
    <row r="163" spans="2:14" x14ac:dyDescent="0.25">
      <c r="B163" s="116" t="s">
        <v>71</v>
      </c>
      <c r="C163" s="117">
        <v>416</v>
      </c>
      <c r="D163" s="118">
        <v>-0.37817638266068765</v>
      </c>
      <c r="E163" s="117">
        <v>107</v>
      </c>
      <c r="F163" s="118">
        <f t="shared" ref="F163:L175" si="18">IFERROR(E163/C163-1,"-")</f>
        <v>-0.74278846153846156</v>
      </c>
      <c r="G163" s="117">
        <v>274</v>
      </c>
      <c r="H163" s="118">
        <f t="shared" si="18"/>
        <v>1.5607476635514019</v>
      </c>
      <c r="I163" s="117">
        <v>617</v>
      </c>
      <c r="J163" s="118">
        <f t="shared" si="18"/>
        <v>1.2518248175182483</v>
      </c>
      <c r="K163" s="117">
        <v>747</v>
      </c>
      <c r="L163" s="118">
        <f t="shared" si="18"/>
        <v>0.21069692058346834</v>
      </c>
      <c r="M163" s="117">
        <v>468</v>
      </c>
      <c r="N163" s="118">
        <f t="shared" ref="N163:N164" si="19">IFERROR(M163/K163-1,"-")</f>
        <v>-0.37349397590361444</v>
      </c>
    </row>
    <row r="164" spans="2:14" x14ac:dyDescent="0.25">
      <c r="B164" s="116" t="s">
        <v>73</v>
      </c>
      <c r="C164" s="117">
        <v>641</v>
      </c>
      <c r="D164" s="118">
        <v>0.35517970401691334</v>
      </c>
      <c r="E164" s="117">
        <v>48</v>
      </c>
      <c r="F164" s="118">
        <f t="shared" si="18"/>
        <v>-0.9251170046801872</v>
      </c>
      <c r="G164" s="117">
        <v>444</v>
      </c>
      <c r="H164" s="118">
        <f t="shared" si="18"/>
        <v>8.25</v>
      </c>
      <c r="I164" s="117">
        <v>654</v>
      </c>
      <c r="J164" s="118">
        <f t="shared" si="18"/>
        <v>0.47297297297297303</v>
      </c>
      <c r="K164" s="117">
        <v>490</v>
      </c>
      <c r="L164" s="118">
        <f t="shared" si="18"/>
        <v>-0.25076452599388377</v>
      </c>
      <c r="M164" s="117">
        <v>579</v>
      </c>
      <c r="N164" s="118">
        <f t="shared" si="19"/>
        <v>0.18163265306122445</v>
      </c>
    </row>
    <row r="165" spans="2:14" x14ac:dyDescent="0.25">
      <c r="B165" s="116" t="s">
        <v>75</v>
      </c>
      <c r="C165" s="117">
        <v>63</v>
      </c>
      <c r="D165" s="118">
        <v>-0.85746606334841635</v>
      </c>
      <c r="E165" s="117">
        <v>463</v>
      </c>
      <c r="F165" s="118">
        <f t="shared" si="18"/>
        <v>6.3492063492063489</v>
      </c>
      <c r="G165" s="117">
        <v>624</v>
      </c>
      <c r="H165" s="118">
        <f t="shared" si="18"/>
        <v>0.3477321814254859</v>
      </c>
      <c r="I165" s="117">
        <v>785</v>
      </c>
      <c r="J165" s="118">
        <f t="shared" si="18"/>
        <v>0.25801282051282048</v>
      </c>
      <c r="K165" s="117">
        <v>707</v>
      </c>
      <c r="L165" s="118">
        <f t="shared" si="18"/>
        <v>-9.9363057324840742E-2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104</v>
      </c>
      <c r="F166" s="118" t="str">
        <f t="shared" si="18"/>
        <v>-</v>
      </c>
      <c r="G166" s="117">
        <v>540</v>
      </c>
      <c r="H166" s="118">
        <f t="shared" si="18"/>
        <v>4.1923076923076925</v>
      </c>
      <c r="I166" s="117">
        <v>749</v>
      </c>
      <c r="J166" s="118">
        <f t="shared" si="18"/>
        <v>0.38703703703703707</v>
      </c>
      <c r="K166" s="117">
        <v>471</v>
      </c>
      <c r="L166" s="118">
        <f t="shared" si="18"/>
        <v>-0.3711615487316422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384</v>
      </c>
      <c r="F167" s="118" t="str">
        <f t="shared" si="18"/>
        <v>-</v>
      </c>
      <c r="G167" s="117">
        <v>386</v>
      </c>
      <c r="H167" s="118">
        <f t="shared" si="18"/>
        <v>5.2083333333332593E-3</v>
      </c>
      <c r="I167" s="117">
        <v>298</v>
      </c>
      <c r="J167" s="118">
        <f t="shared" si="18"/>
        <v>-0.227979274611399</v>
      </c>
      <c r="K167" s="117">
        <v>131</v>
      </c>
      <c r="L167" s="118">
        <f t="shared" si="18"/>
        <v>-0.56040268456375841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367</v>
      </c>
      <c r="F168" s="118" t="str">
        <f t="shared" si="18"/>
        <v>-</v>
      </c>
      <c r="G168" s="117">
        <v>313</v>
      </c>
      <c r="H168" s="118">
        <f t="shared" si="18"/>
        <v>-0.14713896457765663</v>
      </c>
      <c r="I168" s="117">
        <v>385</v>
      </c>
      <c r="J168" s="118">
        <f t="shared" si="18"/>
        <v>0.23003194888178924</v>
      </c>
      <c r="K168" s="117">
        <v>222</v>
      </c>
      <c r="L168" s="118">
        <f t="shared" si="18"/>
        <v>-0.42337662337662341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244</v>
      </c>
      <c r="F169" s="118" t="str">
        <f t="shared" si="18"/>
        <v>-</v>
      </c>
      <c r="G169" s="117">
        <v>423</v>
      </c>
      <c r="H169" s="118">
        <f t="shared" si="18"/>
        <v>0.73360655737704916</v>
      </c>
      <c r="I169" s="117">
        <v>332</v>
      </c>
      <c r="J169" s="118">
        <f t="shared" si="18"/>
        <v>-0.21513002364066192</v>
      </c>
      <c r="K169" s="117">
        <v>181</v>
      </c>
      <c r="L169" s="118">
        <f t="shared" si="18"/>
        <v>-0.45481927710843373</v>
      </c>
      <c r="M169" s="117"/>
      <c r="N169" s="118"/>
    </row>
    <row r="170" spans="2:14" x14ac:dyDescent="0.25">
      <c r="B170" s="116" t="s">
        <v>85</v>
      </c>
      <c r="C170" s="117">
        <v>227</v>
      </c>
      <c r="D170" s="118">
        <v>-0.7408675799086758</v>
      </c>
      <c r="E170" s="117">
        <v>656</v>
      </c>
      <c r="F170" s="118">
        <f t="shared" si="18"/>
        <v>1.8898678414096914</v>
      </c>
      <c r="G170" s="117">
        <v>844</v>
      </c>
      <c r="H170" s="118">
        <f t="shared" si="18"/>
        <v>0.28658536585365857</v>
      </c>
      <c r="I170" s="117">
        <v>638</v>
      </c>
      <c r="J170" s="118">
        <f t="shared" si="18"/>
        <v>-0.24407582938388628</v>
      </c>
      <c r="K170" s="117">
        <v>993</v>
      </c>
      <c r="L170" s="118">
        <f t="shared" si="18"/>
        <v>0.55642633228840133</v>
      </c>
      <c r="M170" s="117"/>
      <c r="N170" s="118"/>
    </row>
    <row r="171" spans="2:14" x14ac:dyDescent="0.25">
      <c r="B171" s="116" t="s">
        <v>87</v>
      </c>
      <c r="C171" s="117">
        <v>58</v>
      </c>
      <c r="D171" s="118">
        <v>-0.81931464174454827</v>
      </c>
      <c r="E171" s="117">
        <v>269</v>
      </c>
      <c r="F171" s="118">
        <f t="shared" si="18"/>
        <v>3.6379310344827589</v>
      </c>
      <c r="G171" s="117">
        <v>658</v>
      </c>
      <c r="H171" s="118">
        <f t="shared" si="18"/>
        <v>1.446096654275093</v>
      </c>
      <c r="I171" s="117">
        <v>379</v>
      </c>
      <c r="J171" s="118">
        <f t="shared" si="18"/>
        <v>-0.42401215805471126</v>
      </c>
      <c r="K171" s="117">
        <v>1070</v>
      </c>
      <c r="L171" s="118">
        <f t="shared" si="18"/>
        <v>1.8232189973614776</v>
      </c>
      <c r="M171" s="117"/>
      <c r="N171" s="118"/>
    </row>
    <row r="172" spans="2:14" x14ac:dyDescent="0.25">
      <c r="B172" s="116" t="s">
        <v>89</v>
      </c>
      <c r="C172" s="117">
        <v>10</v>
      </c>
      <c r="D172" s="118">
        <v>-0.97023809523809523</v>
      </c>
      <c r="E172" s="117">
        <v>582</v>
      </c>
      <c r="F172" s="118">
        <f t="shared" si="18"/>
        <v>57.2</v>
      </c>
      <c r="G172" s="117">
        <v>562</v>
      </c>
      <c r="H172" s="118">
        <f t="shared" si="18"/>
        <v>-3.4364261168384869E-2</v>
      </c>
      <c r="I172" s="117">
        <v>717</v>
      </c>
      <c r="J172" s="118">
        <f t="shared" si="18"/>
        <v>0.27580071174377219</v>
      </c>
      <c r="K172" s="117">
        <v>709</v>
      </c>
      <c r="L172" s="118">
        <f t="shared" si="18"/>
        <v>-1.1157601115760141E-2</v>
      </c>
      <c r="M172" s="117"/>
      <c r="N172" s="118"/>
    </row>
    <row r="173" spans="2:14" x14ac:dyDescent="0.25">
      <c r="B173" s="116" t="s">
        <v>91</v>
      </c>
      <c r="C173" s="117">
        <v>17</v>
      </c>
      <c r="D173" s="118">
        <v>-0.95595854922279788</v>
      </c>
      <c r="E173" s="117">
        <v>339</v>
      </c>
      <c r="F173" s="118">
        <f t="shared" si="18"/>
        <v>18.941176470588236</v>
      </c>
      <c r="G173" s="117">
        <v>499</v>
      </c>
      <c r="H173" s="118">
        <f t="shared" si="18"/>
        <v>0.471976401179941</v>
      </c>
      <c r="I173" s="117">
        <v>631</v>
      </c>
      <c r="J173" s="118">
        <f t="shared" si="18"/>
        <v>0.26452905811623251</v>
      </c>
      <c r="K173" s="117">
        <v>478</v>
      </c>
      <c r="L173" s="118">
        <f t="shared" si="18"/>
        <v>-0.24247226624405704</v>
      </c>
      <c r="M173" s="117"/>
      <c r="N173" s="118"/>
    </row>
    <row r="174" spans="2:14" x14ac:dyDescent="0.25">
      <c r="B174" s="116" t="s">
        <v>93</v>
      </c>
      <c r="C174" s="117">
        <v>42</v>
      </c>
      <c r="D174" s="118">
        <v>-0.82203389830508478</v>
      </c>
      <c r="E174" s="117">
        <v>310</v>
      </c>
      <c r="F174" s="118">
        <f t="shared" si="18"/>
        <v>6.3809523809523814</v>
      </c>
      <c r="G174" s="117">
        <v>830</v>
      </c>
      <c r="H174" s="118">
        <f t="shared" si="18"/>
        <v>1.6774193548387095</v>
      </c>
      <c r="I174" s="117">
        <v>599</v>
      </c>
      <c r="J174" s="118">
        <f t="shared" si="18"/>
        <v>-0.27831325301204823</v>
      </c>
      <c r="K174" s="117">
        <v>475</v>
      </c>
      <c r="L174" s="118">
        <f t="shared" si="18"/>
        <v>-0.20701168614357257</v>
      </c>
      <c r="M174" s="117"/>
      <c r="N174" s="118"/>
    </row>
    <row r="175" spans="2:14" ht="15.75" x14ac:dyDescent="0.25">
      <c r="B175" s="119" t="s">
        <v>30</v>
      </c>
      <c r="C175" s="120">
        <v>1519</v>
      </c>
      <c r="D175" s="121">
        <v>-0.77635453474676086</v>
      </c>
      <c r="E175" s="120">
        <v>3873</v>
      </c>
      <c r="F175" s="121">
        <f t="shared" si="18"/>
        <v>1.5497037524687296</v>
      </c>
      <c r="G175" s="120">
        <v>6397</v>
      </c>
      <c r="H175" s="121">
        <f t="shared" si="18"/>
        <v>0.65169119545571919</v>
      </c>
      <c r="I175" s="120">
        <v>6784</v>
      </c>
      <c r="J175" s="121">
        <f t="shared" si="18"/>
        <v>6.0497108019384127E-2</v>
      </c>
      <c r="K175" s="120">
        <v>6674</v>
      </c>
      <c r="L175" s="121">
        <f t="shared" si="18"/>
        <v>-1.6214622641509413E-2</v>
      </c>
      <c r="M175" s="120">
        <v>1047</v>
      </c>
      <c r="N175" s="121">
        <v>-0.15359741309620045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68" t="s">
        <v>276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$C$7</f>
        <v>2020</v>
      </c>
      <c r="D183" s="296"/>
      <c r="E183" s="297">
        <f>$E$7</f>
        <v>2021</v>
      </c>
      <c r="F183" s="296"/>
      <c r="G183" s="297">
        <f>$G$7</f>
        <v>2022</v>
      </c>
      <c r="H183" s="296"/>
      <c r="I183" s="297">
        <f>$I$7</f>
        <v>2023</v>
      </c>
      <c r="J183" s="296"/>
      <c r="K183" s="297">
        <f>$K$7</f>
        <v>2024</v>
      </c>
      <c r="L183" s="296"/>
      <c r="M183" s="297">
        <f>$M$7</f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">
        <v>247</v>
      </c>
      <c r="G184" s="115" t="s">
        <v>69</v>
      </c>
      <c r="H184" s="114" t="s">
        <v>247</v>
      </c>
      <c r="I184" s="115" t="s">
        <v>69</v>
      </c>
      <c r="J184" s="114" t="s">
        <v>247</v>
      </c>
      <c r="K184" s="115" t="s">
        <v>69</v>
      </c>
      <c r="L184" s="114" t="s">
        <v>247</v>
      </c>
      <c r="M184" s="115" t="s">
        <v>69</v>
      </c>
      <c r="N184" s="114" t="s">
        <v>269</v>
      </c>
    </row>
    <row r="185" spans="1:15" x14ac:dyDescent="0.25">
      <c r="A185" s="122"/>
      <c r="B185" s="116" t="s">
        <v>71</v>
      </c>
      <c r="C185" s="117">
        <v>270</v>
      </c>
      <c r="D185" s="118">
        <v>-0.59459459459459452</v>
      </c>
      <c r="E185" s="117">
        <v>74</v>
      </c>
      <c r="F185" s="118">
        <f t="shared" ref="F185:L197" si="20">IFERROR(E185/C185-1,"-")</f>
        <v>-0.72592592592592586</v>
      </c>
      <c r="G185" s="117">
        <v>358</v>
      </c>
      <c r="H185" s="118">
        <f t="shared" si="20"/>
        <v>3.8378378378378377</v>
      </c>
      <c r="I185" s="117">
        <v>248</v>
      </c>
      <c r="J185" s="118">
        <f t="shared" si="20"/>
        <v>-0.30726256983240219</v>
      </c>
      <c r="K185" s="117">
        <v>659</v>
      </c>
      <c r="L185" s="118">
        <f t="shared" si="20"/>
        <v>1.657258064516129</v>
      </c>
      <c r="M185" s="117">
        <v>368</v>
      </c>
      <c r="N185" s="118">
        <f t="shared" ref="N185:N186" si="21">IFERROR(M185/K185-1,"-")</f>
        <v>-0.44157814871016687</v>
      </c>
    </row>
    <row r="186" spans="1:15" x14ac:dyDescent="0.25">
      <c r="B186" s="116" t="s">
        <v>73</v>
      </c>
      <c r="C186" s="117">
        <v>364</v>
      </c>
      <c r="D186" s="118">
        <v>-0.53689567430025442</v>
      </c>
      <c r="E186" s="117">
        <v>6</v>
      </c>
      <c r="F186" s="118">
        <f t="shared" si="20"/>
        <v>-0.98351648351648346</v>
      </c>
      <c r="G186" s="117">
        <v>221</v>
      </c>
      <c r="H186" s="118">
        <f t="shared" si="20"/>
        <v>35.833333333333336</v>
      </c>
      <c r="I186" s="117">
        <v>250</v>
      </c>
      <c r="J186" s="118">
        <f t="shared" si="20"/>
        <v>0.13122171945701355</v>
      </c>
      <c r="K186" s="117">
        <v>262</v>
      </c>
      <c r="L186" s="118">
        <f t="shared" si="20"/>
        <v>4.8000000000000043E-2</v>
      </c>
      <c r="M186" s="117">
        <v>458</v>
      </c>
      <c r="N186" s="118">
        <f t="shared" si="21"/>
        <v>0.74809160305343503</v>
      </c>
    </row>
    <row r="187" spans="1:15" x14ac:dyDescent="0.25">
      <c r="B187" s="116" t="s">
        <v>75</v>
      </c>
      <c r="C187" s="117">
        <v>91</v>
      </c>
      <c r="D187" s="118">
        <v>-0.87308228730822868</v>
      </c>
      <c r="E187" s="117">
        <v>22</v>
      </c>
      <c r="F187" s="118">
        <f t="shared" si="20"/>
        <v>-0.75824175824175821</v>
      </c>
      <c r="G187" s="117">
        <v>223</v>
      </c>
      <c r="H187" s="118">
        <f t="shared" si="20"/>
        <v>9.1363636363636367</v>
      </c>
      <c r="I187" s="117">
        <v>394</v>
      </c>
      <c r="J187" s="118">
        <f t="shared" si="20"/>
        <v>0.76681614349775784</v>
      </c>
      <c r="K187" s="117">
        <v>268</v>
      </c>
      <c r="L187" s="118">
        <f t="shared" si="20"/>
        <v>-0.31979695431472077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26</v>
      </c>
      <c r="F188" s="118" t="str">
        <f t="shared" si="20"/>
        <v>-</v>
      </c>
      <c r="G188" s="117">
        <v>291</v>
      </c>
      <c r="H188" s="118">
        <f t="shared" si="20"/>
        <v>10.192307692307692</v>
      </c>
      <c r="I188" s="117">
        <v>302</v>
      </c>
      <c r="J188" s="118">
        <f t="shared" si="20"/>
        <v>3.7800687285223455E-2</v>
      </c>
      <c r="K188" s="117">
        <v>249</v>
      </c>
      <c r="L188" s="118">
        <f t="shared" si="20"/>
        <v>-0.17549668874172186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69</v>
      </c>
      <c r="F189" s="118" t="str">
        <f t="shared" si="20"/>
        <v>-</v>
      </c>
      <c r="G189" s="117">
        <v>106</v>
      </c>
      <c r="H189" s="118">
        <f t="shared" si="20"/>
        <v>0.53623188405797095</v>
      </c>
      <c r="I189" s="117">
        <v>109</v>
      </c>
      <c r="J189" s="118">
        <f t="shared" si="20"/>
        <v>2.8301886792452935E-2</v>
      </c>
      <c r="K189" s="117">
        <v>12</v>
      </c>
      <c r="L189" s="118">
        <f t="shared" si="20"/>
        <v>-0.88990825688073394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96</v>
      </c>
      <c r="F190" s="118" t="str">
        <f t="shared" si="20"/>
        <v>-</v>
      </c>
      <c r="G190" s="117">
        <v>105</v>
      </c>
      <c r="H190" s="118">
        <f t="shared" si="20"/>
        <v>9.375E-2</v>
      </c>
      <c r="I190" s="117">
        <v>133</v>
      </c>
      <c r="J190" s="118">
        <f t="shared" si="20"/>
        <v>0.26666666666666661</v>
      </c>
      <c r="K190" s="117">
        <v>19</v>
      </c>
      <c r="L190" s="118">
        <f t="shared" si="20"/>
        <v>-0.85714285714285721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209</v>
      </c>
      <c r="F191" s="118" t="str">
        <f t="shared" si="20"/>
        <v>-</v>
      </c>
      <c r="G191" s="117">
        <v>93</v>
      </c>
      <c r="H191" s="118">
        <f t="shared" si="20"/>
        <v>-0.55502392344497609</v>
      </c>
      <c r="I191" s="117">
        <v>117</v>
      </c>
      <c r="J191" s="118">
        <f t="shared" si="20"/>
        <v>0.25806451612903225</v>
      </c>
      <c r="K191" s="117">
        <v>10</v>
      </c>
      <c r="L191" s="118">
        <f t="shared" si="20"/>
        <v>-0.9145299145299145</v>
      </c>
      <c r="M191" s="117"/>
      <c r="N191" s="118"/>
    </row>
    <row r="192" spans="1:15" x14ac:dyDescent="0.25">
      <c r="B192" s="116" t="s">
        <v>85</v>
      </c>
      <c r="C192" s="117">
        <v>68</v>
      </c>
      <c r="D192" s="118">
        <v>-0.41379310344827591</v>
      </c>
      <c r="E192" s="117">
        <v>132</v>
      </c>
      <c r="F192" s="118">
        <f t="shared" si="20"/>
        <v>0.94117647058823528</v>
      </c>
      <c r="G192" s="117">
        <v>313</v>
      </c>
      <c r="H192" s="118">
        <f t="shared" si="20"/>
        <v>1.3712121212121211</v>
      </c>
      <c r="I192" s="117">
        <v>284</v>
      </c>
      <c r="J192" s="118">
        <f t="shared" si="20"/>
        <v>-9.2651757188498385E-2</v>
      </c>
      <c r="K192" s="117">
        <v>282</v>
      </c>
      <c r="L192" s="118">
        <f t="shared" si="20"/>
        <v>-7.0422535211267512E-3</v>
      </c>
      <c r="M192" s="117"/>
      <c r="N192" s="118"/>
    </row>
    <row r="193" spans="2:15" x14ac:dyDescent="0.25">
      <c r="B193" s="116" t="s">
        <v>87</v>
      </c>
      <c r="C193" s="117">
        <v>10</v>
      </c>
      <c r="D193" s="118">
        <v>-0.96941896024464835</v>
      </c>
      <c r="E193" s="117">
        <v>130</v>
      </c>
      <c r="F193" s="118">
        <f t="shared" si="20"/>
        <v>12</v>
      </c>
      <c r="G193" s="117">
        <v>194</v>
      </c>
      <c r="H193" s="118">
        <f t="shared" si="20"/>
        <v>0.49230769230769234</v>
      </c>
      <c r="I193" s="117">
        <v>55</v>
      </c>
      <c r="J193" s="118">
        <f t="shared" si="20"/>
        <v>-0.71649484536082475</v>
      </c>
      <c r="K193" s="117">
        <v>464</v>
      </c>
      <c r="L193" s="118">
        <f t="shared" si="20"/>
        <v>7.4363636363636356</v>
      </c>
      <c r="M193" s="117"/>
      <c r="N193" s="118"/>
    </row>
    <row r="194" spans="2:15" x14ac:dyDescent="0.25">
      <c r="B194" s="116" t="s">
        <v>89</v>
      </c>
      <c r="C194" s="117">
        <v>25</v>
      </c>
      <c r="D194" s="118">
        <v>-0.78813559322033899</v>
      </c>
      <c r="E194" s="117">
        <v>156</v>
      </c>
      <c r="F194" s="118">
        <f t="shared" si="20"/>
        <v>5.24</v>
      </c>
      <c r="G194" s="117">
        <v>46</v>
      </c>
      <c r="H194" s="118">
        <f t="shared" si="20"/>
        <v>-0.70512820512820507</v>
      </c>
      <c r="I194" s="117">
        <v>181</v>
      </c>
      <c r="J194" s="118">
        <f t="shared" si="20"/>
        <v>2.9347826086956523</v>
      </c>
      <c r="K194" s="117">
        <v>440</v>
      </c>
      <c r="L194" s="118">
        <f t="shared" si="20"/>
        <v>1.430939226519337</v>
      </c>
      <c r="M194" s="117"/>
      <c r="N194" s="118"/>
    </row>
    <row r="195" spans="2:15" x14ac:dyDescent="0.25">
      <c r="B195" s="116" t="s">
        <v>91</v>
      </c>
      <c r="C195" s="117">
        <v>42</v>
      </c>
      <c r="D195" s="118">
        <v>-0.86274509803921573</v>
      </c>
      <c r="E195" s="117">
        <v>392</v>
      </c>
      <c r="F195" s="118">
        <f t="shared" si="20"/>
        <v>8.3333333333333339</v>
      </c>
      <c r="G195" s="117">
        <v>81</v>
      </c>
      <c r="H195" s="118">
        <f t="shared" si="20"/>
        <v>-0.79336734693877553</v>
      </c>
      <c r="I195" s="117">
        <v>301</v>
      </c>
      <c r="J195" s="118">
        <f t="shared" si="20"/>
        <v>2.7160493827160495</v>
      </c>
      <c r="K195" s="117">
        <v>280</v>
      </c>
      <c r="L195" s="118">
        <f t="shared" si="20"/>
        <v>-6.9767441860465129E-2</v>
      </c>
      <c r="M195" s="117"/>
      <c r="N195" s="118"/>
    </row>
    <row r="196" spans="2:15" x14ac:dyDescent="0.25">
      <c r="B196" s="116" t="s">
        <v>93</v>
      </c>
      <c r="C196" s="117">
        <v>213</v>
      </c>
      <c r="D196" s="118">
        <v>0.54347826086956519</v>
      </c>
      <c r="E196" s="117">
        <v>147</v>
      </c>
      <c r="F196" s="118">
        <f t="shared" si="20"/>
        <v>-0.3098591549295775</v>
      </c>
      <c r="G196" s="117">
        <v>223</v>
      </c>
      <c r="H196" s="118">
        <f t="shared" si="20"/>
        <v>0.51700680272108834</v>
      </c>
      <c r="I196" s="117">
        <v>254</v>
      </c>
      <c r="J196" s="118">
        <f t="shared" si="20"/>
        <v>0.13901345291479816</v>
      </c>
      <c r="K196" s="117">
        <v>363</v>
      </c>
      <c r="L196" s="118">
        <f t="shared" si="20"/>
        <v>0.42913385826771644</v>
      </c>
      <c r="M196" s="117"/>
      <c r="N196" s="118"/>
    </row>
    <row r="197" spans="2:15" ht="15.75" x14ac:dyDescent="0.25">
      <c r="B197" s="119" t="s">
        <v>30</v>
      </c>
      <c r="C197" s="120">
        <v>1095</v>
      </c>
      <c r="D197" s="121">
        <v>-0.74445740956826145</v>
      </c>
      <c r="E197" s="120">
        <v>1459</v>
      </c>
      <c r="F197" s="121">
        <f t="shared" si="20"/>
        <v>0.33242009132420081</v>
      </c>
      <c r="G197" s="120">
        <v>2254</v>
      </c>
      <c r="H197" s="121">
        <f t="shared" si="20"/>
        <v>0.544893762851268</v>
      </c>
      <c r="I197" s="120">
        <v>2628</v>
      </c>
      <c r="J197" s="121">
        <f t="shared" si="20"/>
        <v>0.16592724046140206</v>
      </c>
      <c r="K197" s="120">
        <v>3308</v>
      </c>
      <c r="L197" s="121">
        <f t="shared" si="20"/>
        <v>0.25875190258751912</v>
      </c>
      <c r="M197" s="120">
        <v>826</v>
      </c>
      <c r="N197" s="121">
        <v>-0.10314875135722046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68" t="s">
        <v>277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$C$7</f>
        <v>2020</v>
      </c>
      <c r="D205" s="296"/>
      <c r="E205" s="297">
        <f>$E$7</f>
        <v>2021</v>
      </c>
      <c r="F205" s="296"/>
      <c r="G205" s="297">
        <f>$G$7</f>
        <v>2022</v>
      </c>
      <c r="H205" s="296"/>
      <c r="I205" s="297">
        <f>$I$7</f>
        <v>2023</v>
      </c>
      <c r="J205" s="296"/>
      <c r="K205" s="297">
        <f>$K$7</f>
        <v>2024</v>
      </c>
      <c r="L205" s="296"/>
      <c r="M205" s="297">
        <f>$M$7</f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">
        <v>247</v>
      </c>
      <c r="G206" s="115" t="s">
        <v>69</v>
      </c>
      <c r="H206" s="114" t="s">
        <v>247</v>
      </c>
      <c r="I206" s="115" t="s">
        <v>69</v>
      </c>
      <c r="J206" s="114" t="s">
        <v>247</v>
      </c>
      <c r="K206" s="115" t="s">
        <v>69</v>
      </c>
      <c r="L206" s="114" t="s">
        <v>247</v>
      </c>
      <c r="M206" s="115" t="s">
        <v>69</v>
      </c>
      <c r="N206" s="114" t="s">
        <v>269</v>
      </c>
    </row>
    <row r="207" spans="2:15" x14ac:dyDescent="0.25">
      <c r="B207" s="116" t="s">
        <v>71</v>
      </c>
      <c r="C207" s="117">
        <v>275</v>
      </c>
      <c r="D207" s="118">
        <v>-0.44556451612903225</v>
      </c>
      <c r="E207" s="117">
        <v>51</v>
      </c>
      <c r="F207" s="118">
        <f t="shared" ref="F207:L219" si="22">IFERROR(E207/C207-1,"-")</f>
        <v>-0.81454545454545457</v>
      </c>
      <c r="G207" s="117">
        <v>459</v>
      </c>
      <c r="H207" s="118">
        <f t="shared" si="22"/>
        <v>8</v>
      </c>
      <c r="I207" s="117">
        <v>201</v>
      </c>
      <c r="J207" s="118">
        <f t="shared" si="22"/>
        <v>-0.56209150326797386</v>
      </c>
      <c r="K207" s="117">
        <v>520</v>
      </c>
      <c r="L207" s="118">
        <f t="shared" si="22"/>
        <v>1.5870646766169156</v>
      </c>
      <c r="M207" s="117">
        <v>669</v>
      </c>
      <c r="N207" s="118">
        <f t="shared" ref="N207:N208" si="23">IFERROR(M207/K207-1,"-")</f>
        <v>0.28653846153846163</v>
      </c>
    </row>
    <row r="208" spans="2:15" x14ac:dyDescent="0.25">
      <c r="B208" s="116" t="s">
        <v>73</v>
      </c>
      <c r="C208" s="117">
        <v>303</v>
      </c>
      <c r="D208" s="118">
        <v>-0.41279069767441856</v>
      </c>
      <c r="E208" s="117">
        <v>101</v>
      </c>
      <c r="F208" s="118">
        <f t="shared" si="22"/>
        <v>-0.66666666666666674</v>
      </c>
      <c r="G208" s="117">
        <v>335</v>
      </c>
      <c r="H208" s="118">
        <f t="shared" si="22"/>
        <v>2.3168316831683167</v>
      </c>
      <c r="I208" s="117">
        <v>189</v>
      </c>
      <c r="J208" s="118">
        <f t="shared" si="22"/>
        <v>-0.43582089552238801</v>
      </c>
      <c r="K208" s="117">
        <v>670</v>
      </c>
      <c r="L208" s="118">
        <f t="shared" si="22"/>
        <v>2.5449735449735451</v>
      </c>
      <c r="M208" s="117">
        <v>437</v>
      </c>
      <c r="N208" s="118">
        <f t="shared" si="23"/>
        <v>-0.34776119402985073</v>
      </c>
    </row>
    <row r="209" spans="2:15" x14ac:dyDescent="0.25">
      <c r="B209" s="116" t="s">
        <v>75</v>
      </c>
      <c r="C209" s="117">
        <v>10</v>
      </c>
      <c r="D209" s="118">
        <v>-0.98373983739837401</v>
      </c>
      <c r="E209" s="117">
        <v>82</v>
      </c>
      <c r="F209" s="118">
        <f t="shared" si="22"/>
        <v>7.1999999999999993</v>
      </c>
      <c r="G209" s="117">
        <v>257</v>
      </c>
      <c r="H209" s="118">
        <f t="shared" si="22"/>
        <v>2.1341463414634148</v>
      </c>
      <c r="I209" s="117">
        <v>324</v>
      </c>
      <c r="J209" s="118">
        <f t="shared" si="22"/>
        <v>0.26070038910505833</v>
      </c>
      <c r="K209" s="117">
        <v>586</v>
      </c>
      <c r="L209" s="118">
        <f t="shared" si="22"/>
        <v>0.80864197530864201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110</v>
      </c>
      <c r="F210" s="118" t="str">
        <f t="shared" si="22"/>
        <v>-</v>
      </c>
      <c r="G210" s="117">
        <v>150</v>
      </c>
      <c r="H210" s="118">
        <f t="shared" si="22"/>
        <v>0.36363636363636354</v>
      </c>
      <c r="I210" s="117">
        <v>135</v>
      </c>
      <c r="J210" s="118">
        <f t="shared" si="22"/>
        <v>-9.9999999999999978E-2</v>
      </c>
      <c r="K210" s="117">
        <v>430</v>
      </c>
      <c r="L210" s="118">
        <f t="shared" si="22"/>
        <v>2.1851851851851851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131</v>
      </c>
      <c r="F211" s="118" t="str">
        <f t="shared" si="22"/>
        <v>-</v>
      </c>
      <c r="G211" s="117">
        <v>131</v>
      </c>
      <c r="H211" s="118">
        <f t="shared" si="22"/>
        <v>0</v>
      </c>
      <c r="I211" s="117">
        <v>93</v>
      </c>
      <c r="J211" s="118">
        <f t="shared" si="22"/>
        <v>-0.29007633587786263</v>
      </c>
      <c r="K211" s="117">
        <v>61</v>
      </c>
      <c r="L211" s="118">
        <f t="shared" si="22"/>
        <v>-0.34408602150537637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96</v>
      </c>
      <c r="F212" s="118" t="str">
        <f t="shared" si="22"/>
        <v>-</v>
      </c>
      <c r="G212" s="117">
        <v>154</v>
      </c>
      <c r="H212" s="118">
        <f t="shared" si="22"/>
        <v>0.60416666666666674</v>
      </c>
      <c r="I212" s="117">
        <v>117</v>
      </c>
      <c r="J212" s="118">
        <f t="shared" si="22"/>
        <v>-0.24025974025974028</v>
      </c>
      <c r="K212" s="117">
        <v>40</v>
      </c>
      <c r="L212" s="118">
        <f t="shared" si="22"/>
        <v>-0.65811965811965811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162</v>
      </c>
      <c r="F213" s="118" t="str">
        <f t="shared" si="22"/>
        <v>-</v>
      </c>
      <c r="G213" s="117">
        <v>377</v>
      </c>
      <c r="H213" s="118">
        <f t="shared" si="22"/>
        <v>1.3271604938271606</v>
      </c>
      <c r="I213" s="117">
        <v>118</v>
      </c>
      <c r="J213" s="118">
        <f t="shared" si="22"/>
        <v>-0.6870026525198939</v>
      </c>
      <c r="K213" s="117">
        <v>232</v>
      </c>
      <c r="L213" s="118">
        <f t="shared" si="22"/>
        <v>0.96610169491525433</v>
      </c>
      <c r="M213" s="117"/>
      <c r="N213" s="118"/>
    </row>
    <row r="214" spans="2:15" x14ac:dyDescent="0.25">
      <c r="B214" s="116" t="s">
        <v>85</v>
      </c>
      <c r="C214" s="117">
        <v>323</v>
      </c>
      <c r="D214" s="118">
        <v>-9.0140845070422526E-2</v>
      </c>
      <c r="E214" s="117">
        <v>341</v>
      </c>
      <c r="F214" s="118">
        <f t="shared" si="22"/>
        <v>5.5727554179566541E-2</v>
      </c>
      <c r="G214" s="117">
        <v>218</v>
      </c>
      <c r="H214" s="118">
        <f t="shared" si="22"/>
        <v>-0.36070381231671556</v>
      </c>
      <c r="I214" s="117">
        <v>96</v>
      </c>
      <c r="J214" s="118">
        <f t="shared" si="22"/>
        <v>-0.55963302752293576</v>
      </c>
      <c r="K214" s="117">
        <v>510</v>
      </c>
      <c r="L214" s="118">
        <f t="shared" si="22"/>
        <v>4.3125</v>
      </c>
      <c r="M214" s="117"/>
      <c r="N214" s="118"/>
    </row>
    <row r="215" spans="2:15" x14ac:dyDescent="0.25">
      <c r="B215" s="116" t="s">
        <v>87</v>
      </c>
      <c r="C215" s="117">
        <v>0</v>
      </c>
      <c r="D215" s="118">
        <v>-1</v>
      </c>
      <c r="E215" s="117">
        <v>216</v>
      </c>
      <c r="F215" s="118" t="str">
        <f t="shared" si="22"/>
        <v>-</v>
      </c>
      <c r="G215" s="117">
        <v>101</v>
      </c>
      <c r="H215" s="118">
        <f t="shared" si="22"/>
        <v>-0.53240740740740744</v>
      </c>
      <c r="I215" s="117">
        <v>141</v>
      </c>
      <c r="J215" s="118">
        <f t="shared" si="22"/>
        <v>0.39603960396039595</v>
      </c>
      <c r="K215" s="117">
        <v>436</v>
      </c>
      <c r="L215" s="118">
        <f t="shared" si="22"/>
        <v>2.0921985815602837</v>
      </c>
      <c r="M215" s="117"/>
      <c r="N215" s="118"/>
    </row>
    <row r="216" spans="2:15" x14ac:dyDescent="0.25">
      <c r="B216" s="116" t="s">
        <v>89</v>
      </c>
      <c r="C216" s="117">
        <v>17</v>
      </c>
      <c r="D216" s="118">
        <v>-0.93772893772893773</v>
      </c>
      <c r="E216" s="117">
        <v>272</v>
      </c>
      <c r="F216" s="118">
        <f t="shared" si="22"/>
        <v>15</v>
      </c>
      <c r="G216" s="117">
        <v>281</v>
      </c>
      <c r="H216" s="118">
        <f t="shared" si="22"/>
        <v>3.3088235294117752E-2</v>
      </c>
      <c r="I216" s="117">
        <v>435</v>
      </c>
      <c r="J216" s="118">
        <f t="shared" si="22"/>
        <v>0.54804270462633453</v>
      </c>
      <c r="K216" s="117">
        <v>490</v>
      </c>
      <c r="L216" s="118">
        <f t="shared" si="22"/>
        <v>0.12643678160919536</v>
      </c>
      <c r="M216" s="117"/>
      <c r="N216" s="118"/>
    </row>
    <row r="217" spans="2:15" x14ac:dyDescent="0.25">
      <c r="B217" s="116" t="s">
        <v>91</v>
      </c>
      <c r="C217" s="117">
        <v>2</v>
      </c>
      <c r="D217" s="118">
        <v>-0.9923371647509579</v>
      </c>
      <c r="E217" s="117">
        <v>301</v>
      </c>
      <c r="F217" s="118">
        <f t="shared" si="22"/>
        <v>149.5</v>
      </c>
      <c r="G217" s="117">
        <v>323</v>
      </c>
      <c r="H217" s="118">
        <f t="shared" si="22"/>
        <v>7.3089700996677776E-2</v>
      </c>
      <c r="I217" s="117">
        <v>698</v>
      </c>
      <c r="J217" s="118">
        <f t="shared" si="22"/>
        <v>1.1609907120743035</v>
      </c>
      <c r="K217" s="117">
        <v>392</v>
      </c>
      <c r="L217" s="118">
        <f t="shared" si="22"/>
        <v>-0.43839541547277938</v>
      </c>
      <c r="M217" s="117"/>
      <c r="N217" s="118"/>
    </row>
    <row r="218" spans="2:15" x14ac:dyDescent="0.25">
      <c r="B218" s="116" t="s">
        <v>93</v>
      </c>
      <c r="C218" s="117">
        <v>45</v>
      </c>
      <c r="D218" s="118">
        <v>-0.47058823529411764</v>
      </c>
      <c r="E218" s="117">
        <v>328</v>
      </c>
      <c r="F218" s="118">
        <f t="shared" si="22"/>
        <v>6.2888888888888888</v>
      </c>
      <c r="G218" s="117">
        <v>267</v>
      </c>
      <c r="H218" s="118">
        <f t="shared" si="22"/>
        <v>-0.18597560975609762</v>
      </c>
      <c r="I218" s="117">
        <v>264</v>
      </c>
      <c r="J218" s="118">
        <f t="shared" si="22"/>
        <v>-1.1235955056179803E-2</v>
      </c>
      <c r="K218" s="117">
        <v>470</v>
      </c>
      <c r="L218" s="118">
        <f t="shared" si="22"/>
        <v>0.78030303030303028</v>
      </c>
      <c r="M218" s="117"/>
      <c r="N218" s="118"/>
    </row>
    <row r="219" spans="2:15" ht="15.75" x14ac:dyDescent="0.25">
      <c r="B219" s="119" t="s">
        <v>30</v>
      </c>
      <c r="C219" s="120">
        <v>1082</v>
      </c>
      <c r="D219" s="121">
        <v>-0.70859143549690273</v>
      </c>
      <c r="E219" s="120">
        <v>2191</v>
      </c>
      <c r="F219" s="121">
        <f t="shared" si="22"/>
        <v>1.0249537892791127</v>
      </c>
      <c r="G219" s="120">
        <v>3053</v>
      </c>
      <c r="H219" s="121">
        <f t="shared" si="22"/>
        <v>0.39342765860337736</v>
      </c>
      <c r="I219" s="120">
        <v>2811</v>
      </c>
      <c r="J219" s="121">
        <f t="shared" si="22"/>
        <v>-7.9266295447101176E-2</v>
      </c>
      <c r="K219" s="120">
        <v>4837</v>
      </c>
      <c r="L219" s="121">
        <f t="shared" si="22"/>
        <v>0.72073995019565995</v>
      </c>
      <c r="M219" s="120">
        <v>1106</v>
      </c>
      <c r="N219" s="121">
        <v>-7.0588235294117618E-2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68" t="s">
        <v>278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3" t="s">
        <v>128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$C$7</f>
        <v>2020</v>
      </c>
      <c r="D227" s="296"/>
      <c r="E227" s="297">
        <f>$E$7</f>
        <v>2021</v>
      </c>
      <c r="F227" s="296"/>
      <c r="G227" s="297">
        <f>$G$7</f>
        <v>2022</v>
      </c>
      <c r="H227" s="296"/>
      <c r="I227" s="297">
        <f>$I$7</f>
        <v>2023</v>
      </c>
      <c r="J227" s="296"/>
      <c r="K227" s="297">
        <f>$K$7</f>
        <v>2024</v>
      </c>
      <c r="L227" s="296"/>
      <c r="M227" s="297">
        <f>$M$7</f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">
        <v>247</v>
      </c>
      <c r="G228" s="115" t="s">
        <v>69</v>
      </c>
      <c r="H228" s="114" t="s">
        <v>247</v>
      </c>
      <c r="I228" s="115" t="s">
        <v>69</v>
      </c>
      <c r="J228" s="114" t="s">
        <v>247</v>
      </c>
      <c r="K228" s="115" t="s">
        <v>69</v>
      </c>
      <c r="L228" s="114" t="s">
        <v>247</v>
      </c>
      <c r="M228" s="115" t="s">
        <v>69</v>
      </c>
      <c r="N228" s="114" t="s">
        <v>269</v>
      </c>
    </row>
    <row r="229" spans="2:15" x14ac:dyDescent="0.25">
      <c r="B229" s="116" t="s">
        <v>71</v>
      </c>
      <c r="C229" s="117">
        <v>438</v>
      </c>
      <c r="D229" s="118">
        <v>-0.35302806499261452</v>
      </c>
      <c r="E229" s="117">
        <v>5</v>
      </c>
      <c r="F229" s="118">
        <f t="shared" ref="F229:L241" si="24">IFERROR(E229/C229-1,"-")</f>
        <v>-0.98858447488584478</v>
      </c>
      <c r="G229" s="117">
        <v>69</v>
      </c>
      <c r="H229" s="118">
        <f t="shared" si="24"/>
        <v>12.8</v>
      </c>
      <c r="I229" s="117">
        <v>111</v>
      </c>
      <c r="J229" s="118">
        <f t="shared" si="24"/>
        <v>0.60869565217391308</v>
      </c>
      <c r="K229" s="117">
        <v>153</v>
      </c>
      <c r="L229" s="118">
        <f t="shared" si="24"/>
        <v>0.37837837837837829</v>
      </c>
      <c r="M229" s="117">
        <v>143</v>
      </c>
      <c r="N229" s="118">
        <f t="shared" ref="N229:N230" si="25">IFERROR(M229/K229-1,"-")</f>
        <v>-6.5359477124182996E-2</v>
      </c>
    </row>
    <row r="230" spans="2:15" x14ac:dyDescent="0.25">
      <c r="B230" s="116" t="s">
        <v>73</v>
      </c>
      <c r="C230" s="117">
        <v>52</v>
      </c>
      <c r="D230" s="118">
        <v>-0.69047619047619047</v>
      </c>
      <c r="E230" s="117">
        <v>0</v>
      </c>
      <c r="F230" s="118">
        <f t="shared" si="24"/>
        <v>-1</v>
      </c>
      <c r="G230" s="117">
        <v>56</v>
      </c>
      <c r="H230" s="118" t="str">
        <f t="shared" si="24"/>
        <v>-</v>
      </c>
      <c r="I230" s="117">
        <v>210</v>
      </c>
      <c r="J230" s="118">
        <f t="shared" si="24"/>
        <v>2.75</v>
      </c>
      <c r="K230" s="117">
        <v>120</v>
      </c>
      <c r="L230" s="118">
        <f t="shared" si="24"/>
        <v>-0.4285714285714286</v>
      </c>
      <c r="M230" s="117">
        <v>139</v>
      </c>
      <c r="N230" s="118">
        <f t="shared" si="25"/>
        <v>0.15833333333333344</v>
      </c>
    </row>
    <row r="231" spans="2:15" x14ac:dyDescent="0.25">
      <c r="B231" s="116" t="s">
        <v>75</v>
      </c>
      <c r="C231" s="117">
        <v>223</v>
      </c>
      <c r="D231" s="118">
        <v>1.50561797752809</v>
      </c>
      <c r="E231" s="117">
        <v>15</v>
      </c>
      <c r="F231" s="118">
        <f t="shared" si="24"/>
        <v>-0.93273542600896864</v>
      </c>
      <c r="G231" s="117">
        <v>56</v>
      </c>
      <c r="H231" s="118">
        <f t="shared" si="24"/>
        <v>2.7333333333333334</v>
      </c>
      <c r="I231" s="117">
        <v>126</v>
      </c>
      <c r="J231" s="118">
        <f t="shared" si="24"/>
        <v>1.25</v>
      </c>
      <c r="K231" s="117">
        <v>82</v>
      </c>
      <c r="L231" s="118">
        <f t="shared" si="24"/>
        <v>-0.34920634920634919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23</v>
      </c>
      <c r="F232" s="118" t="str">
        <f t="shared" si="24"/>
        <v>-</v>
      </c>
      <c r="G232" s="117">
        <v>16</v>
      </c>
      <c r="H232" s="118">
        <f t="shared" si="24"/>
        <v>-0.30434782608695654</v>
      </c>
      <c r="I232" s="117">
        <v>29</v>
      </c>
      <c r="J232" s="118">
        <f t="shared" si="24"/>
        <v>0.8125</v>
      </c>
      <c r="K232" s="117">
        <v>2</v>
      </c>
      <c r="L232" s="118">
        <f t="shared" si="24"/>
        <v>-0.93103448275862066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64</v>
      </c>
      <c r="F233" s="118" t="str">
        <f t="shared" si="24"/>
        <v>-</v>
      </c>
      <c r="G233" s="117">
        <v>4</v>
      </c>
      <c r="H233" s="118">
        <f t="shared" si="24"/>
        <v>-0.9375</v>
      </c>
      <c r="I233" s="117">
        <v>12</v>
      </c>
      <c r="J233" s="118">
        <f t="shared" si="24"/>
        <v>2</v>
      </c>
      <c r="K233" s="117">
        <v>0</v>
      </c>
      <c r="L233" s="118">
        <f t="shared" si="24"/>
        <v>-1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26</v>
      </c>
      <c r="F234" s="118" t="str">
        <f t="shared" si="24"/>
        <v>-</v>
      </c>
      <c r="G234" s="117">
        <v>0</v>
      </c>
      <c r="H234" s="118">
        <f t="shared" si="24"/>
        <v>-1</v>
      </c>
      <c r="I234" s="117">
        <v>24</v>
      </c>
      <c r="J234" s="118" t="str">
        <f t="shared" si="24"/>
        <v>-</v>
      </c>
      <c r="K234" s="117">
        <v>0</v>
      </c>
      <c r="L234" s="118">
        <f t="shared" si="24"/>
        <v>-1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61</v>
      </c>
      <c r="F235" s="118" t="str">
        <f t="shared" si="24"/>
        <v>-</v>
      </c>
      <c r="G235" s="117">
        <v>63</v>
      </c>
      <c r="H235" s="118">
        <f t="shared" si="24"/>
        <v>3.2786885245901676E-2</v>
      </c>
      <c r="I235" s="117">
        <v>14</v>
      </c>
      <c r="J235" s="118">
        <f t="shared" si="24"/>
        <v>-0.77777777777777779</v>
      </c>
      <c r="K235" s="117">
        <v>48</v>
      </c>
      <c r="L235" s="118">
        <f t="shared" si="24"/>
        <v>2.4285714285714284</v>
      </c>
      <c r="M235" s="117"/>
      <c r="N235" s="118"/>
    </row>
    <row r="236" spans="2:15" x14ac:dyDescent="0.25">
      <c r="B236" s="116" t="s">
        <v>85</v>
      </c>
      <c r="C236" s="117">
        <v>0</v>
      </c>
      <c r="D236" s="118">
        <v>-1</v>
      </c>
      <c r="E236" s="117">
        <v>30</v>
      </c>
      <c r="F236" s="118" t="str">
        <f t="shared" si="24"/>
        <v>-</v>
      </c>
      <c r="G236" s="117">
        <v>21</v>
      </c>
      <c r="H236" s="118">
        <f t="shared" si="24"/>
        <v>-0.30000000000000004</v>
      </c>
      <c r="I236" s="117">
        <v>29</v>
      </c>
      <c r="J236" s="118">
        <f t="shared" si="24"/>
        <v>0.38095238095238093</v>
      </c>
      <c r="K236" s="117">
        <v>35</v>
      </c>
      <c r="L236" s="118">
        <f t="shared" si="24"/>
        <v>0.2068965517241379</v>
      </c>
      <c r="M236" s="117"/>
      <c r="N236" s="118"/>
    </row>
    <row r="237" spans="2:15" x14ac:dyDescent="0.25">
      <c r="B237" s="116" t="s">
        <v>87</v>
      </c>
      <c r="C237" s="117">
        <v>0</v>
      </c>
      <c r="D237" s="118">
        <v>-1</v>
      </c>
      <c r="E237" s="117">
        <v>0</v>
      </c>
      <c r="F237" s="118" t="str">
        <f t="shared" si="24"/>
        <v>-</v>
      </c>
      <c r="G237" s="117">
        <v>13</v>
      </c>
      <c r="H237" s="118" t="str">
        <f t="shared" si="24"/>
        <v>-</v>
      </c>
      <c r="I237" s="117">
        <v>28</v>
      </c>
      <c r="J237" s="118">
        <f t="shared" si="24"/>
        <v>1.1538461538461537</v>
      </c>
      <c r="K237" s="117">
        <v>10</v>
      </c>
      <c r="L237" s="118">
        <f t="shared" si="24"/>
        <v>-0.64285714285714279</v>
      </c>
      <c r="M237" s="117"/>
      <c r="N237" s="118"/>
    </row>
    <row r="238" spans="2:15" x14ac:dyDescent="0.25">
      <c r="B238" s="116" t="s">
        <v>89</v>
      </c>
      <c r="C238" s="117">
        <v>0</v>
      </c>
      <c r="D238" s="118">
        <v>-1</v>
      </c>
      <c r="E238" s="117">
        <v>20</v>
      </c>
      <c r="F238" s="118" t="str">
        <f t="shared" si="24"/>
        <v>-</v>
      </c>
      <c r="G238" s="117">
        <v>17</v>
      </c>
      <c r="H238" s="118">
        <f t="shared" si="24"/>
        <v>-0.15000000000000002</v>
      </c>
      <c r="I238" s="117">
        <v>20</v>
      </c>
      <c r="J238" s="118">
        <f t="shared" si="24"/>
        <v>0.17647058823529416</v>
      </c>
      <c r="K238" s="117">
        <v>10</v>
      </c>
      <c r="L238" s="118">
        <f t="shared" si="24"/>
        <v>-0.5</v>
      </c>
      <c r="M238" s="117"/>
      <c r="N238" s="118"/>
    </row>
    <row r="239" spans="2:15" x14ac:dyDescent="0.25">
      <c r="B239" s="116" t="s">
        <v>91</v>
      </c>
      <c r="C239" s="117">
        <v>0</v>
      </c>
      <c r="D239" s="118">
        <v>-1</v>
      </c>
      <c r="E239" s="117">
        <v>96</v>
      </c>
      <c r="F239" s="118" t="str">
        <f t="shared" si="24"/>
        <v>-</v>
      </c>
      <c r="G239" s="117">
        <v>62</v>
      </c>
      <c r="H239" s="118">
        <f t="shared" si="24"/>
        <v>-0.35416666666666663</v>
      </c>
      <c r="I239" s="117">
        <v>62</v>
      </c>
      <c r="J239" s="118">
        <f t="shared" si="24"/>
        <v>0</v>
      </c>
      <c r="K239" s="117">
        <v>31</v>
      </c>
      <c r="L239" s="118">
        <f t="shared" si="24"/>
        <v>-0.5</v>
      </c>
      <c r="M239" s="117"/>
      <c r="N239" s="118"/>
    </row>
    <row r="240" spans="2:15" x14ac:dyDescent="0.25">
      <c r="B240" s="116" t="s">
        <v>93</v>
      </c>
      <c r="C240" s="117">
        <v>0</v>
      </c>
      <c r="D240" s="118">
        <v>-1</v>
      </c>
      <c r="E240" s="117">
        <v>105</v>
      </c>
      <c r="F240" s="118" t="str">
        <f t="shared" si="24"/>
        <v>-</v>
      </c>
      <c r="G240" s="117">
        <v>177</v>
      </c>
      <c r="H240" s="118">
        <f t="shared" si="24"/>
        <v>0.68571428571428572</v>
      </c>
      <c r="I240" s="117">
        <v>139</v>
      </c>
      <c r="J240" s="118">
        <f t="shared" si="24"/>
        <v>-0.21468926553672318</v>
      </c>
      <c r="K240" s="117">
        <v>145</v>
      </c>
      <c r="L240" s="118">
        <f t="shared" si="24"/>
        <v>4.3165467625899234E-2</v>
      </c>
      <c r="M240" s="117"/>
      <c r="N240" s="118"/>
    </row>
    <row r="241" spans="2:15" ht="15.75" x14ac:dyDescent="0.25">
      <c r="B241" s="119" t="s">
        <v>30</v>
      </c>
      <c r="C241" s="120">
        <v>713</v>
      </c>
      <c r="D241" s="121">
        <v>-0.60011217049915877</v>
      </c>
      <c r="E241" s="120">
        <v>445</v>
      </c>
      <c r="F241" s="121">
        <f t="shared" si="24"/>
        <v>-0.37587657784011219</v>
      </c>
      <c r="G241" s="120">
        <v>554</v>
      </c>
      <c r="H241" s="121">
        <f t="shared" si="24"/>
        <v>0.24494382022471917</v>
      </c>
      <c r="I241" s="120">
        <v>804</v>
      </c>
      <c r="J241" s="121">
        <f t="shared" si="24"/>
        <v>0.45126353790613716</v>
      </c>
      <c r="K241" s="120">
        <v>636</v>
      </c>
      <c r="L241" s="121">
        <f t="shared" si="24"/>
        <v>-0.20895522388059706</v>
      </c>
      <c r="M241" s="120">
        <v>282</v>
      </c>
      <c r="N241" s="121">
        <v>3.2967032967033072E-2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68" t="s">
        <v>279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3" t="s">
        <v>131</v>
      </c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</row>
    <row r="253" spans="2:15" ht="22.5" thickTop="1" thickBot="1" x14ac:dyDescent="0.3">
      <c r="B253" s="109"/>
      <c r="C253" s="295">
        <f>$C$7</f>
        <v>2020</v>
      </c>
      <c r="D253" s="296"/>
      <c r="E253" s="297">
        <f>$E$7</f>
        <v>2021</v>
      </c>
      <c r="F253" s="296"/>
      <c r="G253" s="297">
        <f>$G$7</f>
        <v>2022</v>
      </c>
      <c r="H253" s="296"/>
      <c r="I253" s="297">
        <f>$I$7</f>
        <v>2023</v>
      </c>
      <c r="J253" s="296"/>
      <c r="K253" s="297">
        <f>$K$7</f>
        <v>2024</v>
      </c>
      <c r="L253" s="296"/>
      <c r="M253" s="297">
        <f>$M$7</f>
        <v>2025</v>
      </c>
      <c r="N253" s="298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">
        <v>247</v>
      </c>
      <c r="G254" s="115" t="s">
        <v>69</v>
      </c>
      <c r="H254" s="114" t="s">
        <v>247</v>
      </c>
      <c r="I254" s="115" t="s">
        <v>69</v>
      </c>
      <c r="J254" s="114" t="s">
        <v>247</v>
      </c>
      <c r="K254" s="115" t="s">
        <v>69</v>
      </c>
      <c r="L254" s="114" t="s">
        <v>247</v>
      </c>
      <c r="M254" s="115" t="s">
        <v>69</v>
      </c>
      <c r="N254" s="114" t="s">
        <v>269</v>
      </c>
    </row>
    <row r="255" spans="2:15" x14ac:dyDescent="0.25">
      <c r="B255" s="116" t="s">
        <v>71</v>
      </c>
      <c r="C255" s="117">
        <v>1077</v>
      </c>
      <c r="D255" s="118">
        <v>-0.10100166944908184</v>
      </c>
      <c r="E255" s="117">
        <v>14</v>
      </c>
      <c r="F255" s="118">
        <f t="shared" ref="F255:L267" si="26">IFERROR(E255/C255-1,"-")</f>
        <v>-0.98700092850510679</v>
      </c>
      <c r="G255" s="117">
        <v>82</v>
      </c>
      <c r="H255" s="118">
        <f t="shared" si="26"/>
        <v>4.8571428571428568</v>
      </c>
      <c r="I255" s="117">
        <v>135</v>
      </c>
      <c r="J255" s="118">
        <f t="shared" si="26"/>
        <v>0.64634146341463405</v>
      </c>
      <c r="K255" s="117">
        <v>49</v>
      </c>
      <c r="L255" s="118">
        <f t="shared" si="26"/>
        <v>-0.63703703703703707</v>
      </c>
      <c r="M255" s="117">
        <v>393</v>
      </c>
      <c r="N255" s="118">
        <f t="shared" ref="N255:N256" si="27">IFERROR(M255/K255-1,"-")</f>
        <v>7.0204081632653068</v>
      </c>
    </row>
    <row r="256" spans="2:15" x14ac:dyDescent="0.25">
      <c r="B256" s="116" t="s">
        <v>73</v>
      </c>
      <c r="C256" s="117">
        <v>252</v>
      </c>
      <c r="D256" s="118">
        <v>0.17209302325581399</v>
      </c>
      <c r="E256" s="117">
        <v>0</v>
      </c>
      <c r="F256" s="118">
        <f t="shared" si="26"/>
        <v>-1</v>
      </c>
      <c r="G256" s="117">
        <v>102</v>
      </c>
      <c r="H256" s="118" t="str">
        <f t="shared" si="26"/>
        <v>-</v>
      </c>
      <c r="I256" s="117">
        <v>147</v>
      </c>
      <c r="J256" s="118">
        <f t="shared" si="26"/>
        <v>0.44117647058823528</v>
      </c>
      <c r="K256" s="117">
        <v>198</v>
      </c>
      <c r="L256" s="118">
        <f t="shared" si="26"/>
        <v>0.34693877551020402</v>
      </c>
      <c r="M256" s="117">
        <v>71</v>
      </c>
      <c r="N256" s="118">
        <f t="shared" si="27"/>
        <v>-0.64141414141414144</v>
      </c>
    </row>
    <row r="257" spans="2:14" x14ac:dyDescent="0.25">
      <c r="B257" s="116" t="s">
        <v>75</v>
      </c>
      <c r="C257" s="117">
        <v>159</v>
      </c>
      <c r="D257" s="118">
        <v>1.65</v>
      </c>
      <c r="E257" s="117">
        <v>26</v>
      </c>
      <c r="F257" s="118">
        <f t="shared" si="26"/>
        <v>-0.83647798742138368</v>
      </c>
      <c r="G257" s="117">
        <v>41</v>
      </c>
      <c r="H257" s="118">
        <f t="shared" si="26"/>
        <v>0.57692307692307687</v>
      </c>
      <c r="I257" s="117">
        <v>100</v>
      </c>
      <c r="J257" s="118">
        <f t="shared" si="26"/>
        <v>1.4390243902439024</v>
      </c>
      <c r="K257" s="117">
        <v>40</v>
      </c>
      <c r="L257" s="118">
        <f t="shared" si="26"/>
        <v>-0.6</v>
      </c>
      <c r="M257" s="117"/>
      <c r="N257" s="118"/>
    </row>
    <row r="258" spans="2:14" x14ac:dyDescent="0.25">
      <c r="B258" s="116" t="s">
        <v>77</v>
      </c>
      <c r="C258" s="117">
        <v>0</v>
      </c>
      <c r="D258" s="118">
        <v>-1</v>
      </c>
      <c r="E258" s="117">
        <v>6</v>
      </c>
      <c r="F258" s="118" t="str">
        <f t="shared" si="26"/>
        <v>-</v>
      </c>
      <c r="G258" s="117">
        <v>7</v>
      </c>
      <c r="H258" s="118">
        <f t="shared" si="26"/>
        <v>0.16666666666666674</v>
      </c>
      <c r="I258" s="117">
        <v>54</v>
      </c>
      <c r="J258" s="118">
        <f t="shared" si="26"/>
        <v>6.7142857142857144</v>
      </c>
      <c r="K258" s="117">
        <v>77</v>
      </c>
      <c r="L258" s="118">
        <f t="shared" si="26"/>
        <v>0.42592592592592582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9</v>
      </c>
      <c r="F259" s="118" t="str">
        <f t="shared" si="26"/>
        <v>-</v>
      </c>
      <c r="G259" s="117">
        <v>10</v>
      </c>
      <c r="H259" s="118">
        <f t="shared" si="26"/>
        <v>0.11111111111111116</v>
      </c>
      <c r="I259" s="117">
        <v>2</v>
      </c>
      <c r="J259" s="118">
        <f t="shared" si="26"/>
        <v>-0.8</v>
      </c>
      <c r="K259" s="117">
        <v>0</v>
      </c>
      <c r="L259" s="118">
        <f t="shared" si="26"/>
        <v>-1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0</v>
      </c>
      <c r="F260" s="118" t="str">
        <f t="shared" si="26"/>
        <v>-</v>
      </c>
      <c r="G260" s="117">
        <v>1</v>
      </c>
      <c r="H260" s="118" t="str">
        <f t="shared" si="26"/>
        <v>-</v>
      </c>
      <c r="I260" s="117">
        <v>5</v>
      </c>
      <c r="J260" s="118">
        <f t="shared" si="26"/>
        <v>4</v>
      </c>
      <c r="K260" s="117">
        <v>1</v>
      </c>
      <c r="L260" s="118">
        <f t="shared" si="26"/>
        <v>-0.8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17</v>
      </c>
      <c r="F261" s="118" t="str">
        <f t="shared" si="26"/>
        <v>-</v>
      </c>
      <c r="G261" s="117">
        <v>11</v>
      </c>
      <c r="H261" s="118">
        <f t="shared" si="26"/>
        <v>-0.3529411764705882</v>
      </c>
      <c r="I261" s="117">
        <v>0</v>
      </c>
      <c r="J261" s="118">
        <f t="shared" si="26"/>
        <v>-1</v>
      </c>
      <c r="K261" s="117">
        <v>0</v>
      </c>
      <c r="L261" s="118" t="str">
        <f t="shared" si="26"/>
        <v>-</v>
      </c>
      <c r="M261" s="117"/>
      <c r="N261" s="118"/>
    </row>
    <row r="262" spans="2:14" x14ac:dyDescent="0.25">
      <c r="B262" s="116" t="s">
        <v>85</v>
      </c>
      <c r="C262" s="117">
        <v>0</v>
      </c>
      <c r="D262" s="118">
        <v>-1</v>
      </c>
      <c r="E262" s="117">
        <v>38</v>
      </c>
      <c r="F262" s="118" t="str">
        <f t="shared" si="26"/>
        <v>-</v>
      </c>
      <c r="G262" s="117">
        <v>4</v>
      </c>
      <c r="H262" s="118">
        <f t="shared" si="26"/>
        <v>-0.89473684210526316</v>
      </c>
      <c r="I262" s="117">
        <v>15</v>
      </c>
      <c r="J262" s="118">
        <f t="shared" si="26"/>
        <v>2.75</v>
      </c>
      <c r="K262" s="117">
        <v>13</v>
      </c>
      <c r="L262" s="118">
        <f t="shared" si="26"/>
        <v>-0.1333333333333333</v>
      </c>
      <c r="M262" s="117"/>
      <c r="N262" s="118"/>
    </row>
    <row r="263" spans="2:14" x14ac:dyDescent="0.25">
      <c r="B263" s="116" t="s">
        <v>87</v>
      </c>
      <c r="C263" s="117">
        <v>0</v>
      </c>
      <c r="D263" s="118">
        <v>-1</v>
      </c>
      <c r="E263" s="117">
        <v>2</v>
      </c>
      <c r="F263" s="118" t="str">
        <f t="shared" si="26"/>
        <v>-</v>
      </c>
      <c r="G263" s="117">
        <v>0</v>
      </c>
      <c r="H263" s="118">
        <f t="shared" si="26"/>
        <v>-1</v>
      </c>
      <c r="I263" s="117">
        <v>0</v>
      </c>
      <c r="J263" s="118" t="str">
        <f t="shared" si="26"/>
        <v>-</v>
      </c>
      <c r="K263" s="117">
        <v>9</v>
      </c>
      <c r="L263" s="118" t="str">
        <f t="shared" si="26"/>
        <v>-</v>
      </c>
      <c r="M263" s="117"/>
      <c r="N263" s="118"/>
    </row>
    <row r="264" spans="2:14" x14ac:dyDescent="0.25">
      <c r="B264" s="116" t="s">
        <v>89</v>
      </c>
      <c r="C264" s="117">
        <v>6</v>
      </c>
      <c r="D264" s="118">
        <v>-0.93258426966292141</v>
      </c>
      <c r="E264" s="117">
        <v>52</v>
      </c>
      <c r="F264" s="118">
        <f t="shared" si="26"/>
        <v>7.6666666666666661</v>
      </c>
      <c r="G264" s="117">
        <v>13</v>
      </c>
      <c r="H264" s="118">
        <f t="shared" si="26"/>
        <v>-0.75</v>
      </c>
      <c r="I264" s="117">
        <v>62</v>
      </c>
      <c r="J264" s="118">
        <f t="shared" si="26"/>
        <v>3.7692307692307692</v>
      </c>
      <c r="K264" s="117">
        <v>26</v>
      </c>
      <c r="L264" s="118">
        <f t="shared" si="26"/>
        <v>-0.58064516129032251</v>
      </c>
      <c r="M264" s="117"/>
      <c r="N264" s="118"/>
    </row>
    <row r="265" spans="2:14" x14ac:dyDescent="0.25">
      <c r="B265" s="116" t="s">
        <v>91</v>
      </c>
      <c r="C265" s="117">
        <v>15</v>
      </c>
      <c r="D265" s="118">
        <v>-0.97645211930926212</v>
      </c>
      <c r="E265" s="117">
        <v>157</v>
      </c>
      <c r="F265" s="118">
        <f t="shared" si="26"/>
        <v>9.4666666666666668</v>
      </c>
      <c r="G265" s="117">
        <v>16</v>
      </c>
      <c r="H265" s="118">
        <f t="shared" si="26"/>
        <v>-0.89808917197452232</v>
      </c>
      <c r="I265" s="117">
        <v>42</v>
      </c>
      <c r="J265" s="118">
        <f t="shared" si="26"/>
        <v>1.625</v>
      </c>
      <c r="K265" s="117">
        <v>56</v>
      </c>
      <c r="L265" s="118">
        <f t="shared" si="26"/>
        <v>0.33333333333333326</v>
      </c>
      <c r="M265" s="117"/>
      <c r="N265" s="118"/>
    </row>
    <row r="266" spans="2:14" x14ac:dyDescent="0.25">
      <c r="B266" s="116" t="s">
        <v>93</v>
      </c>
      <c r="C266" s="117">
        <v>19</v>
      </c>
      <c r="D266" s="118">
        <v>-0.98129921259842523</v>
      </c>
      <c r="E266" s="117">
        <v>111</v>
      </c>
      <c r="F266" s="118">
        <f t="shared" si="26"/>
        <v>4.8421052631578947</v>
      </c>
      <c r="G266" s="117">
        <v>131</v>
      </c>
      <c r="H266" s="118">
        <f t="shared" si="26"/>
        <v>0.18018018018018012</v>
      </c>
      <c r="I266" s="117">
        <v>73</v>
      </c>
      <c r="J266" s="118">
        <f t="shared" si="26"/>
        <v>-0.4427480916030534</v>
      </c>
      <c r="K266" s="117">
        <v>164</v>
      </c>
      <c r="L266" s="118">
        <f t="shared" si="26"/>
        <v>1.2465753424657535</v>
      </c>
      <c r="M266" s="117"/>
      <c r="N266" s="118"/>
    </row>
    <row r="267" spans="2:14" ht="15.75" x14ac:dyDescent="0.25">
      <c r="B267" s="119" t="s">
        <v>30</v>
      </c>
      <c r="C267" s="120">
        <v>1531</v>
      </c>
      <c r="D267" s="121">
        <v>-0.55942446043165472</v>
      </c>
      <c r="E267" s="120">
        <v>432</v>
      </c>
      <c r="F267" s="121">
        <f t="shared" si="26"/>
        <v>-0.71783148269105168</v>
      </c>
      <c r="G267" s="120">
        <v>418</v>
      </c>
      <c r="H267" s="121">
        <f t="shared" si="26"/>
        <v>-3.240740740740744E-2</v>
      </c>
      <c r="I267" s="120">
        <v>635</v>
      </c>
      <c r="J267" s="121">
        <f t="shared" si="26"/>
        <v>0.51913875598086134</v>
      </c>
      <c r="K267" s="120">
        <v>633</v>
      </c>
      <c r="L267" s="121">
        <f t="shared" si="26"/>
        <v>-3.1496062992125706E-3</v>
      </c>
      <c r="M267" s="120">
        <v>464</v>
      </c>
      <c r="N267" s="121">
        <v>0.87854251012145745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AB64-883D-443F-9C3C-F186C7361A14}">
  <sheetPr>
    <tabColor rgb="FFF29140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8" t="s">
        <v>267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7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21024</v>
      </c>
      <c r="D9" s="118">
        <v>-0.1447052601602864</v>
      </c>
      <c r="E9" s="117">
        <v>2960</v>
      </c>
      <c r="F9" s="118">
        <f t="shared" ref="F9:L21" si="0">IFERROR(E9/C9-1,"-")</f>
        <v>-0.85920852359208522</v>
      </c>
      <c r="G9" s="117">
        <v>13922</v>
      </c>
      <c r="H9" s="118">
        <f t="shared" si="0"/>
        <v>3.7033783783783782</v>
      </c>
      <c r="I9" s="117">
        <v>17982</v>
      </c>
      <c r="J9" s="118">
        <f t="shared" si="0"/>
        <v>0.29162476655652925</v>
      </c>
      <c r="K9" s="117">
        <v>21297</v>
      </c>
      <c r="L9" s="118">
        <f t="shared" si="0"/>
        <v>0.18435101768435103</v>
      </c>
      <c r="M9" s="117">
        <v>21020</v>
      </c>
      <c r="N9" s="118">
        <f t="shared" ref="N9:N10" si="1">IFERROR(M9/K9-1,"-")</f>
        <v>-1.3006526740855562E-2</v>
      </c>
    </row>
    <row r="10" spans="1:15" x14ac:dyDescent="0.25">
      <c r="A10" s="1" t="s">
        <v>72</v>
      </c>
      <c r="B10" s="116" t="s">
        <v>73</v>
      </c>
      <c r="C10" s="117">
        <v>20377</v>
      </c>
      <c r="D10" s="118">
        <v>2.4793804063568681E-2</v>
      </c>
      <c r="E10" s="117">
        <v>2006</v>
      </c>
      <c r="F10" s="118">
        <f t="shared" si="0"/>
        <v>-0.90155567551651372</v>
      </c>
      <c r="G10" s="117">
        <v>13217</v>
      </c>
      <c r="H10" s="118">
        <f t="shared" si="0"/>
        <v>5.5887337986041876</v>
      </c>
      <c r="I10" s="117">
        <v>16181</v>
      </c>
      <c r="J10" s="118">
        <f t="shared" si="0"/>
        <v>0.22425663917681771</v>
      </c>
      <c r="K10" s="117">
        <v>18659</v>
      </c>
      <c r="L10" s="118">
        <f t="shared" si="0"/>
        <v>0.1531425746245596</v>
      </c>
      <c r="M10" s="117">
        <v>17956</v>
      </c>
      <c r="N10" s="118">
        <f t="shared" si="1"/>
        <v>-3.7676188434535574E-2</v>
      </c>
    </row>
    <row r="11" spans="1:15" x14ac:dyDescent="0.25">
      <c r="A11" s="1" t="s">
        <v>74</v>
      </c>
      <c r="B11" s="116" t="s">
        <v>75</v>
      </c>
      <c r="C11" s="117">
        <v>12337</v>
      </c>
      <c r="D11" s="118">
        <v>-0.48828238417188596</v>
      </c>
      <c r="E11" s="117">
        <v>3881</v>
      </c>
      <c r="F11" s="118">
        <f t="shared" si="0"/>
        <v>-0.68541784874766964</v>
      </c>
      <c r="G11" s="117">
        <v>17020</v>
      </c>
      <c r="H11" s="118">
        <f t="shared" si="0"/>
        <v>3.3854676629734604</v>
      </c>
      <c r="I11" s="117">
        <v>18269</v>
      </c>
      <c r="J11" s="118">
        <f t="shared" si="0"/>
        <v>7.3384253819036349E-2</v>
      </c>
      <c r="K11" s="117">
        <v>20797</v>
      </c>
      <c r="L11" s="118">
        <f t="shared" si="0"/>
        <v>0.13837648475559683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3601</v>
      </c>
      <c r="F12" s="118" t="str">
        <f t="shared" si="0"/>
        <v>-</v>
      </c>
      <c r="G12" s="117">
        <v>12113</v>
      </c>
      <c r="H12" s="118">
        <f t="shared" si="0"/>
        <v>2.3637878367120244</v>
      </c>
      <c r="I12" s="117">
        <v>13117</v>
      </c>
      <c r="J12" s="118">
        <f t="shared" si="0"/>
        <v>8.2886155370263337E-2</v>
      </c>
      <c r="K12" s="117">
        <v>14586</v>
      </c>
      <c r="L12" s="118">
        <f t="shared" si="0"/>
        <v>0.11199207135778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3321</v>
      </c>
      <c r="F13" s="118" t="str">
        <f t="shared" si="0"/>
        <v>-</v>
      </c>
      <c r="G13" s="117">
        <v>11098</v>
      </c>
      <c r="H13" s="118">
        <f t="shared" si="0"/>
        <v>2.3417645287563986</v>
      </c>
      <c r="I13" s="117">
        <v>10740</v>
      </c>
      <c r="J13" s="118">
        <f t="shared" si="0"/>
        <v>-3.2258064516129004E-2</v>
      </c>
      <c r="K13" s="117">
        <v>7817</v>
      </c>
      <c r="L13" s="118">
        <f t="shared" si="0"/>
        <v>-0.27216014897579144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5772</v>
      </c>
      <c r="F14" s="118" t="str">
        <f t="shared" si="0"/>
        <v>-</v>
      </c>
      <c r="G14" s="117">
        <v>11814</v>
      </c>
      <c r="H14" s="118">
        <f t="shared" si="0"/>
        <v>1.0467775467775469</v>
      </c>
      <c r="I14" s="117">
        <v>11134</v>
      </c>
      <c r="J14" s="118">
        <f t="shared" si="0"/>
        <v>-5.7558828508549209E-2</v>
      </c>
      <c r="K14" s="117">
        <v>12283</v>
      </c>
      <c r="L14" s="118">
        <f t="shared" si="0"/>
        <v>0.10319741332854315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8689</v>
      </c>
      <c r="F15" s="118" t="str">
        <f t="shared" si="0"/>
        <v>-</v>
      </c>
      <c r="G15" s="117">
        <v>11471</v>
      </c>
      <c r="H15" s="118">
        <f t="shared" si="0"/>
        <v>0.32017493382437556</v>
      </c>
      <c r="I15" s="117">
        <v>10514</v>
      </c>
      <c r="J15" s="118">
        <f t="shared" si="0"/>
        <v>-8.3427774387586084E-2</v>
      </c>
      <c r="K15" s="117">
        <v>12513</v>
      </c>
      <c r="L15" s="118">
        <f t="shared" si="0"/>
        <v>0.1901274491154652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3632</v>
      </c>
      <c r="D16" s="118">
        <v>-0.7811784552355705</v>
      </c>
      <c r="E16" s="117">
        <v>10607</v>
      </c>
      <c r="F16" s="118">
        <f t="shared" si="0"/>
        <v>1.920429515418502</v>
      </c>
      <c r="G16" s="117">
        <v>14845</v>
      </c>
      <c r="H16" s="118">
        <f t="shared" si="0"/>
        <v>0.39954746865277646</v>
      </c>
      <c r="I16" s="117">
        <v>12529</v>
      </c>
      <c r="J16" s="118">
        <f t="shared" si="0"/>
        <v>-0.15601212529471198</v>
      </c>
      <c r="K16" s="117">
        <v>16653</v>
      </c>
      <c r="L16" s="118">
        <f t="shared" si="0"/>
        <v>0.32915635725117731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1029</v>
      </c>
      <c r="D17" s="118">
        <v>-0.94968215158924207</v>
      </c>
      <c r="E17" s="117">
        <v>12114</v>
      </c>
      <c r="F17" s="118">
        <f t="shared" si="0"/>
        <v>10.772594752186588</v>
      </c>
      <c r="G17" s="117">
        <v>13618</v>
      </c>
      <c r="H17" s="118">
        <f t="shared" si="0"/>
        <v>0.12415387155357438</v>
      </c>
      <c r="I17" s="117">
        <v>13736</v>
      </c>
      <c r="J17" s="118">
        <f t="shared" si="0"/>
        <v>8.6650022029666207E-3</v>
      </c>
      <c r="K17" s="117">
        <v>17692</v>
      </c>
      <c r="L17" s="118">
        <f t="shared" si="0"/>
        <v>0.28800232964472916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1107</v>
      </c>
      <c r="D18" s="118">
        <v>-0.94048707058760284</v>
      </c>
      <c r="E18" s="117">
        <v>14521</v>
      </c>
      <c r="F18" s="118">
        <f t="shared" si="0"/>
        <v>12.117434507678411</v>
      </c>
      <c r="G18" s="117">
        <v>14638</v>
      </c>
      <c r="H18" s="118">
        <f t="shared" si="0"/>
        <v>8.0572963294538447E-3</v>
      </c>
      <c r="I18" s="117">
        <v>17811</v>
      </c>
      <c r="J18" s="118">
        <f t="shared" si="0"/>
        <v>0.21676458532586418</v>
      </c>
      <c r="K18" s="117">
        <v>17886</v>
      </c>
      <c r="L18" s="118">
        <f t="shared" si="0"/>
        <v>4.2108809162877403E-3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2386</v>
      </c>
      <c r="D19" s="118">
        <v>-0.89521760133503137</v>
      </c>
      <c r="E19" s="117">
        <v>16459</v>
      </c>
      <c r="F19" s="118">
        <f t="shared" si="0"/>
        <v>5.8981559094719191</v>
      </c>
      <c r="G19" s="117">
        <v>16513</v>
      </c>
      <c r="H19" s="118">
        <f t="shared" si="0"/>
        <v>3.2808797618324448E-3</v>
      </c>
      <c r="I19" s="117">
        <v>20095</v>
      </c>
      <c r="J19" s="118">
        <f t="shared" si="0"/>
        <v>0.21692000242233389</v>
      </c>
      <c r="K19" s="117">
        <v>15945</v>
      </c>
      <c r="L19" s="118">
        <f t="shared" si="0"/>
        <v>-0.20651903458571785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3004</v>
      </c>
      <c r="D20" s="118">
        <v>-0.86338623857383234</v>
      </c>
      <c r="E20" s="117">
        <v>14831</v>
      </c>
      <c r="F20" s="118">
        <f t="shared" si="0"/>
        <v>3.9370838881491341</v>
      </c>
      <c r="G20" s="117">
        <v>18070</v>
      </c>
      <c r="H20" s="118">
        <f t="shared" si="0"/>
        <v>0.21839390465915987</v>
      </c>
      <c r="I20" s="117">
        <v>19927</v>
      </c>
      <c r="J20" s="118">
        <f t="shared" si="0"/>
        <v>0.1027670171555064</v>
      </c>
      <c r="K20" s="117">
        <v>18514</v>
      </c>
      <c r="L20" s="118">
        <f t="shared" si="0"/>
        <v>-7.090881718271691E-2</v>
      </c>
      <c r="M20" s="117"/>
      <c r="N20" s="118"/>
    </row>
    <row r="21" spans="1:15" ht="15.75" x14ac:dyDescent="0.25">
      <c r="A21" s="1"/>
      <c r="B21" s="119" t="s">
        <v>30</v>
      </c>
      <c r="C21" s="120">
        <v>65275</v>
      </c>
      <c r="D21" s="121">
        <v>-0.72198205181717889</v>
      </c>
      <c r="E21" s="120">
        <v>98762</v>
      </c>
      <c r="F21" s="121">
        <f t="shared" si="0"/>
        <v>0.51301417081577938</v>
      </c>
      <c r="G21" s="120">
        <v>168339</v>
      </c>
      <c r="H21" s="121">
        <f t="shared" si="0"/>
        <v>0.70449160608331129</v>
      </c>
      <c r="I21" s="120">
        <v>182035</v>
      </c>
      <c r="J21" s="121">
        <f t="shared" si="0"/>
        <v>8.1359637398344953E-2</v>
      </c>
      <c r="K21" s="120">
        <v>194642</v>
      </c>
      <c r="L21" s="121">
        <f t="shared" si="0"/>
        <v>6.925591232455286E-2</v>
      </c>
      <c r="M21" s="120">
        <v>38976</v>
      </c>
      <c r="N21" s="121">
        <v>-2.4526979677645389E-2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68" t="s">
        <v>280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137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15585</v>
      </c>
      <c r="D31" s="118">
        <v>-0.18514064624071946</v>
      </c>
      <c r="E31" s="117">
        <v>2960</v>
      </c>
      <c r="F31" s="118">
        <f t="shared" ref="F31:J43" si="2">IFERROR(E31/C31-1,"-")</f>
        <v>-0.81007378889958293</v>
      </c>
      <c r="G31" s="117">
        <v>13922</v>
      </c>
      <c r="H31" s="118">
        <f t="shared" si="2"/>
        <v>3.7033783783783782</v>
      </c>
      <c r="I31" s="117">
        <v>17515</v>
      </c>
      <c r="J31" s="118">
        <f t="shared" si="2"/>
        <v>0.2580807355265049</v>
      </c>
      <c r="K31" s="117">
        <v>20913</v>
      </c>
      <c r="L31" s="118">
        <f t="shared" ref="L31:L43" si="3">IFERROR(K31/I31-1,"-")</f>
        <v>0.1940051384527548</v>
      </c>
      <c r="M31" s="117">
        <v>20677</v>
      </c>
      <c r="N31" s="118">
        <f t="shared" ref="N31:N32" si="4">IFERROR(M31/K31-1,"-")</f>
        <v>-1.1284846746043131E-2</v>
      </c>
    </row>
    <row r="32" spans="1:15" x14ac:dyDescent="0.25">
      <c r="B32" s="116" t="s">
        <v>73</v>
      </c>
      <c r="C32" s="117">
        <v>17145</v>
      </c>
      <c r="D32" s="118">
        <v>2.9049876958165743E-2</v>
      </c>
      <c r="E32" s="117">
        <v>2006</v>
      </c>
      <c r="F32" s="118">
        <f t="shared" si="2"/>
        <v>-0.88299795858850971</v>
      </c>
      <c r="G32" s="117">
        <v>13217</v>
      </c>
      <c r="H32" s="118">
        <f t="shared" si="2"/>
        <v>5.5887337986041876</v>
      </c>
      <c r="I32" s="117">
        <v>15801</v>
      </c>
      <c r="J32" s="118">
        <f t="shared" si="2"/>
        <v>0.1955057880003026</v>
      </c>
      <c r="K32" s="117">
        <v>18321</v>
      </c>
      <c r="L32" s="118">
        <f t="shared" si="3"/>
        <v>0.15948357698879811</v>
      </c>
      <c r="M32" s="117">
        <v>17559</v>
      </c>
      <c r="N32" s="118">
        <f t="shared" si="4"/>
        <v>-4.159161617815621E-2</v>
      </c>
    </row>
    <row r="33" spans="2:14" x14ac:dyDescent="0.25">
      <c r="B33" s="116" t="s">
        <v>75</v>
      </c>
      <c r="C33" s="117">
        <v>9766</v>
      </c>
      <c r="D33" s="118">
        <v>-0.52009828009828007</v>
      </c>
      <c r="E33" s="117">
        <v>3881</v>
      </c>
      <c r="F33" s="118">
        <f t="shared" si="2"/>
        <v>-0.60260086012697112</v>
      </c>
      <c r="G33" s="117">
        <v>17020</v>
      </c>
      <c r="H33" s="118">
        <f t="shared" si="2"/>
        <v>3.3854676629734604</v>
      </c>
      <c r="I33" s="117">
        <v>17964</v>
      </c>
      <c r="J33" s="118">
        <f t="shared" si="2"/>
        <v>5.5464159811985825E-2</v>
      </c>
      <c r="K33" s="117">
        <v>20362</v>
      </c>
      <c r="L33" s="118">
        <f t="shared" si="3"/>
        <v>0.13348920062346914</v>
      </c>
      <c r="M33" s="117"/>
      <c r="N33" s="118"/>
    </row>
    <row r="34" spans="2:14" x14ac:dyDescent="0.25">
      <c r="B34" s="116" t="s">
        <v>77</v>
      </c>
      <c r="C34" s="117">
        <v>0</v>
      </c>
      <c r="D34" s="118">
        <v>-1</v>
      </c>
      <c r="E34" s="117">
        <v>3601</v>
      </c>
      <c r="F34" s="118" t="str">
        <f t="shared" si="2"/>
        <v>-</v>
      </c>
      <c r="G34" s="117">
        <v>12113</v>
      </c>
      <c r="H34" s="118">
        <f t="shared" si="2"/>
        <v>2.3637878367120244</v>
      </c>
      <c r="I34" s="117">
        <v>12757</v>
      </c>
      <c r="J34" s="118">
        <f t="shared" si="2"/>
        <v>5.3166019978535539E-2</v>
      </c>
      <c r="K34" s="117">
        <v>14295</v>
      </c>
      <c r="L34" s="118">
        <f t="shared" si="3"/>
        <v>0.12056126048443994</v>
      </c>
      <c r="M34" s="117"/>
      <c r="N34" s="118"/>
    </row>
    <row r="35" spans="2:14" x14ac:dyDescent="0.25">
      <c r="B35" s="116" t="s">
        <v>79</v>
      </c>
      <c r="C35" s="117">
        <v>0</v>
      </c>
      <c r="D35" s="118">
        <v>-1</v>
      </c>
      <c r="E35" s="117">
        <v>3321</v>
      </c>
      <c r="F35" s="118" t="str">
        <f t="shared" si="2"/>
        <v>-</v>
      </c>
      <c r="G35" s="117">
        <v>11098</v>
      </c>
      <c r="H35" s="118">
        <f t="shared" si="2"/>
        <v>2.3417645287563986</v>
      </c>
      <c r="I35" s="117">
        <v>10423</v>
      </c>
      <c r="J35" s="118">
        <f t="shared" si="2"/>
        <v>-6.0821769688232163E-2</v>
      </c>
      <c r="K35" s="117">
        <v>7607</v>
      </c>
      <c r="L35" s="118">
        <f t="shared" si="3"/>
        <v>-0.27017173558476448</v>
      </c>
      <c r="M35" s="117"/>
      <c r="N35" s="118"/>
    </row>
    <row r="36" spans="2:14" x14ac:dyDescent="0.25">
      <c r="B36" s="116" t="s">
        <v>81</v>
      </c>
      <c r="C36" s="117">
        <v>0</v>
      </c>
      <c r="D36" s="118">
        <v>-1</v>
      </c>
      <c r="E36" s="117">
        <v>5772</v>
      </c>
      <c r="F36" s="118" t="str">
        <f t="shared" si="2"/>
        <v>-</v>
      </c>
      <c r="G36" s="117">
        <v>11814</v>
      </c>
      <c r="H36" s="118">
        <f t="shared" si="2"/>
        <v>1.0467775467775469</v>
      </c>
      <c r="I36" s="117">
        <v>10883</v>
      </c>
      <c r="J36" s="118">
        <f t="shared" si="2"/>
        <v>-7.8804807855087144E-2</v>
      </c>
      <c r="K36" s="117">
        <v>12135</v>
      </c>
      <c r="L36" s="118">
        <f t="shared" si="3"/>
        <v>0.11504180832491051</v>
      </c>
      <c r="M36" s="117"/>
      <c r="N36" s="118"/>
    </row>
    <row r="37" spans="2:14" x14ac:dyDescent="0.25">
      <c r="B37" s="116" t="s">
        <v>83</v>
      </c>
      <c r="C37" s="117">
        <v>0</v>
      </c>
      <c r="D37" s="118">
        <v>-1</v>
      </c>
      <c r="E37" s="117">
        <v>8689</v>
      </c>
      <c r="F37" s="118" t="str">
        <f t="shared" si="2"/>
        <v>-</v>
      </c>
      <c r="G37" s="117">
        <v>11471</v>
      </c>
      <c r="H37" s="118">
        <f t="shared" si="2"/>
        <v>0.32017493382437556</v>
      </c>
      <c r="I37" s="117">
        <v>10245</v>
      </c>
      <c r="J37" s="118">
        <f t="shared" si="2"/>
        <v>-0.1068782146281928</v>
      </c>
      <c r="K37" s="117">
        <v>12144</v>
      </c>
      <c r="L37" s="118">
        <f t="shared" si="3"/>
        <v>0.18535871156661776</v>
      </c>
      <c r="M37" s="117"/>
      <c r="N37" s="118"/>
    </row>
    <row r="38" spans="2:14" x14ac:dyDescent="0.25">
      <c r="B38" s="116" t="s">
        <v>85</v>
      </c>
      <c r="C38" s="117">
        <v>3632</v>
      </c>
      <c r="D38" s="118">
        <v>-0.74350282485875707</v>
      </c>
      <c r="E38" s="117">
        <v>10607</v>
      </c>
      <c r="F38" s="118">
        <f t="shared" si="2"/>
        <v>1.920429515418502</v>
      </c>
      <c r="G38" s="117">
        <v>14845</v>
      </c>
      <c r="H38" s="118">
        <f t="shared" si="2"/>
        <v>0.39954746865277646</v>
      </c>
      <c r="I38" s="117">
        <v>12145</v>
      </c>
      <c r="J38" s="118">
        <f t="shared" si="2"/>
        <v>-0.18187942068036378</v>
      </c>
      <c r="K38" s="117">
        <v>16288</v>
      </c>
      <c r="L38" s="118">
        <f t="shared" si="3"/>
        <v>0.34112803622890087</v>
      </c>
      <c r="M38" s="117"/>
      <c r="N38" s="118"/>
    </row>
    <row r="39" spans="2:14" x14ac:dyDescent="0.25">
      <c r="B39" s="116" t="s">
        <v>87</v>
      </c>
      <c r="C39" s="117">
        <v>1029</v>
      </c>
      <c r="D39" s="118">
        <v>-0.93847533632286995</v>
      </c>
      <c r="E39" s="117">
        <v>12114</v>
      </c>
      <c r="F39" s="118">
        <f t="shared" si="2"/>
        <v>10.772594752186588</v>
      </c>
      <c r="G39" s="117">
        <v>13618</v>
      </c>
      <c r="H39" s="118">
        <f t="shared" si="2"/>
        <v>0.12415387155357438</v>
      </c>
      <c r="I39" s="117">
        <v>13480</v>
      </c>
      <c r="J39" s="118">
        <f t="shared" si="2"/>
        <v>-1.0133646644147398E-2</v>
      </c>
      <c r="K39" s="117">
        <v>17349</v>
      </c>
      <c r="L39" s="118">
        <f t="shared" si="3"/>
        <v>0.28701780415430278</v>
      </c>
      <c r="M39" s="117"/>
      <c r="N39" s="118"/>
    </row>
    <row r="40" spans="2:14" x14ac:dyDescent="0.25">
      <c r="B40" s="116" t="s">
        <v>89</v>
      </c>
      <c r="C40" s="117">
        <v>1107</v>
      </c>
      <c r="D40" s="118">
        <v>-0.9269499802032467</v>
      </c>
      <c r="E40" s="117">
        <v>14521</v>
      </c>
      <c r="F40" s="118">
        <f t="shared" si="2"/>
        <v>12.117434507678411</v>
      </c>
      <c r="G40" s="117">
        <v>14638</v>
      </c>
      <c r="H40" s="118">
        <f t="shared" si="2"/>
        <v>8.0572963294538447E-3</v>
      </c>
      <c r="I40" s="117">
        <v>17535</v>
      </c>
      <c r="J40" s="118">
        <f t="shared" si="2"/>
        <v>0.197909550485039</v>
      </c>
      <c r="K40" s="117">
        <v>17511</v>
      </c>
      <c r="L40" s="118">
        <f t="shared" si="3"/>
        <v>-1.3686911890504749E-3</v>
      </c>
      <c r="M40" s="117"/>
      <c r="N40" s="118"/>
    </row>
    <row r="41" spans="2:14" x14ac:dyDescent="0.25">
      <c r="B41" s="116" t="s">
        <v>91</v>
      </c>
      <c r="C41" s="117">
        <v>2386</v>
      </c>
      <c r="D41" s="118">
        <v>-0.86711962575183787</v>
      </c>
      <c r="E41" s="117">
        <v>16459</v>
      </c>
      <c r="F41" s="118">
        <f t="shared" si="2"/>
        <v>5.8981559094719191</v>
      </c>
      <c r="G41" s="117">
        <v>16231</v>
      </c>
      <c r="H41" s="118">
        <f t="shared" si="2"/>
        <v>-1.3852603438848088E-2</v>
      </c>
      <c r="I41" s="117">
        <v>19598</v>
      </c>
      <c r="J41" s="118">
        <f t="shared" si="2"/>
        <v>0.20744254821021513</v>
      </c>
      <c r="K41" s="117">
        <v>15543</v>
      </c>
      <c r="L41" s="118">
        <f t="shared" si="3"/>
        <v>-0.20690886825186239</v>
      </c>
      <c r="M41" s="117"/>
      <c r="N41" s="118"/>
    </row>
    <row r="42" spans="2:14" x14ac:dyDescent="0.25">
      <c r="B42" s="116" t="s">
        <v>93</v>
      </c>
      <c r="C42" s="117">
        <v>3004</v>
      </c>
      <c r="D42" s="118">
        <v>-0.82626800069400264</v>
      </c>
      <c r="E42" s="117">
        <v>14831</v>
      </c>
      <c r="F42" s="118">
        <f t="shared" si="2"/>
        <v>3.9370838881491341</v>
      </c>
      <c r="G42" s="117">
        <v>17723</v>
      </c>
      <c r="H42" s="118">
        <f t="shared" si="2"/>
        <v>0.19499696581484738</v>
      </c>
      <c r="I42" s="117">
        <v>19489</v>
      </c>
      <c r="J42" s="118">
        <f t="shared" si="2"/>
        <v>9.9644529707160201E-2</v>
      </c>
      <c r="K42" s="117">
        <v>18180</v>
      </c>
      <c r="L42" s="118">
        <f t="shared" si="3"/>
        <v>-6.7166093693878604E-2</v>
      </c>
      <c r="M42" s="117"/>
      <c r="N42" s="118"/>
    </row>
    <row r="43" spans="2:14" ht="15.75" x14ac:dyDescent="0.25">
      <c r="B43" s="119" t="s">
        <v>30</v>
      </c>
      <c r="C43" s="120">
        <v>54033</v>
      </c>
      <c r="D43" s="121">
        <v>-0.71977491961414786</v>
      </c>
      <c r="E43" s="120">
        <v>98762</v>
      </c>
      <c r="F43" s="121">
        <f t="shared" si="2"/>
        <v>0.82780893157884994</v>
      </c>
      <c r="G43" s="120">
        <v>167710</v>
      </c>
      <c r="H43" s="121">
        <f t="shared" si="2"/>
        <v>0.69812275976590188</v>
      </c>
      <c r="I43" s="120">
        <v>177835</v>
      </c>
      <c r="J43" s="121">
        <f t="shared" si="2"/>
        <v>6.0372070836563152E-2</v>
      </c>
      <c r="K43" s="120">
        <v>190648</v>
      </c>
      <c r="L43" s="121">
        <f t="shared" si="3"/>
        <v>7.2049933927517129E-2</v>
      </c>
      <c r="M43" s="120">
        <v>38236</v>
      </c>
      <c r="N43" s="121">
        <v>-2.5437120864556295E-2</v>
      </c>
    </row>
    <row r="44" spans="2:14" ht="6" customHeight="1" x14ac:dyDescent="0.25"/>
    <row r="45" spans="2:14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4" x14ac:dyDescent="0.25">
      <c r="C48" s="122"/>
    </row>
    <row r="49" spans="13:14" x14ac:dyDescent="0.25">
      <c r="M49" s="4"/>
      <c r="N49" s="4"/>
    </row>
    <row r="50" spans="13:14" ht="15.75" thickBot="1" x14ac:dyDescent="0.3"/>
    <row r="51" spans="13:14" ht="16.5" thickTop="1" thickBot="1" x14ac:dyDescent="0.3">
      <c r="M51" s="297">
        <f>M$7</f>
        <v>2025</v>
      </c>
      <c r="N51" s="298"/>
    </row>
    <row r="52" spans="13:14" ht="16.5" thickTop="1" thickBot="1" x14ac:dyDescent="0.3">
      <c r="M52" s="115" t="s">
        <v>69</v>
      </c>
      <c r="N52" s="114" t="str">
        <f>CONCATENATE("var ",RIGHT(M51,2),"/",RIGHT(K51,2))</f>
        <v>var 25/</v>
      </c>
    </row>
    <row r="53" spans="13:14" x14ac:dyDescent="0.25">
      <c r="M53" s="117">
        <v>0</v>
      </c>
      <c r="N53" s="118" t="str">
        <f t="shared" ref="N53:N54" si="5">IFERROR(M53/K53-1,"-")</f>
        <v>-</v>
      </c>
    </row>
    <row r="54" spans="13:14" x14ac:dyDescent="0.25">
      <c r="M54" s="117">
        <v>0</v>
      </c>
      <c r="N54" s="118" t="str">
        <f t="shared" si="5"/>
        <v>-</v>
      </c>
    </row>
    <row r="55" spans="13:14" x14ac:dyDescent="0.25">
      <c r="M55" s="117"/>
      <c r="N55" s="118"/>
    </row>
    <row r="56" spans="13:14" x14ac:dyDescent="0.25">
      <c r="M56" s="117"/>
      <c r="N56" s="118"/>
    </row>
    <row r="57" spans="13:14" x14ac:dyDescent="0.25">
      <c r="M57" s="117"/>
      <c r="N57" s="118"/>
    </row>
    <row r="58" spans="13:14" x14ac:dyDescent="0.25">
      <c r="M58" s="117"/>
      <c r="N58" s="118"/>
    </row>
    <row r="59" spans="13:14" x14ac:dyDescent="0.25">
      <c r="M59" s="117"/>
      <c r="N59" s="118"/>
    </row>
    <row r="60" spans="13:14" x14ac:dyDescent="0.25">
      <c r="M60" s="117"/>
      <c r="N60" s="118"/>
    </row>
    <row r="61" spans="13:14" x14ac:dyDescent="0.25">
      <c r="M61" s="117"/>
      <c r="N61" s="118"/>
    </row>
    <row r="62" spans="13:14" x14ac:dyDescent="0.25">
      <c r="M62" s="117"/>
      <c r="N62" s="118"/>
    </row>
    <row r="63" spans="13:14" x14ac:dyDescent="0.25">
      <c r="M63" s="117"/>
      <c r="N63" s="118"/>
    </row>
    <row r="64" spans="13:14" x14ac:dyDescent="0.25">
      <c r="M64" s="117"/>
      <c r="N64" s="118"/>
    </row>
    <row r="65" spans="13:14" ht="15.75" x14ac:dyDescent="0.25">
      <c r="M65" s="120">
        <v>0</v>
      </c>
      <c r="N65" s="121" t="s">
        <v>233</v>
      </c>
    </row>
    <row r="67" spans="13:14" x14ac:dyDescent="0.25">
      <c r="M67" s="105"/>
      <c r="N67" s="105"/>
    </row>
    <row r="71" spans="13:14" x14ac:dyDescent="0.25">
      <c r="M71" s="4"/>
      <c r="N71" s="4"/>
    </row>
    <row r="72" spans="13:14" ht="15.75" thickBot="1" x14ac:dyDescent="0.3"/>
    <row r="73" spans="13:14" ht="16.5" thickTop="1" thickBot="1" x14ac:dyDescent="0.3">
      <c r="M73" s="297">
        <f>M$7</f>
        <v>2025</v>
      </c>
      <c r="N73" s="298"/>
    </row>
    <row r="74" spans="13:14" ht="16.5" thickTop="1" thickBot="1" x14ac:dyDescent="0.3">
      <c r="M74" s="115" t="s">
        <v>69</v>
      </c>
      <c r="N74" s="114" t="str">
        <f>CONCATENATE("var ",RIGHT(M73,2),"/",RIGHT(K73,2))</f>
        <v>var 25/</v>
      </c>
    </row>
    <row r="75" spans="13:14" x14ac:dyDescent="0.25">
      <c r="M75" s="117">
        <v>0</v>
      </c>
      <c r="N75" s="118" t="str">
        <f t="shared" ref="N75:N76" si="6">IFERROR(M75/K75-1,"-")</f>
        <v>-</v>
      </c>
    </row>
    <row r="76" spans="13:14" x14ac:dyDescent="0.25">
      <c r="M76" s="117">
        <v>0</v>
      </c>
      <c r="N76" s="118" t="str">
        <f t="shared" si="6"/>
        <v>-</v>
      </c>
    </row>
    <row r="77" spans="13:14" x14ac:dyDescent="0.25">
      <c r="M77" s="117"/>
      <c r="N77" s="118"/>
    </row>
    <row r="78" spans="13:14" x14ac:dyDescent="0.25">
      <c r="M78" s="117"/>
      <c r="N78" s="118"/>
    </row>
    <row r="79" spans="13:14" x14ac:dyDescent="0.25">
      <c r="M79" s="117"/>
      <c r="N79" s="118"/>
    </row>
    <row r="80" spans="13:14" x14ac:dyDescent="0.25">
      <c r="M80" s="117"/>
      <c r="N80" s="118"/>
    </row>
    <row r="81" spans="13:14" x14ac:dyDescent="0.25">
      <c r="M81" s="117"/>
      <c r="N81" s="118"/>
    </row>
    <row r="82" spans="13:14" x14ac:dyDescent="0.25">
      <c r="M82" s="117"/>
      <c r="N82" s="118"/>
    </row>
    <row r="83" spans="13:14" x14ac:dyDescent="0.25">
      <c r="M83" s="117"/>
      <c r="N83" s="118"/>
    </row>
    <row r="84" spans="13:14" x14ac:dyDescent="0.25">
      <c r="M84" s="117"/>
      <c r="N84" s="118"/>
    </row>
    <row r="85" spans="13:14" x14ac:dyDescent="0.25">
      <c r="M85" s="117"/>
      <c r="N85" s="118"/>
    </row>
    <row r="86" spans="13:14" x14ac:dyDescent="0.25">
      <c r="M86" s="117"/>
      <c r="N86" s="118"/>
    </row>
    <row r="87" spans="13:14" ht="15.75" x14ac:dyDescent="0.25">
      <c r="M87" s="120">
        <v>0</v>
      </c>
      <c r="N87" s="121" t="s">
        <v>233</v>
      </c>
    </row>
    <row r="89" spans="13:14" x14ac:dyDescent="0.25">
      <c r="M89" s="105"/>
      <c r="N89" s="105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297">
        <f>M$7</f>
        <v>2025</v>
      </c>
      <c r="N95" s="298"/>
    </row>
    <row r="96" spans="13:14" ht="16.5" thickTop="1" thickBot="1" x14ac:dyDescent="0.3">
      <c r="M96" s="115" t="s">
        <v>69</v>
      </c>
      <c r="N96" s="114" t="str">
        <f>CONCATENATE("var ",RIGHT(M95,2),"/",RIGHT(K95,2))</f>
        <v>var 25/</v>
      </c>
    </row>
    <row r="97" spans="13:14" x14ac:dyDescent="0.25">
      <c r="M97" s="117">
        <v>0</v>
      </c>
      <c r="N97" s="118" t="str">
        <f t="shared" ref="N97:N98" si="7">IFERROR(M97/K97-1,"-")</f>
        <v>-</v>
      </c>
    </row>
    <row r="98" spans="13:14" x14ac:dyDescent="0.25">
      <c r="M98" s="117">
        <v>0</v>
      </c>
      <c r="N98" s="118" t="str">
        <f t="shared" si="7"/>
        <v>-</v>
      </c>
    </row>
    <row r="99" spans="13:14" x14ac:dyDescent="0.25">
      <c r="M99" s="117"/>
      <c r="N99" s="118"/>
    </row>
    <row r="100" spans="13:14" x14ac:dyDescent="0.25">
      <c r="M100" s="117"/>
      <c r="N100" s="118"/>
    </row>
    <row r="101" spans="13:14" x14ac:dyDescent="0.25">
      <c r="M101" s="117"/>
      <c r="N101" s="118"/>
    </row>
    <row r="102" spans="13:14" x14ac:dyDescent="0.25">
      <c r="M102" s="117"/>
      <c r="N102" s="118"/>
    </row>
    <row r="103" spans="13:14" x14ac:dyDescent="0.25">
      <c r="M103" s="117"/>
      <c r="N103" s="118"/>
    </row>
    <row r="104" spans="13:14" x14ac:dyDescent="0.25">
      <c r="M104" s="117"/>
      <c r="N104" s="118"/>
    </row>
    <row r="105" spans="13:14" x14ac:dyDescent="0.25">
      <c r="M105" s="117"/>
      <c r="N105" s="118"/>
    </row>
    <row r="106" spans="13:14" x14ac:dyDescent="0.25">
      <c r="M106" s="117"/>
      <c r="N106" s="118"/>
    </row>
    <row r="107" spans="13:14" x14ac:dyDescent="0.25">
      <c r="M107" s="117"/>
      <c r="N107" s="118"/>
    </row>
    <row r="108" spans="13:14" x14ac:dyDescent="0.25">
      <c r="M108" s="117"/>
      <c r="N108" s="118"/>
    </row>
    <row r="109" spans="13:14" ht="15.75" x14ac:dyDescent="0.25">
      <c r="M109" s="120">
        <v>0</v>
      </c>
      <c r="N109" s="121" t="s">
        <v>233</v>
      </c>
    </row>
    <row r="111" spans="13:14" x14ac:dyDescent="0.25">
      <c r="M111" s="105"/>
      <c r="N111" s="105"/>
    </row>
  </sheetData>
  <mergeCells count="19">
    <mergeCell ref="B4:N4"/>
    <mergeCell ref="C6:N6"/>
    <mergeCell ref="C7:D7"/>
    <mergeCell ref="E7:F7"/>
    <mergeCell ref="G7:H7"/>
    <mergeCell ref="I7:J7"/>
    <mergeCell ref="K7:L7"/>
    <mergeCell ref="M7:N7"/>
    <mergeCell ref="M51:N51"/>
    <mergeCell ref="M73:N73"/>
    <mergeCell ref="M95:N95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A732-F108-4A74-BD39-93EA9D58906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</row>
    <row r="5" spans="1:12" ht="6" customHeight="1" x14ac:dyDescent="0.25"/>
    <row r="6" spans="1:12" s="145" customFormat="1" ht="72" customHeight="1" x14ac:dyDescent="0.25">
      <c r="B6" s="146"/>
      <c r="C6" s="171" t="s">
        <v>255</v>
      </c>
      <c r="D6" s="171" t="s">
        <v>223</v>
      </c>
      <c r="E6" s="171" t="s">
        <v>224</v>
      </c>
      <c r="F6" s="171" t="s">
        <v>225</v>
      </c>
      <c r="G6" s="171" t="s">
        <v>226</v>
      </c>
      <c r="H6" s="171" t="s">
        <v>227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2872711</v>
      </c>
      <c r="D8" s="175">
        <v>253867</v>
      </c>
      <c r="E8" s="175">
        <v>2235961</v>
      </c>
      <c r="F8" s="175">
        <v>2799277</v>
      </c>
      <c r="G8" s="175">
        <v>2998647</v>
      </c>
      <c r="H8" s="175">
        <v>2875189</v>
      </c>
      <c r="I8" s="176">
        <f>IFERROR(H8/G8-1,"-")</f>
        <v>-4.1171234893603637E-2</v>
      </c>
      <c r="J8" s="175">
        <f>H8-G8</f>
        <v>-123458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249726</v>
      </c>
      <c r="D9" s="159">
        <v>64986</v>
      </c>
      <c r="E9" s="159">
        <v>210499</v>
      </c>
      <c r="F9" s="159">
        <v>227134</v>
      </c>
      <c r="G9" s="159">
        <v>226481</v>
      </c>
      <c r="H9" s="159">
        <v>205751</v>
      </c>
      <c r="I9" s="160">
        <f>IFERROR(H9/G9-1,"-")</f>
        <v>-9.1530856893072721E-2</v>
      </c>
      <c r="J9" s="159">
        <f t="shared" ref="J9:J19" si="0">H9-G9</f>
        <v>-20730</v>
      </c>
      <c r="K9" s="160">
        <f>H9/H$8</f>
        <v>7.1560860868624634E-2</v>
      </c>
      <c r="L9" s="79"/>
    </row>
    <row r="10" spans="1:12" x14ac:dyDescent="0.25">
      <c r="A10" s="161" t="s">
        <v>103</v>
      </c>
      <c r="B10" s="162" t="s">
        <v>103</v>
      </c>
      <c r="C10" s="163">
        <v>66613</v>
      </c>
      <c r="D10" s="163">
        <v>41356</v>
      </c>
      <c r="E10" s="163">
        <v>62522</v>
      </c>
      <c r="F10" s="163">
        <v>66694</v>
      </c>
      <c r="G10" s="163">
        <v>70606</v>
      </c>
      <c r="H10" s="163">
        <v>55340</v>
      </c>
      <c r="I10" s="164">
        <f>IFERROR(H10/G10-1,"-")</f>
        <v>-0.21621391949692659</v>
      </c>
      <c r="J10" s="163">
        <f t="shared" si="0"/>
        <v>-15266</v>
      </c>
      <c r="K10" s="164">
        <f>H10/H$8</f>
        <v>1.9247430342840072E-2</v>
      </c>
      <c r="L10" s="79"/>
    </row>
    <row r="11" spans="1:12" x14ac:dyDescent="0.25">
      <c r="A11" s="161" t="s">
        <v>100</v>
      </c>
      <c r="B11" s="162" t="s">
        <v>100</v>
      </c>
      <c r="C11" s="163">
        <v>183113</v>
      </c>
      <c r="D11" s="163">
        <v>23630</v>
      </c>
      <c r="E11" s="163">
        <v>147977</v>
      </c>
      <c r="F11" s="163">
        <v>160440</v>
      </c>
      <c r="G11" s="163">
        <v>155875</v>
      </c>
      <c r="H11" s="163">
        <v>150411</v>
      </c>
      <c r="I11" s="164">
        <f>IFERROR(H11/G11-1,"-")</f>
        <v>-3.505372894947878E-2</v>
      </c>
      <c r="J11" s="163">
        <f t="shared" si="0"/>
        <v>-5464</v>
      </c>
      <c r="K11" s="164">
        <f>H11/H$8</f>
        <v>5.2313430525784563E-2</v>
      </c>
      <c r="L11" s="79"/>
    </row>
    <row r="12" spans="1:12" x14ac:dyDescent="0.25">
      <c r="A12" s="1"/>
      <c r="B12" s="158" t="s">
        <v>107</v>
      </c>
      <c r="C12" s="159">
        <v>2622985</v>
      </c>
      <c r="D12" s="159">
        <v>188881</v>
      </c>
      <c r="E12" s="159">
        <v>2025462</v>
      </c>
      <c r="F12" s="159">
        <v>2572143</v>
      </c>
      <c r="G12" s="159">
        <v>2772166</v>
      </c>
      <c r="H12" s="159">
        <v>2669438</v>
      </c>
      <c r="I12" s="160">
        <f>IFERROR(H12/G12-1,"-")</f>
        <v>-3.7056943920385721E-2</v>
      </c>
      <c r="J12" s="159">
        <f t="shared" si="0"/>
        <v>-102728</v>
      </c>
      <c r="K12" s="160">
        <f>H12/H$8</f>
        <v>0.92843913913137532</v>
      </c>
      <c r="L12" s="79"/>
    </row>
    <row r="13" spans="1:12" s="56" customFormat="1" x14ac:dyDescent="0.25">
      <c r="A13" s="161"/>
      <c r="B13" s="162" t="s">
        <v>110</v>
      </c>
      <c r="C13" s="163">
        <v>1045275</v>
      </c>
      <c r="D13" s="163">
        <v>10447</v>
      </c>
      <c r="E13" s="163">
        <v>809079</v>
      </c>
      <c r="F13" s="163">
        <v>976969</v>
      </c>
      <c r="G13" s="163">
        <v>1038034</v>
      </c>
      <c r="H13" s="163">
        <v>1024686</v>
      </c>
      <c r="I13" s="164">
        <f t="shared" ref="I13:I20" si="1">IFERROR(H13/G13-1,"-")</f>
        <v>-1.2858923696140945E-2</v>
      </c>
      <c r="J13" s="163">
        <f t="shared" si="0"/>
        <v>-13348</v>
      </c>
      <c r="K13" s="164">
        <f t="shared" ref="K13:K20" si="2">H13/H$8</f>
        <v>0.35638909303005822</v>
      </c>
      <c r="L13" s="165"/>
    </row>
    <row r="14" spans="1:12" s="56" customFormat="1" x14ac:dyDescent="0.25">
      <c r="A14" s="161"/>
      <c r="B14" s="162" t="s">
        <v>113</v>
      </c>
      <c r="C14" s="163">
        <v>376084</v>
      </c>
      <c r="D14" s="163">
        <v>32115</v>
      </c>
      <c r="E14" s="163">
        <v>234944</v>
      </c>
      <c r="F14" s="163">
        <v>338200</v>
      </c>
      <c r="G14" s="163">
        <v>374927</v>
      </c>
      <c r="H14" s="163">
        <v>339941</v>
      </c>
      <c r="I14" s="164">
        <f t="shared" si="1"/>
        <v>-9.331416515748403E-2</v>
      </c>
      <c r="J14" s="163">
        <f t="shared" si="0"/>
        <v>-34986</v>
      </c>
      <c r="K14" s="164">
        <f t="shared" si="2"/>
        <v>0.11823257531939639</v>
      </c>
      <c r="L14" s="165"/>
    </row>
    <row r="15" spans="1:12" x14ac:dyDescent="0.25">
      <c r="A15" s="161"/>
      <c r="B15" s="162" t="s">
        <v>116</v>
      </c>
      <c r="C15" s="163">
        <v>114355</v>
      </c>
      <c r="D15" s="163">
        <v>42634</v>
      </c>
      <c r="E15" s="163">
        <v>114316</v>
      </c>
      <c r="F15" s="163">
        <v>145020</v>
      </c>
      <c r="G15" s="163">
        <v>150334</v>
      </c>
      <c r="H15" s="163">
        <v>144402</v>
      </c>
      <c r="I15" s="164">
        <f t="shared" si="1"/>
        <v>-3.9458805060731406E-2</v>
      </c>
      <c r="J15" s="163">
        <f t="shared" si="0"/>
        <v>-5932</v>
      </c>
      <c r="K15" s="164">
        <f t="shared" si="2"/>
        <v>5.0223480960729885E-2</v>
      </c>
      <c r="L15" s="79"/>
    </row>
    <row r="16" spans="1:12" x14ac:dyDescent="0.25">
      <c r="A16" s="161"/>
      <c r="B16" s="162" t="s">
        <v>123</v>
      </c>
      <c r="C16" s="163">
        <v>89313</v>
      </c>
      <c r="D16" s="163">
        <v>3231</v>
      </c>
      <c r="E16" s="163">
        <v>93483</v>
      </c>
      <c r="F16" s="163">
        <v>94411</v>
      </c>
      <c r="G16" s="163">
        <v>116896</v>
      </c>
      <c r="H16" s="163">
        <v>112813</v>
      </c>
      <c r="I16" s="164">
        <f t="shared" si="1"/>
        <v>-3.4928483438269931E-2</v>
      </c>
      <c r="J16" s="163">
        <f t="shared" si="0"/>
        <v>-4083</v>
      </c>
      <c r="K16" s="164">
        <f t="shared" si="2"/>
        <v>3.9236724959646134E-2</v>
      </c>
      <c r="L16" s="79"/>
    </row>
    <row r="17" spans="1:12" x14ac:dyDescent="0.25">
      <c r="A17" s="161"/>
      <c r="B17" s="162" t="s">
        <v>119</v>
      </c>
      <c r="C17" s="163">
        <v>98953</v>
      </c>
      <c r="D17" s="163">
        <v>5298</v>
      </c>
      <c r="E17" s="163">
        <v>91920</v>
      </c>
      <c r="F17" s="163">
        <v>100713</v>
      </c>
      <c r="G17" s="163">
        <v>103571</v>
      </c>
      <c r="H17" s="163">
        <v>92265</v>
      </c>
      <c r="I17" s="164">
        <f t="shared" si="1"/>
        <v>-0.10916183101447319</v>
      </c>
      <c r="J17" s="163">
        <f t="shared" si="0"/>
        <v>-11306</v>
      </c>
      <c r="K17" s="164">
        <f t="shared" si="2"/>
        <v>3.2090064340118164E-2</v>
      </c>
      <c r="L17" s="79"/>
    </row>
    <row r="18" spans="1:12" x14ac:dyDescent="0.25">
      <c r="A18" s="161"/>
      <c r="B18" s="162" t="s">
        <v>128</v>
      </c>
      <c r="C18" s="163">
        <v>98434</v>
      </c>
      <c r="D18" s="163">
        <v>617</v>
      </c>
      <c r="E18" s="163">
        <v>69529</v>
      </c>
      <c r="F18" s="163">
        <v>99234</v>
      </c>
      <c r="G18" s="163">
        <v>90994</v>
      </c>
      <c r="H18" s="163">
        <v>80007</v>
      </c>
      <c r="I18" s="164">
        <f t="shared" si="1"/>
        <v>-0.12074422489394909</v>
      </c>
      <c r="J18" s="163">
        <f t="shared" si="0"/>
        <v>-10987</v>
      </c>
      <c r="K18" s="164">
        <f t="shared" si="2"/>
        <v>2.7826692436566779E-2</v>
      </c>
      <c r="L18" s="79"/>
    </row>
    <row r="19" spans="1:12" x14ac:dyDescent="0.25">
      <c r="A19" s="161" t="s">
        <v>144</v>
      </c>
      <c r="B19" s="162" t="s">
        <v>131</v>
      </c>
      <c r="C19" s="163">
        <v>136059</v>
      </c>
      <c r="D19" s="163">
        <v>4068</v>
      </c>
      <c r="E19" s="163">
        <v>43013</v>
      </c>
      <c r="F19" s="163">
        <v>76936</v>
      </c>
      <c r="G19" s="163">
        <v>90039</v>
      </c>
      <c r="H19" s="163">
        <v>72835</v>
      </c>
      <c r="I19" s="164">
        <f t="shared" si="1"/>
        <v>-0.19107275736069929</v>
      </c>
      <c r="J19" s="163">
        <f t="shared" si="0"/>
        <v>-17204</v>
      </c>
      <c r="K19" s="164">
        <f t="shared" si="2"/>
        <v>2.5332247723540958E-2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664512</v>
      </c>
      <c r="D20" s="168">
        <f t="shared" ref="D20:H20" si="4">D12-SUM(D13:D19)</f>
        <v>90471</v>
      </c>
      <c r="E20" s="168">
        <f t="shared" si="4"/>
        <v>569178</v>
      </c>
      <c r="F20" s="168">
        <f t="shared" si="4"/>
        <v>740660</v>
      </c>
      <c r="G20" s="168">
        <f t="shared" si="4"/>
        <v>807371</v>
      </c>
      <c r="H20" s="168">
        <f t="shared" si="4"/>
        <v>802489</v>
      </c>
      <c r="I20" s="169">
        <f t="shared" si="1"/>
        <v>-6.0467864216079414E-3</v>
      </c>
      <c r="J20" s="168">
        <f>H20-G20</f>
        <v>-4882</v>
      </c>
      <c r="K20" s="169">
        <f t="shared" si="2"/>
        <v>0.27910826036131886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1115694</v>
      </c>
      <c r="D22" s="175">
        <v>103727</v>
      </c>
      <c r="E22" s="175">
        <v>912484</v>
      </c>
      <c r="F22" s="175">
        <v>1077344</v>
      </c>
      <c r="G22" s="175">
        <v>1114324</v>
      </c>
      <c r="H22" s="175">
        <v>1060335</v>
      </c>
      <c r="I22" s="176">
        <f>IFERROR(H22/G22-1,"-")</f>
        <v>-4.8450001974291168E-2</v>
      </c>
      <c r="J22" s="175">
        <f>H22-G22</f>
        <v>-53989</v>
      </c>
      <c r="K22" s="176">
        <f>H22/H$8</f>
        <v>0.36878793011520289</v>
      </c>
      <c r="L22" s="79"/>
    </row>
    <row r="23" spans="1:12" x14ac:dyDescent="0.25">
      <c r="A23" s="161" t="s">
        <v>96</v>
      </c>
      <c r="B23" s="158" t="s">
        <v>97</v>
      </c>
      <c r="C23" s="159">
        <v>34168</v>
      </c>
      <c r="D23" s="159">
        <v>21953</v>
      </c>
      <c r="E23" s="159">
        <v>38037</v>
      </c>
      <c r="F23" s="159">
        <v>32612</v>
      </c>
      <c r="G23" s="159">
        <v>40708</v>
      </c>
      <c r="H23" s="159">
        <v>24123</v>
      </c>
      <c r="I23" s="160">
        <f>IFERROR(H23/G23-1,"-")</f>
        <v>-0.40741377616193375</v>
      </c>
      <c r="J23" s="159">
        <f t="shared" ref="J23:J33" si="5">H23-G23</f>
        <v>-16585</v>
      </c>
      <c r="K23" s="160">
        <f>H23/H$8</f>
        <v>8.3900571405914528E-3</v>
      </c>
      <c r="L23" s="79"/>
    </row>
    <row r="24" spans="1:12" x14ac:dyDescent="0.25">
      <c r="A24" s="161" t="s">
        <v>103</v>
      </c>
      <c r="B24" s="162" t="s">
        <v>103</v>
      </c>
      <c r="C24" s="163">
        <v>13987</v>
      </c>
      <c r="D24" s="163">
        <v>12054</v>
      </c>
      <c r="E24" s="163">
        <v>11828</v>
      </c>
      <c r="F24" s="163">
        <v>10511</v>
      </c>
      <c r="G24" s="163">
        <v>15960</v>
      </c>
      <c r="H24" s="163">
        <v>6312</v>
      </c>
      <c r="I24" s="164">
        <f>IFERROR(H24/G24-1,"-")</f>
        <v>-0.60451127819548867</v>
      </c>
      <c r="J24" s="163">
        <f t="shared" si="5"/>
        <v>-9648</v>
      </c>
      <c r="K24" s="164">
        <f>H24/H$8</f>
        <v>2.1953339415252352E-3</v>
      </c>
      <c r="L24" s="79"/>
    </row>
    <row r="25" spans="1:12" x14ac:dyDescent="0.25">
      <c r="A25" s="161" t="s">
        <v>100</v>
      </c>
      <c r="B25" s="162" t="s">
        <v>100</v>
      </c>
      <c r="C25" s="163">
        <v>20181</v>
      </c>
      <c r="D25" s="163">
        <v>9899</v>
      </c>
      <c r="E25" s="163">
        <v>26209</v>
      </c>
      <c r="F25" s="163">
        <v>22101</v>
      </c>
      <c r="G25" s="163">
        <v>24748</v>
      </c>
      <c r="H25" s="163">
        <v>17811</v>
      </c>
      <c r="I25" s="164">
        <f>IFERROR(H25/G25-1,"-")</f>
        <v>-0.28030547923064486</v>
      </c>
      <c r="J25" s="163">
        <f t="shared" si="5"/>
        <v>-6937</v>
      </c>
      <c r="K25" s="164">
        <f>H25/H$8</f>
        <v>6.1947231990662176E-3</v>
      </c>
      <c r="L25" s="79"/>
    </row>
    <row r="26" spans="1:12" x14ac:dyDescent="0.25">
      <c r="A26" s="161"/>
      <c r="B26" s="158" t="s">
        <v>107</v>
      </c>
      <c r="C26" s="159">
        <v>1081526</v>
      </c>
      <c r="D26" s="159">
        <v>81774</v>
      </c>
      <c r="E26" s="159">
        <v>874447</v>
      </c>
      <c r="F26" s="159">
        <v>1044732</v>
      </c>
      <c r="G26" s="159">
        <v>1073616</v>
      </c>
      <c r="H26" s="159">
        <v>1036212</v>
      </c>
      <c r="I26" s="160">
        <f>IFERROR(H26/G26-1,"-")</f>
        <v>-3.4839272141994893E-2</v>
      </c>
      <c r="J26" s="159">
        <f t="shared" si="5"/>
        <v>-37404</v>
      </c>
      <c r="K26" s="160">
        <f>H26/H$8</f>
        <v>0.3603978729746114</v>
      </c>
      <c r="L26" s="79"/>
    </row>
    <row r="27" spans="1:12" s="56" customFormat="1" x14ac:dyDescent="0.25">
      <c r="A27" s="161"/>
      <c r="B27" s="162" t="s">
        <v>110</v>
      </c>
      <c r="C27" s="163">
        <v>473805</v>
      </c>
      <c r="D27" s="163">
        <v>3986</v>
      </c>
      <c r="E27" s="163">
        <v>387845</v>
      </c>
      <c r="F27" s="163">
        <v>455329</v>
      </c>
      <c r="G27" s="163">
        <v>462410</v>
      </c>
      <c r="H27" s="163">
        <v>460209</v>
      </c>
      <c r="I27" s="164">
        <f t="shared" ref="I27:I34" si="6">IFERROR(H27/G27-1,"-")</f>
        <v>-4.7598451590580293E-3</v>
      </c>
      <c r="J27" s="163">
        <f t="shared" si="5"/>
        <v>-2201</v>
      </c>
      <c r="K27" s="164">
        <f t="shared" ref="K27:K34" si="7">H27/H$8</f>
        <v>0.1600621733040854</v>
      </c>
      <c r="L27" s="165"/>
    </row>
    <row r="28" spans="1:12" s="56" customFormat="1" x14ac:dyDescent="0.25">
      <c r="A28" s="161"/>
      <c r="B28" s="162" t="s">
        <v>113</v>
      </c>
      <c r="C28" s="163">
        <v>139966</v>
      </c>
      <c r="D28" s="163">
        <v>11544</v>
      </c>
      <c r="E28" s="163">
        <v>91975</v>
      </c>
      <c r="F28" s="163">
        <v>119975</v>
      </c>
      <c r="G28" s="163">
        <v>123737</v>
      </c>
      <c r="H28" s="163">
        <v>114767</v>
      </c>
      <c r="I28" s="164">
        <f t="shared" si="6"/>
        <v>-7.2492463854788802E-2</v>
      </c>
      <c r="J28" s="163">
        <f t="shared" si="5"/>
        <v>-8970</v>
      </c>
      <c r="K28" s="164">
        <f t="shared" si="7"/>
        <v>3.991633245675328E-2</v>
      </c>
      <c r="L28" s="165"/>
    </row>
    <row r="29" spans="1:12" x14ac:dyDescent="0.25">
      <c r="A29" s="161"/>
      <c r="B29" s="162" t="s">
        <v>116</v>
      </c>
      <c r="C29" s="163">
        <v>49439</v>
      </c>
      <c r="D29" s="163">
        <v>23636</v>
      </c>
      <c r="E29" s="163">
        <v>48271</v>
      </c>
      <c r="F29" s="163">
        <v>54817</v>
      </c>
      <c r="G29" s="163">
        <v>56446</v>
      </c>
      <c r="H29" s="163">
        <v>44271</v>
      </c>
      <c r="I29" s="164">
        <f t="shared" si="6"/>
        <v>-0.21569287460581799</v>
      </c>
      <c r="J29" s="163">
        <f t="shared" si="5"/>
        <v>-12175</v>
      </c>
      <c r="K29" s="164">
        <f t="shared" si="7"/>
        <v>1.5397596471049381E-2</v>
      </c>
      <c r="L29" s="79"/>
    </row>
    <row r="30" spans="1:12" x14ac:dyDescent="0.25">
      <c r="A30" s="161"/>
      <c r="B30" s="162" t="s">
        <v>123</v>
      </c>
      <c r="C30" s="163">
        <v>42672</v>
      </c>
      <c r="D30" s="163">
        <v>1129</v>
      </c>
      <c r="E30" s="163">
        <v>45597</v>
      </c>
      <c r="F30" s="163">
        <v>39850</v>
      </c>
      <c r="G30" s="163">
        <v>48058</v>
      </c>
      <c r="H30" s="163">
        <v>45681</v>
      </c>
      <c r="I30" s="164">
        <f t="shared" si="6"/>
        <v>-4.94610678763161E-2</v>
      </c>
      <c r="J30" s="163">
        <f t="shared" si="5"/>
        <v>-2377</v>
      </c>
      <c r="K30" s="164">
        <f t="shared" si="7"/>
        <v>1.5887999015021272E-2</v>
      </c>
      <c r="L30" s="79"/>
    </row>
    <row r="31" spans="1:12" x14ac:dyDescent="0.25">
      <c r="A31" s="161"/>
      <c r="B31" s="162" t="s">
        <v>119</v>
      </c>
      <c r="C31" s="163">
        <v>57644</v>
      </c>
      <c r="D31" s="163">
        <v>3599</v>
      </c>
      <c r="E31" s="163">
        <v>56597</v>
      </c>
      <c r="F31" s="163">
        <v>56743</v>
      </c>
      <c r="G31" s="163">
        <v>54347</v>
      </c>
      <c r="H31" s="163">
        <v>50904</v>
      </c>
      <c r="I31" s="164">
        <f t="shared" si="6"/>
        <v>-6.3352162952876934E-2</v>
      </c>
      <c r="J31" s="163">
        <f t="shared" si="5"/>
        <v>-3443</v>
      </c>
      <c r="K31" s="164">
        <f t="shared" si="7"/>
        <v>1.7704575247053322E-2</v>
      </c>
      <c r="L31" s="79"/>
    </row>
    <row r="32" spans="1:12" x14ac:dyDescent="0.25">
      <c r="A32" s="161"/>
      <c r="B32" s="162" t="s">
        <v>128</v>
      </c>
      <c r="C32" s="163">
        <v>41345</v>
      </c>
      <c r="D32" s="163">
        <v>227</v>
      </c>
      <c r="E32" s="163">
        <v>25593</v>
      </c>
      <c r="F32" s="163">
        <v>34396</v>
      </c>
      <c r="G32" s="163">
        <v>29714</v>
      </c>
      <c r="H32" s="163">
        <v>27845</v>
      </c>
      <c r="I32" s="164">
        <f t="shared" si="6"/>
        <v>-6.2899643265800664E-2</v>
      </c>
      <c r="J32" s="163">
        <f t="shared" si="5"/>
        <v>-1869</v>
      </c>
      <c r="K32" s="164">
        <f t="shared" si="7"/>
        <v>9.6845807353881774E-3</v>
      </c>
      <c r="L32" s="79"/>
    </row>
    <row r="33" spans="1:12" x14ac:dyDescent="0.25">
      <c r="A33" s="161" t="s">
        <v>144</v>
      </c>
      <c r="B33" s="162" t="s">
        <v>131</v>
      </c>
      <c r="C33" s="163">
        <v>42210</v>
      </c>
      <c r="D33" s="163">
        <v>734</v>
      </c>
      <c r="E33" s="163">
        <v>12480</v>
      </c>
      <c r="F33" s="163">
        <v>24810</v>
      </c>
      <c r="G33" s="163">
        <v>27112</v>
      </c>
      <c r="H33" s="163">
        <v>22910</v>
      </c>
      <c r="I33" s="164">
        <f t="shared" si="6"/>
        <v>-0.15498672174682793</v>
      </c>
      <c r="J33" s="163">
        <f t="shared" si="5"/>
        <v>-4202</v>
      </c>
      <c r="K33" s="164">
        <f t="shared" si="7"/>
        <v>7.9681718314865563E-3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234445</v>
      </c>
      <c r="D34" s="168">
        <f t="shared" ref="D34:H34" si="9">D26-SUM(D27:D33)</f>
        <v>36919</v>
      </c>
      <c r="E34" s="168">
        <f t="shared" si="9"/>
        <v>206089</v>
      </c>
      <c r="F34" s="168">
        <f t="shared" si="9"/>
        <v>258812</v>
      </c>
      <c r="G34" s="168">
        <f t="shared" si="9"/>
        <v>271792</v>
      </c>
      <c r="H34" s="168">
        <f t="shared" si="9"/>
        <v>269625</v>
      </c>
      <c r="I34" s="169">
        <f t="shared" si="6"/>
        <v>-7.9730087714133813E-3</v>
      </c>
      <c r="J34" s="168">
        <f>H34-G34</f>
        <v>-2167</v>
      </c>
      <c r="K34" s="169">
        <f t="shared" si="7"/>
        <v>9.3776443913774016E-2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832182</v>
      </c>
      <c r="D36" s="175">
        <v>53867</v>
      </c>
      <c r="E36" s="175">
        <v>608977</v>
      </c>
      <c r="F36" s="175">
        <v>773844</v>
      </c>
      <c r="G36" s="175">
        <v>824761</v>
      </c>
      <c r="H36" s="175">
        <v>812017</v>
      </c>
      <c r="I36" s="176">
        <f>IFERROR(H36/G36-1,"-")</f>
        <v>-1.5451749052149633E-2</v>
      </c>
      <c r="J36" s="175">
        <f>H36-G36</f>
        <v>-12744</v>
      </c>
      <c r="K36" s="176">
        <f>H36/H$8</f>
        <v>0.28242212946696721</v>
      </c>
      <c r="L36" s="79"/>
    </row>
    <row r="37" spans="1:12" x14ac:dyDescent="0.25">
      <c r="A37" s="161" t="s">
        <v>96</v>
      </c>
      <c r="B37" s="158" t="s">
        <v>97</v>
      </c>
      <c r="C37" s="159">
        <v>31441</v>
      </c>
      <c r="D37" s="159">
        <v>8033</v>
      </c>
      <c r="E37" s="159">
        <v>23773</v>
      </c>
      <c r="F37" s="159">
        <v>21281</v>
      </c>
      <c r="G37" s="159">
        <v>26641</v>
      </c>
      <c r="H37" s="159">
        <v>30506</v>
      </c>
      <c r="I37" s="160">
        <f>IFERROR(H37/G37-1,"-")</f>
        <v>0.14507713674411615</v>
      </c>
      <c r="J37" s="159">
        <f t="shared" ref="J37:J47" si="10">H37-G37</f>
        <v>3865</v>
      </c>
      <c r="K37" s="160">
        <f>H37/H$8</f>
        <v>1.061008511092662E-2</v>
      </c>
      <c r="L37" s="79"/>
    </row>
    <row r="38" spans="1:12" x14ac:dyDescent="0.25">
      <c r="A38" s="161" t="s">
        <v>103</v>
      </c>
      <c r="B38" s="162" t="s">
        <v>103</v>
      </c>
      <c r="C38" s="163">
        <v>10029</v>
      </c>
      <c r="D38" s="163">
        <v>5015</v>
      </c>
      <c r="E38" s="163">
        <v>7479</v>
      </c>
      <c r="F38" s="163">
        <v>5254</v>
      </c>
      <c r="G38" s="163">
        <v>9998</v>
      </c>
      <c r="H38" s="163">
        <v>11350</v>
      </c>
      <c r="I38" s="164">
        <f>IFERROR(H38/G38-1,"-")</f>
        <v>0.13522704540908181</v>
      </c>
      <c r="J38" s="163">
        <f t="shared" si="10"/>
        <v>1352</v>
      </c>
      <c r="K38" s="164">
        <f>H38/H$8</f>
        <v>3.9475665773623927E-3</v>
      </c>
      <c r="L38" s="79"/>
    </row>
    <row r="39" spans="1:12" x14ac:dyDescent="0.25">
      <c r="A39" s="161" t="s">
        <v>100</v>
      </c>
      <c r="B39" s="162" t="s">
        <v>100</v>
      </c>
      <c r="C39" s="163">
        <v>21412</v>
      </c>
      <c r="D39" s="163">
        <v>3018</v>
      </c>
      <c r="E39" s="163">
        <v>16294</v>
      </c>
      <c r="F39" s="163">
        <v>16027</v>
      </c>
      <c r="G39" s="163">
        <v>16643</v>
      </c>
      <c r="H39" s="163">
        <v>19156</v>
      </c>
      <c r="I39" s="164">
        <f>IFERROR(H39/G39-1,"-")</f>
        <v>0.15099441206513253</v>
      </c>
      <c r="J39" s="163">
        <f t="shared" si="10"/>
        <v>2513</v>
      </c>
      <c r="K39" s="164">
        <f>H39/H$8</f>
        <v>6.6625185335642285E-3</v>
      </c>
      <c r="L39" s="79"/>
    </row>
    <row r="40" spans="1:12" x14ac:dyDescent="0.25">
      <c r="A40" s="161"/>
      <c r="B40" s="158" t="s">
        <v>107</v>
      </c>
      <c r="C40" s="159">
        <v>800741</v>
      </c>
      <c r="D40" s="159">
        <v>45834</v>
      </c>
      <c r="E40" s="159">
        <v>585204</v>
      </c>
      <c r="F40" s="159">
        <v>752563</v>
      </c>
      <c r="G40" s="159">
        <v>798120</v>
      </c>
      <c r="H40" s="159">
        <v>781511</v>
      </c>
      <c r="I40" s="160">
        <f>IFERROR(H40/G40-1,"-")</f>
        <v>-2.0810153861574698E-2</v>
      </c>
      <c r="J40" s="159">
        <f t="shared" si="10"/>
        <v>-16609</v>
      </c>
      <c r="K40" s="160">
        <f>H40/H$8</f>
        <v>0.27181204435604062</v>
      </c>
      <c r="L40" s="79"/>
    </row>
    <row r="41" spans="1:12" s="56" customFormat="1" x14ac:dyDescent="0.25">
      <c r="A41" s="161"/>
      <c r="B41" s="162" t="s">
        <v>110</v>
      </c>
      <c r="C41" s="163">
        <v>348572</v>
      </c>
      <c r="D41" s="163">
        <v>2515</v>
      </c>
      <c r="E41" s="163">
        <v>236389</v>
      </c>
      <c r="F41" s="163">
        <v>294598</v>
      </c>
      <c r="G41" s="163">
        <v>317505</v>
      </c>
      <c r="H41" s="163">
        <v>313821</v>
      </c>
      <c r="I41" s="164">
        <f t="shared" ref="I41:I48" si="11">IFERROR(H41/G41-1,"-")</f>
        <v>-1.1602966882411248E-2</v>
      </c>
      <c r="J41" s="163">
        <f t="shared" si="10"/>
        <v>-3684</v>
      </c>
      <c r="K41" s="164">
        <f t="shared" ref="K41:K48" si="12">H41/H$8</f>
        <v>0.10914795514312277</v>
      </c>
      <c r="L41" s="165"/>
    </row>
    <row r="42" spans="1:12" s="56" customFormat="1" x14ac:dyDescent="0.25">
      <c r="A42" s="161"/>
      <c r="B42" s="162" t="s">
        <v>113</v>
      </c>
      <c r="C42" s="163">
        <v>43433</v>
      </c>
      <c r="D42" s="163">
        <v>4402</v>
      </c>
      <c r="E42" s="163">
        <v>24167</v>
      </c>
      <c r="F42" s="163">
        <v>41108</v>
      </c>
      <c r="G42" s="163">
        <v>38403</v>
      </c>
      <c r="H42" s="163">
        <v>32430</v>
      </c>
      <c r="I42" s="164">
        <f t="shared" si="11"/>
        <v>-0.15553472384969924</v>
      </c>
      <c r="J42" s="163">
        <f t="shared" si="10"/>
        <v>-5973</v>
      </c>
      <c r="K42" s="164">
        <f t="shared" si="12"/>
        <v>1.1279258511353514E-2</v>
      </c>
      <c r="L42" s="165"/>
    </row>
    <row r="43" spans="1:12" x14ac:dyDescent="0.25">
      <c r="A43" s="161"/>
      <c r="B43" s="162" t="s">
        <v>116</v>
      </c>
      <c r="C43" s="163">
        <v>19669</v>
      </c>
      <c r="D43" s="163">
        <v>7396</v>
      </c>
      <c r="E43" s="163">
        <v>18071</v>
      </c>
      <c r="F43" s="163">
        <v>20172</v>
      </c>
      <c r="G43" s="163">
        <v>19532</v>
      </c>
      <c r="H43" s="163">
        <v>23537</v>
      </c>
      <c r="I43" s="164">
        <f t="shared" si="11"/>
        <v>0.20504812615195567</v>
      </c>
      <c r="J43" s="163">
        <f t="shared" si="10"/>
        <v>4005</v>
      </c>
      <c r="K43" s="164">
        <f t="shared" si="12"/>
        <v>8.1862444521038445E-3</v>
      </c>
      <c r="L43" s="79"/>
    </row>
    <row r="44" spans="1:12" x14ac:dyDescent="0.25">
      <c r="A44" s="161"/>
      <c r="B44" s="162" t="s">
        <v>123</v>
      </c>
      <c r="C44" s="163">
        <v>36529</v>
      </c>
      <c r="D44" s="163">
        <v>736</v>
      </c>
      <c r="E44" s="163">
        <v>31142</v>
      </c>
      <c r="F44" s="163">
        <v>38159</v>
      </c>
      <c r="G44" s="163">
        <v>40584</v>
      </c>
      <c r="H44" s="163">
        <v>39705</v>
      </c>
      <c r="I44" s="164">
        <f t="shared" si="11"/>
        <v>-2.1658781785925507E-2</v>
      </c>
      <c r="J44" s="163">
        <f t="shared" si="10"/>
        <v>-879</v>
      </c>
      <c r="K44" s="164">
        <f t="shared" si="12"/>
        <v>1.3809526956314872E-2</v>
      </c>
      <c r="L44" s="79"/>
    </row>
    <row r="45" spans="1:12" x14ac:dyDescent="0.25">
      <c r="A45" s="161"/>
      <c r="B45" s="162" t="s">
        <v>119</v>
      </c>
      <c r="C45" s="163">
        <v>29154</v>
      </c>
      <c r="D45" s="163">
        <v>692</v>
      </c>
      <c r="E45" s="163">
        <v>23097</v>
      </c>
      <c r="F45" s="163">
        <v>28094</v>
      </c>
      <c r="G45" s="163">
        <v>31556</v>
      </c>
      <c r="H45" s="163">
        <v>26211</v>
      </c>
      <c r="I45" s="164">
        <f t="shared" si="11"/>
        <v>-0.16938141716313859</v>
      </c>
      <c r="J45" s="163">
        <f t="shared" si="10"/>
        <v>-5345</v>
      </c>
      <c r="K45" s="164">
        <f t="shared" si="12"/>
        <v>9.1162702695370638E-3</v>
      </c>
      <c r="L45" s="79"/>
    </row>
    <row r="46" spans="1:12" x14ac:dyDescent="0.25">
      <c r="A46" s="161"/>
      <c r="B46" s="162" t="s">
        <v>128</v>
      </c>
      <c r="C46" s="163">
        <v>34156</v>
      </c>
      <c r="D46" s="163">
        <v>207</v>
      </c>
      <c r="E46" s="163">
        <v>28945</v>
      </c>
      <c r="F46" s="163">
        <v>34359</v>
      </c>
      <c r="G46" s="163">
        <v>31973</v>
      </c>
      <c r="H46" s="163">
        <v>30102</v>
      </c>
      <c r="I46" s="164">
        <f t="shared" si="11"/>
        <v>-5.8518124667688354E-2</v>
      </c>
      <c r="J46" s="163">
        <f t="shared" si="10"/>
        <v>-1871</v>
      </c>
      <c r="K46" s="164">
        <f t="shared" si="12"/>
        <v>1.0469572608965879E-2</v>
      </c>
      <c r="L46" s="79"/>
    </row>
    <row r="47" spans="1:12" x14ac:dyDescent="0.25">
      <c r="A47" s="161" t="s">
        <v>144</v>
      </c>
      <c r="B47" s="162" t="s">
        <v>131</v>
      </c>
      <c r="C47" s="163">
        <v>54402</v>
      </c>
      <c r="D47" s="163">
        <v>2795</v>
      </c>
      <c r="E47" s="163">
        <v>21001</v>
      </c>
      <c r="F47" s="163">
        <v>33395</v>
      </c>
      <c r="G47" s="163">
        <v>37402</v>
      </c>
      <c r="H47" s="163">
        <v>32015</v>
      </c>
      <c r="I47" s="164">
        <f t="shared" si="11"/>
        <v>-0.14402973103042616</v>
      </c>
      <c r="J47" s="163">
        <f t="shared" si="10"/>
        <v>-5387</v>
      </c>
      <c r="K47" s="164">
        <f t="shared" si="12"/>
        <v>1.1134920173943347E-2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234826</v>
      </c>
      <c r="D48" s="168">
        <f t="shared" ref="D48:H48" si="14">D40-SUM(D41:D47)</f>
        <v>27091</v>
      </c>
      <c r="E48" s="168">
        <f t="shared" si="14"/>
        <v>202392</v>
      </c>
      <c r="F48" s="168">
        <f t="shared" si="14"/>
        <v>262678</v>
      </c>
      <c r="G48" s="168">
        <f t="shared" si="14"/>
        <v>281165</v>
      </c>
      <c r="H48" s="168">
        <f t="shared" si="14"/>
        <v>283690</v>
      </c>
      <c r="I48" s="169">
        <f t="shared" si="11"/>
        <v>8.9804918819909041E-3</v>
      </c>
      <c r="J48" s="168">
        <f>H48-G48</f>
        <v>2525</v>
      </c>
      <c r="K48" s="169">
        <f t="shared" si="12"/>
        <v>9.866829624069931E-2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20377</v>
      </c>
      <c r="D50" s="175">
        <v>2006</v>
      </c>
      <c r="E50" s="175">
        <v>13217</v>
      </c>
      <c r="F50" s="175">
        <v>16181</v>
      </c>
      <c r="G50" s="175">
        <v>18659</v>
      </c>
      <c r="H50" s="175">
        <v>17956</v>
      </c>
      <c r="I50" s="176">
        <f>IFERROR(H50/G50-1,"-")</f>
        <v>-3.7676188434535574E-2</v>
      </c>
      <c r="J50" s="175">
        <f>H50-G50</f>
        <v>-703</v>
      </c>
      <c r="K50" s="176">
        <f>H50/H$8</f>
        <v>6.2451546663541075E-3</v>
      </c>
      <c r="L50" s="79"/>
    </row>
    <row r="51" spans="1:12" x14ac:dyDescent="0.25">
      <c r="A51" s="161" t="s">
        <v>96</v>
      </c>
      <c r="B51" s="158" t="s">
        <v>97</v>
      </c>
      <c r="C51" s="159">
        <v>904</v>
      </c>
      <c r="D51" s="159">
        <v>511</v>
      </c>
      <c r="E51" s="159">
        <v>610</v>
      </c>
      <c r="F51" s="159">
        <v>3306</v>
      </c>
      <c r="G51" s="159">
        <v>2089</v>
      </c>
      <c r="H51" s="159">
        <v>1561</v>
      </c>
      <c r="I51" s="160">
        <f>IFERROR(H51/G51-1,"-")</f>
        <v>-0.25275251316419345</v>
      </c>
      <c r="J51" s="159">
        <f t="shared" ref="J51:J61" si="15">H51-G51</f>
        <v>-528</v>
      </c>
      <c r="K51" s="160">
        <f>H51/H$8</f>
        <v>5.4292083059583214E-4</v>
      </c>
      <c r="L51" s="79"/>
    </row>
    <row r="52" spans="1:12" x14ac:dyDescent="0.25">
      <c r="A52" s="161" t="s">
        <v>103</v>
      </c>
      <c r="B52" s="162" t="s">
        <v>103</v>
      </c>
      <c r="C52" s="163">
        <v>400</v>
      </c>
      <c r="D52" s="163">
        <v>495</v>
      </c>
      <c r="E52" s="163">
        <v>58</v>
      </c>
      <c r="F52" s="163">
        <v>2158</v>
      </c>
      <c r="G52" s="163">
        <v>677</v>
      </c>
      <c r="H52" s="163">
        <v>770</v>
      </c>
      <c r="I52" s="164">
        <f>IFERROR(H52/G52-1,"-")</f>
        <v>0.13737075332348603</v>
      </c>
      <c r="J52" s="163">
        <f t="shared" si="15"/>
        <v>93</v>
      </c>
      <c r="K52" s="164">
        <f>H52/H$8</f>
        <v>2.6780848145982749E-4</v>
      </c>
      <c r="L52" s="79"/>
    </row>
    <row r="53" spans="1:12" x14ac:dyDescent="0.25">
      <c r="A53" s="161" t="s">
        <v>100</v>
      </c>
      <c r="B53" s="162" t="s">
        <v>100</v>
      </c>
      <c r="C53" s="163">
        <v>504</v>
      </c>
      <c r="D53" s="163">
        <v>16</v>
      </c>
      <c r="E53" s="163">
        <v>552</v>
      </c>
      <c r="F53" s="163">
        <v>1148</v>
      </c>
      <c r="G53" s="163">
        <v>1412</v>
      </c>
      <c r="H53" s="163">
        <v>791</v>
      </c>
      <c r="I53" s="164">
        <f>IFERROR(H53/G53-1,"-")</f>
        <v>-0.4398016997167139</v>
      </c>
      <c r="J53" s="163">
        <f t="shared" si="15"/>
        <v>-621</v>
      </c>
      <c r="K53" s="164">
        <f>H53/H$8</f>
        <v>2.751123491360046E-4</v>
      </c>
      <c r="L53" s="79"/>
    </row>
    <row r="54" spans="1:12" x14ac:dyDescent="0.25">
      <c r="A54" s="161"/>
      <c r="B54" s="158" t="s">
        <v>107</v>
      </c>
      <c r="C54" s="159">
        <v>19473</v>
      </c>
      <c r="D54" s="159">
        <v>1495</v>
      </c>
      <c r="E54" s="159">
        <v>12607</v>
      </c>
      <c r="F54" s="159">
        <v>12875</v>
      </c>
      <c r="G54" s="159">
        <v>16570</v>
      </c>
      <c r="H54" s="159">
        <v>16395</v>
      </c>
      <c r="I54" s="160">
        <f>IFERROR(H54/G54-1,"-")</f>
        <v>-1.0561255280627679E-2</v>
      </c>
      <c r="J54" s="159">
        <f t="shared" si="15"/>
        <v>-175</v>
      </c>
      <c r="K54" s="160">
        <f>H54/H$8</f>
        <v>5.7022338357582752E-3</v>
      </c>
      <c r="L54" s="79"/>
    </row>
    <row r="55" spans="1:12" s="56" customFormat="1" x14ac:dyDescent="0.25">
      <c r="A55" s="161"/>
      <c r="B55" s="162" t="s">
        <v>110</v>
      </c>
      <c r="C55" s="163">
        <v>6304</v>
      </c>
      <c r="D55" s="163">
        <v>93</v>
      </c>
      <c r="E55" s="163">
        <v>5743</v>
      </c>
      <c r="F55" s="163">
        <v>5059</v>
      </c>
      <c r="G55" s="163">
        <v>5918</v>
      </c>
      <c r="H55" s="163">
        <v>5656</v>
      </c>
      <c r="I55" s="164">
        <f t="shared" ref="I55:I62" si="16">IFERROR(H55/G55-1,"-")</f>
        <v>-4.427171341669478E-2</v>
      </c>
      <c r="J55" s="163">
        <f t="shared" si="15"/>
        <v>-262</v>
      </c>
      <c r="K55" s="164">
        <f t="shared" ref="K55:K62" si="17">H55/H$8</f>
        <v>1.9671750274503695E-3</v>
      </c>
      <c r="L55" s="165"/>
    </row>
    <row r="56" spans="1:12" s="56" customFormat="1" x14ac:dyDescent="0.25">
      <c r="A56" s="161"/>
      <c r="B56" s="162" t="s">
        <v>113</v>
      </c>
      <c r="C56" s="163">
        <v>6280</v>
      </c>
      <c r="D56" s="163">
        <v>977</v>
      </c>
      <c r="E56" s="163">
        <v>2880</v>
      </c>
      <c r="F56" s="163">
        <v>3000</v>
      </c>
      <c r="G56" s="163">
        <v>4191</v>
      </c>
      <c r="H56" s="163">
        <v>4410</v>
      </c>
      <c r="I56" s="164">
        <f t="shared" si="16"/>
        <v>5.2254831782390765E-2</v>
      </c>
      <c r="J56" s="163">
        <f t="shared" si="15"/>
        <v>219</v>
      </c>
      <c r="K56" s="164">
        <f t="shared" si="17"/>
        <v>1.533812211997194E-3</v>
      </c>
      <c r="L56" s="165"/>
    </row>
    <row r="57" spans="1:12" x14ac:dyDescent="0.25">
      <c r="A57" s="161"/>
      <c r="B57" s="162" t="s">
        <v>116</v>
      </c>
      <c r="C57" s="163">
        <v>641</v>
      </c>
      <c r="D57" s="163">
        <v>48</v>
      </c>
      <c r="E57" s="163">
        <v>444</v>
      </c>
      <c r="F57" s="163">
        <v>654</v>
      </c>
      <c r="G57" s="163">
        <v>490</v>
      </c>
      <c r="H57" s="163">
        <v>579</v>
      </c>
      <c r="I57" s="164">
        <f t="shared" si="16"/>
        <v>0.18163265306122445</v>
      </c>
      <c r="J57" s="163">
        <f t="shared" si="15"/>
        <v>89</v>
      </c>
      <c r="K57" s="164">
        <f t="shared" si="17"/>
        <v>2.0137806592888328E-4</v>
      </c>
      <c r="L57" s="79"/>
    </row>
    <row r="58" spans="1:12" x14ac:dyDescent="0.25">
      <c r="A58" s="161"/>
      <c r="B58" s="162" t="s">
        <v>123</v>
      </c>
      <c r="C58" s="163">
        <v>303</v>
      </c>
      <c r="D58" s="163">
        <v>101</v>
      </c>
      <c r="E58" s="163">
        <v>335</v>
      </c>
      <c r="F58" s="163">
        <v>189</v>
      </c>
      <c r="G58" s="163">
        <v>670</v>
      </c>
      <c r="H58" s="163">
        <v>437</v>
      </c>
      <c r="I58" s="164">
        <f t="shared" si="16"/>
        <v>-0.34776119402985073</v>
      </c>
      <c r="J58" s="163">
        <f t="shared" si="15"/>
        <v>-233</v>
      </c>
      <c r="K58" s="164">
        <f t="shared" si="17"/>
        <v>1.5199000830901899E-4</v>
      </c>
      <c r="L58" s="79"/>
    </row>
    <row r="59" spans="1:12" x14ac:dyDescent="0.25">
      <c r="A59" s="161"/>
      <c r="B59" s="162" t="s">
        <v>119</v>
      </c>
      <c r="C59" s="163">
        <v>364</v>
      </c>
      <c r="D59" s="163">
        <v>6</v>
      </c>
      <c r="E59" s="163">
        <v>221</v>
      </c>
      <c r="F59" s="163">
        <v>250</v>
      </c>
      <c r="G59" s="163">
        <v>262</v>
      </c>
      <c r="H59" s="163">
        <v>458</v>
      </c>
      <c r="I59" s="164">
        <f t="shared" si="16"/>
        <v>0.74809160305343503</v>
      </c>
      <c r="J59" s="163">
        <f t="shared" si="15"/>
        <v>196</v>
      </c>
      <c r="K59" s="164">
        <f t="shared" si="17"/>
        <v>1.592938759851961E-4</v>
      </c>
      <c r="L59" s="79"/>
    </row>
    <row r="60" spans="1:12" x14ac:dyDescent="0.25">
      <c r="A60" s="161"/>
      <c r="B60" s="162" t="s">
        <v>128</v>
      </c>
      <c r="C60" s="163">
        <v>52</v>
      </c>
      <c r="D60" s="163">
        <v>0</v>
      </c>
      <c r="E60" s="163">
        <v>56</v>
      </c>
      <c r="F60" s="163">
        <v>210</v>
      </c>
      <c r="G60" s="163">
        <v>120</v>
      </c>
      <c r="H60" s="163">
        <v>139</v>
      </c>
      <c r="I60" s="164">
        <f t="shared" si="16"/>
        <v>0.15833333333333344</v>
      </c>
      <c r="J60" s="163">
        <f t="shared" si="15"/>
        <v>19</v>
      </c>
      <c r="K60" s="164">
        <f t="shared" si="17"/>
        <v>4.834464795183899E-5</v>
      </c>
      <c r="L60" s="79"/>
    </row>
    <row r="61" spans="1:12" x14ac:dyDescent="0.25">
      <c r="A61" s="161" t="s">
        <v>144</v>
      </c>
      <c r="B61" s="162" t="s">
        <v>131</v>
      </c>
      <c r="C61" s="163">
        <v>252</v>
      </c>
      <c r="D61" s="163">
        <v>0</v>
      </c>
      <c r="E61" s="163">
        <v>102</v>
      </c>
      <c r="F61" s="163">
        <v>147</v>
      </c>
      <c r="G61" s="163">
        <v>198</v>
      </c>
      <c r="H61" s="163">
        <v>71</v>
      </c>
      <c r="I61" s="164">
        <f t="shared" si="16"/>
        <v>-0.64141414141414144</v>
      </c>
      <c r="J61" s="163">
        <f t="shared" si="15"/>
        <v>-127</v>
      </c>
      <c r="K61" s="164">
        <f t="shared" si="17"/>
        <v>2.4694028809932146E-5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5277</v>
      </c>
      <c r="D62" s="168">
        <f t="shared" ref="D62:H62" si="19">D54-SUM(D55:D61)</f>
        <v>270</v>
      </c>
      <c r="E62" s="168">
        <f t="shared" si="19"/>
        <v>2826</v>
      </c>
      <c r="F62" s="168">
        <f t="shared" si="19"/>
        <v>3366</v>
      </c>
      <c r="G62" s="168">
        <f t="shared" si="19"/>
        <v>4721</v>
      </c>
      <c r="H62" s="168">
        <f t="shared" si="19"/>
        <v>4645</v>
      </c>
      <c r="I62" s="169">
        <f t="shared" si="16"/>
        <v>-1.6098284261808926E-2</v>
      </c>
      <c r="J62" s="168">
        <f>H62-G62</f>
        <v>-76</v>
      </c>
      <c r="K62" s="169">
        <f t="shared" si="17"/>
        <v>1.6155459693258426E-3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64214</v>
      </c>
      <c r="D64" s="175">
        <v>12940</v>
      </c>
      <c r="E64" s="175">
        <v>56495</v>
      </c>
      <c r="F64" s="175">
        <v>116676</v>
      </c>
      <c r="G64" s="175">
        <v>145638</v>
      </c>
      <c r="H64" s="175">
        <v>91918</v>
      </c>
      <c r="I64" s="176">
        <f>IFERROR(H64/G64-1,"-")</f>
        <v>-0.36885977560801442</v>
      </c>
      <c r="J64" s="175">
        <f>H64-G64</f>
        <v>-53720</v>
      </c>
      <c r="K64" s="176">
        <f>H64/H$8</f>
        <v>3.1969376621849906E-2</v>
      </c>
      <c r="L64" s="79"/>
    </row>
    <row r="65" spans="1:12" x14ac:dyDescent="0.25">
      <c r="A65" s="161" t="s">
        <v>96</v>
      </c>
      <c r="B65" s="158" t="s">
        <v>97</v>
      </c>
      <c r="C65" s="159">
        <v>9112</v>
      </c>
      <c r="D65" s="159">
        <v>2098</v>
      </c>
      <c r="E65" s="159">
        <v>8213</v>
      </c>
      <c r="F65" s="159">
        <v>7310</v>
      </c>
      <c r="G65" s="159">
        <v>13841</v>
      </c>
      <c r="H65" s="159">
        <v>7813</v>
      </c>
      <c r="I65" s="160">
        <f>IFERROR(H65/G65-1,"-")</f>
        <v>-0.43551766490860488</v>
      </c>
      <c r="J65" s="159">
        <f t="shared" ref="J65:J75" si="20">H65-G65</f>
        <v>-6028</v>
      </c>
      <c r="K65" s="160">
        <f>H65/H$8</f>
        <v>2.7173865787605616E-3</v>
      </c>
      <c r="L65" s="79"/>
    </row>
    <row r="66" spans="1:12" x14ac:dyDescent="0.25">
      <c r="A66" s="161" t="s">
        <v>103</v>
      </c>
      <c r="B66" s="162" t="s">
        <v>103</v>
      </c>
      <c r="C66" s="163">
        <v>3175</v>
      </c>
      <c r="D66" s="163">
        <v>1985</v>
      </c>
      <c r="E66" s="163">
        <v>4344</v>
      </c>
      <c r="F66" s="163">
        <v>5929</v>
      </c>
      <c r="G66" s="163">
        <v>7242</v>
      </c>
      <c r="H66" s="163">
        <v>2445</v>
      </c>
      <c r="I66" s="164">
        <f>IFERROR(H66/G66-1,"-")</f>
        <v>-0.66238608119304065</v>
      </c>
      <c r="J66" s="163">
        <f t="shared" si="20"/>
        <v>-4797</v>
      </c>
      <c r="K66" s="164">
        <f>H66/H$8</f>
        <v>8.5037887944062107E-4</v>
      </c>
      <c r="L66" s="79"/>
    </row>
    <row r="67" spans="1:12" x14ac:dyDescent="0.25">
      <c r="A67" s="161" t="s">
        <v>100</v>
      </c>
      <c r="B67" s="162" t="s">
        <v>100</v>
      </c>
      <c r="C67" s="163">
        <v>5937</v>
      </c>
      <c r="D67" s="163">
        <v>113</v>
      </c>
      <c r="E67" s="163">
        <v>3869</v>
      </c>
      <c r="F67" s="163">
        <v>1381</v>
      </c>
      <c r="G67" s="163">
        <v>6599</v>
      </c>
      <c r="H67" s="163">
        <v>5368</v>
      </c>
      <c r="I67" s="164">
        <f>IFERROR(H67/G67-1,"-")</f>
        <v>-0.18654341566904076</v>
      </c>
      <c r="J67" s="163">
        <f t="shared" si="20"/>
        <v>-1231</v>
      </c>
      <c r="K67" s="164">
        <f>H67/H$8</f>
        <v>1.8670076993199405E-3</v>
      </c>
      <c r="L67" s="79"/>
    </row>
    <row r="68" spans="1:12" x14ac:dyDescent="0.25">
      <c r="A68" s="161"/>
      <c r="B68" s="158" t="s">
        <v>107</v>
      </c>
      <c r="C68" s="159">
        <v>55102</v>
      </c>
      <c r="D68" s="159">
        <v>10842</v>
      </c>
      <c r="E68" s="159">
        <v>48282</v>
      </c>
      <c r="F68" s="159">
        <v>109366</v>
      </c>
      <c r="G68" s="159">
        <v>131797</v>
      </c>
      <c r="H68" s="159">
        <v>84105</v>
      </c>
      <c r="I68" s="160">
        <f>IFERROR(H68/G68-1,"-")</f>
        <v>-0.36185952639286179</v>
      </c>
      <c r="J68" s="159">
        <f t="shared" si="20"/>
        <v>-47692</v>
      </c>
      <c r="K68" s="160">
        <f>H68/H$8</f>
        <v>2.925199004308934E-2</v>
      </c>
      <c r="L68" s="79"/>
    </row>
    <row r="69" spans="1:12" s="56" customFormat="1" x14ac:dyDescent="0.25">
      <c r="A69" s="161"/>
      <c r="B69" s="162" t="s">
        <v>110</v>
      </c>
      <c r="C69" s="163">
        <v>22452</v>
      </c>
      <c r="D69" s="163">
        <v>105</v>
      </c>
      <c r="E69" s="163">
        <v>17812</v>
      </c>
      <c r="F69" s="163">
        <v>34864</v>
      </c>
      <c r="G69" s="163">
        <v>37890</v>
      </c>
      <c r="H69" s="163">
        <v>35548</v>
      </c>
      <c r="I69" s="164">
        <f t="shared" ref="I69:I76" si="21">IFERROR(H69/G69-1,"-")</f>
        <v>-6.1810504090789142E-2</v>
      </c>
      <c r="J69" s="163">
        <f t="shared" si="20"/>
        <v>-2342</v>
      </c>
      <c r="K69" s="164">
        <f t="shared" ref="K69:K76" si="22">H69/H$8</f>
        <v>1.2363708959654478E-2</v>
      </c>
      <c r="L69" s="165"/>
    </row>
    <row r="70" spans="1:12" s="56" customFormat="1" x14ac:dyDescent="0.25">
      <c r="A70" s="161"/>
      <c r="B70" s="162" t="s">
        <v>113</v>
      </c>
      <c r="C70" s="163">
        <v>6462</v>
      </c>
      <c r="D70" s="163">
        <v>3967</v>
      </c>
      <c r="E70" s="163">
        <v>7286</v>
      </c>
      <c r="F70" s="163">
        <v>8763</v>
      </c>
      <c r="G70" s="163">
        <v>10131</v>
      </c>
      <c r="H70" s="163">
        <v>7027</v>
      </c>
      <c r="I70" s="164">
        <f t="shared" si="21"/>
        <v>-0.30638633895962886</v>
      </c>
      <c r="J70" s="163">
        <f t="shared" si="20"/>
        <v>-3104</v>
      </c>
      <c r="K70" s="164">
        <f t="shared" si="22"/>
        <v>2.4440132457379323E-3</v>
      </c>
      <c r="L70" s="165"/>
    </row>
    <row r="71" spans="1:12" x14ac:dyDescent="0.25">
      <c r="A71" s="161"/>
      <c r="B71" s="162" t="s">
        <v>116</v>
      </c>
      <c r="C71" s="163">
        <v>6883</v>
      </c>
      <c r="D71" s="163">
        <v>991</v>
      </c>
      <c r="E71" s="163">
        <v>4127</v>
      </c>
      <c r="F71" s="163">
        <v>17689</v>
      </c>
      <c r="G71" s="163">
        <v>16908</v>
      </c>
      <c r="H71" s="163">
        <v>5870</v>
      </c>
      <c r="I71" s="164">
        <f t="shared" si="21"/>
        <v>-0.65282706411166314</v>
      </c>
      <c r="J71" s="163">
        <f t="shared" si="20"/>
        <v>-11038</v>
      </c>
      <c r="K71" s="164">
        <f t="shared" si="22"/>
        <v>2.041604917102841E-3</v>
      </c>
      <c r="L71" s="79"/>
    </row>
    <row r="72" spans="1:12" x14ac:dyDescent="0.25">
      <c r="A72" s="161"/>
      <c r="B72" s="162" t="s">
        <v>123</v>
      </c>
      <c r="C72" s="163">
        <v>642</v>
      </c>
      <c r="D72" s="163">
        <v>399</v>
      </c>
      <c r="E72" s="163">
        <v>1138</v>
      </c>
      <c r="F72" s="163">
        <v>1848</v>
      </c>
      <c r="G72" s="163">
        <v>5430</v>
      </c>
      <c r="H72" s="163">
        <v>3615</v>
      </c>
      <c r="I72" s="164">
        <f t="shared" si="21"/>
        <v>-0.33425414364640882</v>
      </c>
      <c r="J72" s="163">
        <f t="shared" si="20"/>
        <v>-1815</v>
      </c>
      <c r="K72" s="164">
        <f t="shared" si="22"/>
        <v>1.2573086499704888E-3</v>
      </c>
      <c r="L72" s="79"/>
    </row>
    <row r="73" spans="1:12" x14ac:dyDescent="0.25">
      <c r="A73" s="161"/>
      <c r="B73" s="162" t="s">
        <v>119</v>
      </c>
      <c r="C73" s="163">
        <v>1331</v>
      </c>
      <c r="D73" s="163">
        <v>10</v>
      </c>
      <c r="E73" s="163">
        <v>1062</v>
      </c>
      <c r="F73" s="163">
        <v>1864</v>
      </c>
      <c r="G73" s="163">
        <v>3493</v>
      </c>
      <c r="H73" s="163">
        <v>1752</v>
      </c>
      <c r="I73" s="164">
        <f t="shared" si="21"/>
        <v>-0.4984254222731177</v>
      </c>
      <c r="J73" s="163">
        <f t="shared" si="20"/>
        <v>-1741</v>
      </c>
      <c r="K73" s="164">
        <f t="shared" si="22"/>
        <v>6.0935124612677635E-4</v>
      </c>
      <c r="L73" s="79"/>
    </row>
    <row r="74" spans="1:12" x14ac:dyDescent="0.25">
      <c r="A74" s="161"/>
      <c r="B74" s="162" t="s">
        <v>128</v>
      </c>
      <c r="C74" s="163">
        <v>2544</v>
      </c>
      <c r="D74" s="163">
        <v>0</v>
      </c>
      <c r="E74" s="163">
        <v>1552</v>
      </c>
      <c r="F74" s="163">
        <v>7450</v>
      </c>
      <c r="G74" s="163">
        <v>5887</v>
      </c>
      <c r="H74" s="163">
        <v>2893</v>
      </c>
      <c r="I74" s="164">
        <f t="shared" si="21"/>
        <v>-0.50857822320366908</v>
      </c>
      <c r="J74" s="163">
        <f t="shared" si="20"/>
        <v>-2994</v>
      </c>
      <c r="K74" s="164">
        <f t="shared" si="22"/>
        <v>1.0061947231990661E-3</v>
      </c>
      <c r="L74" s="79"/>
    </row>
    <row r="75" spans="1:12" x14ac:dyDescent="0.25">
      <c r="A75" s="161" t="s">
        <v>144</v>
      </c>
      <c r="B75" s="162" t="s">
        <v>131</v>
      </c>
      <c r="C75" s="163">
        <v>1887</v>
      </c>
      <c r="D75" s="163">
        <v>0</v>
      </c>
      <c r="E75" s="163">
        <v>636</v>
      </c>
      <c r="F75" s="163">
        <v>1381</v>
      </c>
      <c r="G75" s="163">
        <v>3151</v>
      </c>
      <c r="H75" s="163">
        <v>3861</v>
      </c>
      <c r="I75" s="164">
        <f t="shared" si="21"/>
        <v>0.22532529355760067</v>
      </c>
      <c r="J75" s="163">
        <f t="shared" si="20"/>
        <v>710</v>
      </c>
      <c r="K75" s="164">
        <f t="shared" si="22"/>
        <v>1.3428682427485638E-3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12901</v>
      </c>
      <c r="D76" s="168">
        <f t="shared" ref="D76:H76" si="24">D68-SUM(D69:D75)</f>
        <v>5370</v>
      </c>
      <c r="E76" s="168">
        <f t="shared" si="24"/>
        <v>14669</v>
      </c>
      <c r="F76" s="168">
        <f t="shared" si="24"/>
        <v>35507</v>
      </c>
      <c r="G76" s="168">
        <f t="shared" si="24"/>
        <v>48907</v>
      </c>
      <c r="H76" s="168">
        <f t="shared" si="24"/>
        <v>23539</v>
      </c>
      <c r="I76" s="169">
        <f t="shared" si="21"/>
        <v>-0.51869875477947947</v>
      </c>
      <c r="J76" s="168">
        <f>H76-G76</f>
        <v>-25368</v>
      </c>
      <c r="K76" s="169">
        <f t="shared" si="22"/>
        <v>8.1869400585491952E-3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430844</v>
      </c>
      <c r="D78" s="175">
        <v>25901</v>
      </c>
      <c r="E78" s="175">
        <v>300105</v>
      </c>
      <c r="F78" s="175">
        <v>411785</v>
      </c>
      <c r="G78" s="175">
        <v>476786</v>
      </c>
      <c r="H78" s="175">
        <v>478546</v>
      </c>
      <c r="I78" s="176">
        <f>IFERROR(H78/G78-1,"-")</f>
        <v>3.6913835557252916E-3</v>
      </c>
      <c r="J78" s="175">
        <f>H78-G78</f>
        <v>1760</v>
      </c>
      <c r="K78" s="176">
        <f>H78/H$8</f>
        <v>0.16643984099827872</v>
      </c>
      <c r="L78" s="79"/>
    </row>
    <row r="79" spans="1:12" x14ac:dyDescent="0.25">
      <c r="A79" s="161" t="s">
        <v>96</v>
      </c>
      <c r="B79" s="158" t="s">
        <v>97</v>
      </c>
      <c r="C79" s="159">
        <v>98017</v>
      </c>
      <c r="D79" s="159">
        <v>7375</v>
      </c>
      <c r="E79" s="159">
        <v>88163</v>
      </c>
      <c r="F79" s="159">
        <v>93902</v>
      </c>
      <c r="G79" s="159">
        <v>82338</v>
      </c>
      <c r="H79" s="159">
        <v>82514</v>
      </c>
      <c r="I79" s="160">
        <f>IFERROR(H79/G79-1,"-")</f>
        <v>2.1375306662780869E-3</v>
      </c>
      <c r="J79" s="159">
        <f t="shared" ref="J79:J89" si="25">H79-G79</f>
        <v>176</v>
      </c>
      <c r="K79" s="160">
        <f>H79/H$8</f>
        <v>2.8698635115813255E-2</v>
      </c>
      <c r="L79" s="79"/>
    </row>
    <row r="80" spans="1:12" x14ac:dyDescent="0.25">
      <c r="A80" s="161" t="s">
        <v>103</v>
      </c>
      <c r="B80" s="162" t="s">
        <v>103</v>
      </c>
      <c r="C80" s="163">
        <v>7898</v>
      </c>
      <c r="D80" s="163">
        <v>3774</v>
      </c>
      <c r="E80" s="163">
        <v>12994</v>
      </c>
      <c r="F80" s="163">
        <v>8549</v>
      </c>
      <c r="G80" s="163">
        <v>8223</v>
      </c>
      <c r="H80" s="163">
        <v>7437</v>
      </c>
      <c r="I80" s="164">
        <f>IFERROR(H80/G80-1,"-")</f>
        <v>-9.5585552717986189E-2</v>
      </c>
      <c r="J80" s="163">
        <f t="shared" si="25"/>
        <v>-786</v>
      </c>
      <c r="K80" s="164">
        <f>H80/H$8</f>
        <v>2.5866125670347237E-3</v>
      </c>
      <c r="L80" s="79"/>
    </row>
    <row r="81" spans="1:12" x14ac:dyDescent="0.25">
      <c r="A81" s="161" t="s">
        <v>100</v>
      </c>
      <c r="B81" s="162" t="s">
        <v>100</v>
      </c>
      <c r="C81" s="163">
        <v>90119</v>
      </c>
      <c r="D81" s="163">
        <v>3601</v>
      </c>
      <c r="E81" s="163">
        <v>75169</v>
      </c>
      <c r="F81" s="163">
        <v>85353</v>
      </c>
      <c r="G81" s="163">
        <v>74115</v>
      </c>
      <c r="H81" s="163">
        <v>75077</v>
      </c>
      <c r="I81" s="164">
        <f>IFERROR(H81/G81-1,"-")</f>
        <v>1.2979828644673841E-2</v>
      </c>
      <c r="J81" s="163">
        <f t="shared" si="25"/>
        <v>962</v>
      </c>
      <c r="K81" s="164">
        <f>H81/H$8</f>
        <v>2.6112022548778532E-2</v>
      </c>
      <c r="L81" s="79"/>
    </row>
    <row r="82" spans="1:12" x14ac:dyDescent="0.25">
      <c r="A82" s="161"/>
      <c r="B82" s="158" t="s">
        <v>107</v>
      </c>
      <c r="C82" s="159">
        <v>332827</v>
      </c>
      <c r="D82" s="159">
        <v>18526</v>
      </c>
      <c r="E82" s="159">
        <v>211942</v>
      </c>
      <c r="F82" s="159">
        <v>317883</v>
      </c>
      <c r="G82" s="159">
        <v>394448</v>
      </c>
      <c r="H82" s="159">
        <v>396032</v>
      </c>
      <c r="I82" s="160">
        <f>IFERROR(H82/G82-1,"-")</f>
        <v>4.0157384496815052E-3</v>
      </c>
      <c r="J82" s="159">
        <f t="shared" si="25"/>
        <v>1584</v>
      </c>
      <c r="K82" s="160">
        <f>H82/H$8</f>
        <v>0.13774120588246547</v>
      </c>
      <c r="L82" s="79"/>
    </row>
    <row r="83" spans="1:12" s="56" customFormat="1" x14ac:dyDescent="0.25">
      <c r="A83" s="161"/>
      <c r="B83" s="162" t="s">
        <v>110</v>
      </c>
      <c r="C83" s="163">
        <v>47712</v>
      </c>
      <c r="D83" s="163">
        <v>2265</v>
      </c>
      <c r="E83" s="163">
        <v>33017</v>
      </c>
      <c r="F83" s="163">
        <v>48665</v>
      </c>
      <c r="G83" s="163">
        <v>65783</v>
      </c>
      <c r="H83" s="163">
        <v>65244</v>
      </c>
      <c r="I83" s="164">
        <f t="shared" ref="I83:I90" si="26">IFERROR(H83/G83-1,"-")</f>
        <v>-8.1936062508550789E-3</v>
      </c>
      <c r="J83" s="163">
        <f t="shared" si="25"/>
        <v>-539</v>
      </c>
      <c r="K83" s="164">
        <f t="shared" ref="K83:K90" si="27">H83/H$8</f>
        <v>2.2692073460214266E-2</v>
      </c>
      <c r="L83" s="165"/>
    </row>
    <row r="84" spans="1:12" s="56" customFormat="1" x14ac:dyDescent="0.25">
      <c r="A84" s="161"/>
      <c r="B84" s="162" t="s">
        <v>113</v>
      </c>
      <c r="C84" s="163">
        <v>143791</v>
      </c>
      <c r="D84" s="163">
        <v>5982</v>
      </c>
      <c r="E84" s="163">
        <v>80561</v>
      </c>
      <c r="F84" s="163">
        <v>124021</v>
      </c>
      <c r="G84" s="163">
        <v>152616</v>
      </c>
      <c r="H84" s="163">
        <v>139754</v>
      </c>
      <c r="I84" s="164">
        <f t="shared" si="26"/>
        <v>-8.4276877915814841E-2</v>
      </c>
      <c r="J84" s="163">
        <f t="shared" si="25"/>
        <v>-12862</v>
      </c>
      <c r="K84" s="164">
        <f t="shared" si="27"/>
        <v>4.860689158173602E-2</v>
      </c>
      <c r="L84" s="165"/>
    </row>
    <row r="85" spans="1:12" x14ac:dyDescent="0.25">
      <c r="A85" s="161"/>
      <c r="B85" s="162" t="s">
        <v>116</v>
      </c>
      <c r="C85" s="163">
        <v>16806</v>
      </c>
      <c r="D85" s="163">
        <v>2722</v>
      </c>
      <c r="E85" s="163">
        <v>15037</v>
      </c>
      <c r="F85" s="163">
        <v>20151</v>
      </c>
      <c r="G85" s="163">
        <v>30435</v>
      </c>
      <c r="H85" s="163">
        <v>32786</v>
      </c>
      <c r="I85" s="164">
        <f t="shared" si="26"/>
        <v>7.7246591095777806E-2</v>
      </c>
      <c r="J85" s="163">
        <f t="shared" si="25"/>
        <v>2351</v>
      </c>
      <c r="K85" s="164">
        <f t="shared" si="27"/>
        <v>1.1403076458625851E-2</v>
      </c>
      <c r="L85" s="79"/>
    </row>
    <row r="86" spans="1:12" x14ac:dyDescent="0.25">
      <c r="A86" s="161"/>
      <c r="B86" s="162" t="s">
        <v>123</v>
      </c>
      <c r="C86" s="163">
        <v>3952</v>
      </c>
      <c r="D86" s="163">
        <v>299</v>
      </c>
      <c r="E86" s="163">
        <v>5800</v>
      </c>
      <c r="F86" s="163">
        <v>5446</v>
      </c>
      <c r="G86" s="163">
        <v>7811</v>
      </c>
      <c r="H86" s="163">
        <v>11952</v>
      </c>
      <c r="I86" s="164">
        <f t="shared" si="26"/>
        <v>0.53014978875944174</v>
      </c>
      <c r="J86" s="163">
        <f t="shared" si="25"/>
        <v>4141</v>
      </c>
      <c r="K86" s="164">
        <f t="shared" si="27"/>
        <v>4.1569441174128035E-3</v>
      </c>
      <c r="L86" s="79"/>
    </row>
    <row r="87" spans="1:12" x14ac:dyDescent="0.25">
      <c r="A87" s="161"/>
      <c r="B87" s="162" t="s">
        <v>119</v>
      </c>
      <c r="C87" s="163">
        <v>2669</v>
      </c>
      <c r="D87" s="163">
        <v>241</v>
      </c>
      <c r="E87" s="163">
        <v>3129</v>
      </c>
      <c r="F87" s="163">
        <v>2714</v>
      </c>
      <c r="G87" s="163">
        <v>4033</v>
      </c>
      <c r="H87" s="163">
        <v>4733</v>
      </c>
      <c r="I87" s="164">
        <f t="shared" si="26"/>
        <v>0.17356806347632037</v>
      </c>
      <c r="J87" s="163">
        <f t="shared" si="25"/>
        <v>700</v>
      </c>
      <c r="K87" s="164">
        <f t="shared" si="27"/>
        <v>1.6461526529212515E-3</v>
      </c>
      <c r="L87" s="79"/>
    </row>
    <row r="88" spans="1:12" x14ac:dyDescent="0.25">
      <c r="A88" s="161"/>
      <c r="B88" s="162" t="s">
        <v>128</v>
      </c>
      <c r="C88" s="163">
        <v>10552</v>
      </c>
      <c r="D88" s="163">
        <v>120</v>
      </c>
      <c r="E88" s="163">
        <v>8138</v>
      </c>
      <c r="F88" s="163">
        <v>13893</v>
      </c>
      <c r="G88" s="163">
        <v>13299</v>
      </c>
      <c r="H88" s="163">
        <v>11574</v>
      </c>
      <c r="I88" s="164">
        <f t="shared" si="26"/>
        <v>-0.12970900067674263</v>
      </c>
      <c r="J88" s="163">
        <f t="shared" si="25"/>
        <v>-1725</v>
      </c>
      <c r="K88" s="164">
        <f t="shared" si="27"/>
        <v>4.0254744992416153E-3</v>
      </c>
      <c r="L88" s="79"/>
    </row>
    <row r="89" spans="1:12" x14ac:dyDescent="0.25">
      <c r="A89" s="161" t="s">
        <v>144</v>
      </c>
      <c r="B89" s="162" t="s">
        <v>131</v>
      </c>
      <c r="C89" s="163">
        <v>16812</v>
      </c>
      <c r="D89" s="163">
        <v>460</v>
      </c>
      <c r="E89" s="163">
        <v>5654</v>
      </c>
      <c r="F89" s="163">
        <v>10790</v>
      </c>
      <c r="G89" s="163">
        <v>14145</v>
      </c>
      <c r="H89" s="163">
        <v>8535</v>
      </c>
      <c r="I89" s="164">
        <f t="shared" si="26"/>
        <v>-0.39660657476139982</v>
      </c>
      <c r="J89" s="163">
        <f t="shared" si="25"/>
        <v>-5610</v>
      </c>
      <c r="K89" s="164">
        <f t="shared" si="27"/>
        <v>2.9685005055319841E-3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90533</v>
      </c>
      <c r="D90" s="168">
        <f t="shared" ref="D90:H90" si="29">D82-SUM(D83:D89)</f>
        <v>6437</v>
      </c>
      <c r="E90" s="168">
        <f t="shared" si="29"/>
        <v>60606</v>
      </c>
      <c r="F90" s="168">
        <f t="shared" si="29"/>
        <v>92203</v>
      </c>
      <c r="G90" s="168">
        <f t="shared" si="29"/>
        <v>106326</v>
      </c>
      <c r="H90" s="168">
        <f t="shared" si="29"/>
        <v>121454</v>
      </c>
      <c r="I90" s="169">
        <f t="shared" si="26"/>
        <v>0.14227940484923729</v>
      </c>
      <c r="J90" s="168">
        <f>H90-G90</f>
        <v>15128</v>
      </c>
      <c r="K90" s="169">
        <f t="shared" si="27"/>
        <v>4.2242092606781675E-2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14342</v>
      </c>
      <c r="D92" s="175">
        <v>3097</v>
      </c>
      <c r="E92" s="175">
        <v>11383</v>
      </c>
      <c r="F92" s="175">
        <v>14251</v>
      </c>
      <c r="G92" s="175">
        <v>15138</v>
      </c>
      <c r="H92" s="175">
        <v>13111</v>
      </c>
      <c r="I92" s="176">
        <f>IFERROR(H92/G92-1,"-")</f>
        <v>-0.1339014400845554</v>
      </c>
      <c r="J92" s="175">
        <f>H92-G92</f>
        <v>-2027</v>
      </c>
      <c r="K92" s="176">
        <f>H92/H$8</f>
        <v>4.5600480524932447E-3</v>
      </c>
      <c r="L92" s="79"/>
    </row>
    <row r="93" spans="1:12" x14ac:dyDescent="0.25">
      <c r="A93" s="161" t="s">
        <v>96</v>
      </c>
      <c r="B93" s="158" t="s">
        <v>97</v>
      </c>
      <c r="C93" s="159">
        <v>5371</v>
      </c>
      <c r="D93" s="159">
        <v>1325</v>
      </c>
      <c r="E93" s="159">
        <v>4475</v>
      </c>
      <c r="F93" s="159">
        <v>5737</v>
      </c>
      <c r="G93" s="159">
        <v>4983</v>
      </c>
      <c r="H93" s="159">
        <v>3847</v>
      </c>
      <c r="I93" s="160">
        <f>IFERROR(H93/G93-1,"-")</f>
        <v>-0.22797511539233395</v>
      </c>
      <c r="J93" s="159">
        <f t="shared" ref="J93:J103" si="30">H93-G93</f>
        <v>-1136</v>
      </c>
      <c r="K93" s="160">
        <f>H93/H$8</f>
        <v>1.3379989976311122E-3</v>
      </c>
      <c r="L93" s="79"/>
    </row>
    <row r="94" spans="1:12" x14ac:dyDescent="0.25">
      <c r="A94" s="161" t="s">
        <v>103</v>
      </c>
      <c r="B94" s="162" t="s">
        <v>103</v>
      </c>
      <c r="C94" s="163">
        <v>2546</v>
      </c>
      <c r="D94" s="163">
        <v>721</v>
      </c>
      <c r="E94" s="163">
        <v>1841</v>
      </c>
      <c r="F94" s="163">
        <v>748</v>
      </c>
      <c r="G94" s="163">
        <v>1249</v>
      </c>
      <c r="H94" s="163">
        <v>1322</v>
      </c>
      <c r="I94" s="164">
        <f>IFERROR(H94/G94-1,"-")</f>
        <v>5.8446757405924643E-2</v>
      </c>
      <c r="J94" s="163">
        <f t="shared" si="30"/>
        <v>73</v>
      </c>
      <c r="K94" s="164">
        <f>H94/H$8</f>
        <v>4.597958603764831E-4</v>
      </c>
      <c r="L94" s="79"/>
    </row>
    <row r="95" spans="1:12" x14ac:dyDescent="0.25">
      <c r="A95" s="161" t="s">
        <v>100</v>
      </c>
      <c r="B95" s="162" t="s">
        <v>100</v>
      </c>
      <c r="C95" s="163">
        <v>2825</v>
      </c>
      <c r="D95" s="163">
        <v>604</v>
      </c>
      <c r="E95" s="163">
        <v>2634</v>
      </c>
      <c r="F95" s="163">
        <v>4989</v>
      </c>
      <c r="G95" s="163">
        <v>3734</v>
      </c>
      <c r="H95" s="163">
        <v>2525</v>
      </c>
      <c r="I95" s="164">
        <f>IFERROR(H95/G95-1,"-")</f>
        <v>-0.32378146759507231</v>
      </c>
      <c r="J95" s="163">
        <f t="shared" si="30"/>
        <v>-1209</v>
      </c>
      <c r="K95" s="164">
        <f>H95/H$8</f>
        <v>8.7820313725462914E-4</v>
      </c>
      <c r="L95" s="79"/>
    </row>
    <row r="96" spans="1:12" x14ac:dyDescent="0.25">
      <c r="A96" s="161"/>
      <c r="B96" s="158" t="s">
        <v>107</v>
      </c>
      <c r="C96" s="159">
        <v>8971</v>
      </c>
      <c r="D96" s="159">
        <v>1772</v>
      </c>
      <c r="E96" s="159">
        <v>6908</v>
      </c>
      <c r="F96" s="159">
        <v>8514</v>
      </c>
      <c r="G96" s="159">
        <v>10155</v>
      </c>
      <c r="H96" s="159">
        <v>9264</v>
      </c>
      <c r="I96" s="160">
        <f>IFERROR(H96/G96-1,"-")</f>
        <v>-8.7740029542097475E-2</v>
      </c>
      <c r="J96" s="159">
        <f t="shared" si="30"/>
        <v>-891</v>
      </c>
      <c r="K96" s="160">
        <f>H96/H$8</f>
        <v>3.2220490548621325E-3</v>
      </c>
      <c r="L96" s="79"/>
    </row>
    <row r="97" spans="1:12" s="56" customFormat="1" x14ac:dyDescent="0.25">
      <c r="A97" s="161"/>
      <c r="B97" s="162" t="s">
        <v>110</v>
      </c>
      <c r="C97" s="163">
        <v>2393</v>
      </c>
      <c r="D97" s="163">
        <v>45</v>
      </c>
      <c r="E97" s="163">
        <v>1253</v>
      </c>
      <c r="F97" s="163">
        <v>1744</v>
      </c>
      <c r="G97" s="163">
        <v>2068</v>
      </c>
      <c r="H97" s="163">
        <v>1741</v>
      </c>
      <c r="I97" s="164">
        <f t="shared" ref="I97:I104" si="31">IFERROR(H97/G97-1,"-")</f>
        <v>-0.15812379110251451</v>
      </c>
      <c r="J97" s="163">
        <f t="shared" si="30"/>
        <v>-327</v>
      </c>
      <c r="K97" s="164">
        <f t="shared" ref="K97:K104" si="32">H97/H$8</f>
        <v>6.0552541067735029E-4</v>
      </c>
      <c r="L97" s="165"/>
    </row>
    <row r="98" spans="1:12" s="56" customFormat="1" x14ac:dyDescent="0.25">
      <c r="A98" s="161"/>
      <c r="B98" s="162" t="s">
        <v>113</v>
      </c>
      <c r="C98" s="163">
        <v>2540</v>
      </c>
      <c r="D98" s="163">
        <v>554</v>
      </c>
      <c r="E98" s="163">
        <v>2351</v>
      </c>
      <c r="F98" s="163">
        <v>2836</v>
      </c>
      <c r="G98" s="163">
        <v>3116</v>
      </c>
      <c r="H98" s="163">
        <v>3261</v>
      </c>
      <c r="I98" s="164">
        <f t="shared" si="31"/>
        <v>4.6534017971758601E-2</v>
      </c>
      <c r="J98" s="163">
        <f t="shared" si="30"/>
        <v>145</v>
      </c>
      <c r="K98" s="164">
        <f t="shared" si="32"/>
        <v>1.1341863091435032E-3</v>
      </c>
      <c r="L98" s="165"/>
    </row>
    <row r="99" spans="1:12" x14ac:dyDescent="0.25">
      <c r="A99" s="161"/>
      <c r="B99" s="162" t="s">
        <v>116</v>
      </c>
      <c r="C99" s="163">
        <v>1207</v>
      </c>
      <c r="D99" s="163">
        <v>546</v>
      </c>
      <c r="E99" s="163">
        <v>863</v>
      </c>
      <c r="F99" s="163">
        <v>1019</v>
      </c>
      <c r="G99" s="163">
        <v>1220</v>
      </c>
      <c r="H99" s="163">
        <v>1002</v>
      </c>
      <c r="I99" s="164">
        <f t="shared" si="31"/>
        <v>-0.17868852459016393</v>
      </c>
      <c r="J99" s="163">
        <f t="shared" si="30"/>
        <v>-218</v>
      </c>
      <c r="K99" s="164">
        <f t="shared" si="32"/>
        <v>3.4849882912045088E-4</v>
      </c>
      <c r="L99" s="79"/>
    </row>
    <row r="100" spans="1:12" x14ac:dyDescent="0.25">
      <c r="A100" s="161"/>
      <c r="B100" s="162" t="s">
        <v>123</v>
      </c>
      <c r="C100" s="163">
        <v>537</v>
      </c>
      <c r="D100" s="163">
        <v>17</v>
      </c>
      <c r="E100" s="163">
        <v>376</v>
      </c>
      <c r="F100" s="163">
        <v>398</v>
      </c>
      <c r="G100" s="163">
        <v>524</v>
      </c>
      <c r="H100" s="163">
        <v>402</v>
      </c>
      <c r="I100" s="164">
        <f t="shared" si="31"/>
        <v>-0.23282442748091603</v>
      </c>
      <c r="J100" s="163">
        <f t="shared" si="30"/>
        <v>-122</v>
      </c>
      <c r="K100" s="164">
        <f t="shared" si="32"/>
        <v>1.3981689551539046E-4</v>
      </c>
      <c r="L100" s="79"/>
    </row>
    <row r="101" spans="1:12" x14ac:dyDescent="0.25">
      <c r="A101" s="161"/>
      <c r="B101" s="162" t="s">
        <v>119</v>
      </c>
      <c r="C101" s="163">
        <v>80</v>
      </c>
      <c r="D101" s="163">
        <v>56</v>
      </c>
      <c r="E101" s="163">
        <v>237</v>
      </c>
      <c r="F101" s="163">
        <v>99</v>
      </c>
      <c r="G101" s="163">
        <v>311</v>
      </c>
      <c r="H101" s="163">
        <v>340</v>
      </c>
      <c r="I101" s="164">
        <f t="shared" si="31"/>
        <v>9.3247588424437255E-2</v>
      </c>
      <c r="J101" s="163">
        <f t="shared" si="30"/>
        <v>29</v>
      </c>
      <c r="K101" s="164">
        <f t="shared" si="32"/>
        <v>1.1825309570953423E-4</v>
      </c>
      <c r="L101" s="79"/>
    </row>
    <row r="102" spans="1:12" x14ac:dyDescent="0.25">
      <c r="A102" s="161"/>
      <c r="B102" s="162" t="s">
        <v>128</v>
      </c>
      <c r="C102" s="163">
        <v>73</v>
      </c>
      <c r="D102" s="163">
        <v>5</v>
      </c>
      <c r="E102" s="163">
        <v>191</v>
      </c>
      <c r="F102" s="163">
        <v>31</v>
      </c>
      <c r="G102" s="163">
        <v>140</v>
      </c>
      <c r="H102" s="163">
        <v>144</v>
      </c>
      <c r="I102" s="164">
        <f t="shared" si="31"/>
        <v>2.857142857142847E-2</v>
      </c>
      <c r="J102" s="163">
        <f t="shared" si="30"/>
        <v>4</v>
      </c>
      <c r="K102" s="164">
        <f t="shared" si="32"/>
        <v>5.0083664065214494E-5</v>
      </c>
      <c r="L102" s="79"/>
    </row>
    <row r="103" spans="1:12" x14ac:dyDescent="0.25">
      <c r="A103" s="161" t="s">
        <v>144</v>
      </c>
      <c r="B103" s="162" t="s">
        <v>131</v>
      </c>
      <c r="C103" s="163">
        <v>98</v>
      </c>
      <c r="D103" s="163">
        <v>14</v>
      </c>
      <c r="E103" s="163">
        <v>44</v>
      </c>
      <c r="F103" s="163">
        <v>59</v>
      </c>
      <c r="G103" s="163">
        <v>189</v>
      </c>
      <c r="H103" s="163">
        <v>21</v>
      </c>
      <c r="I103" s="164">
        <f t="shared" si="31"/>
        <v>-0.88888888888888884</v>
      </c>
      <c r="J103" s="163">
        <f t="shared" si="30"/>
        <v>-168</v>
      </c>
      <c r="K103" s="164">
        <f t="shared" si="32"/>
        <v>7.3038676761771143E-6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2043</v>
      </c>
      <c r="D104" s="168">
        <f t="shared" ref="D104:H104" si="34">D96-SUM(D97:D103)</f>
        <v>535</v>
      </c>
      <c r="E104" s="168">
        <f t="shared" si="34"/>
        <v>1593</v>
      </c>
      <c r="F104" s="168">
        <f t="shared" si="34"/>
        <v>2328</v>
      </c>
      <c r="G104" s="168">
        <f t="shared" si="34"/>
        <v>2587</v>
      </c>
      <c r="H104" s="168">
        <f t="shared" si="34"/>
        <v>2353</v>
      </c>
      <c r="I104" s="169">
        <f t="shared" si="31"/>
        <v>-9.0452261306532611E-2</v>
      </c>
      <c r="J104" s="168">
        <f>H104-G104</f>
        <v>-234</v>
      </c>
      <c r="K104" s="169">
        <f t="shared" si="32"/>
        <v>8.183809829545119E-4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99005</v>
      </c>
      <c r="D106" s="175">
        <v>9638</v>
      </c>
      <c r="E106" s="175">
        <v>101150</v>
      </c>
      <c r="F106" s="175">
        <v>108040</v>
      </c>
      <c r="G106" s="175">
        <v>113195</v>
      </c>
      <c r="H106" s="175">
        <v>115422</v>
      </c>
      <c r="I106" s="176">
        <f>IFERROR(H106/G106-1,"-")</f>
        <v>1.9674013869870555E-2</v>
      </c>
      <c r="J106" s="175">
        <f>H106-G106</f>
        <v>2227</v>
      </c>
      <c r="K106" s="176">
        <f>H106/H$8</f>
        <v>4.014414356760547E-2</v>
      </c>
      <c r="L106" s="79"/>
    </row>
    <row r="107" spans="1:12" x14ac:dyDescent="0.25">
      <c r="A107" s="161" t="s">
        <v>96</v>
      </c>
      <c r="B107" s="158" t="s">
        <v>97</v>
      </c>
      <c r="C107" s="159">
        <v>16597</v>
      </c>
      <c r="D107" s="159">
        <v>3589</v>
      </c>
      <c r="E107" s="159">
        <v>8808</v>
      </c>
      <c r="F107" s="159">
        <v>10875</v>
      </c>
      <c r="G107" s="159">
        <v>9013</v>
      </c>
      <c r="H107" s="159">
        <v>12069</v>
      </c>
      <c r="I107" s="160">
        <f>IFERROR(H107/G107-1,"-")</f>
        <v>0.33906579385332303</v>
      </c>
      <c r="J107" s="159">
        <f t="shared" ref="J107:J117" si="35">H107-G107</f>
        <v>3056</v>
      </c>
      <c r="K107" s="160">
        <f>H107/H$8</f>
        <v>4.1976370944657899E-3</v>
      </c>
      <c r="L107" s="79"/>
    </row>
    <row r="108" spans="1:12" x14ac:dyDescent="0.25">
      <c r="A108" s="161" t="s">
        <v>103</v>
      </c>
      <c r="B108" s="162" t="s">
        <v>103</v>
      </c>
      <c r="C108" s="163">
        <v>1816</v>
      </c>
      <c r="D108" s="163">
        <v>3589</v>
      </c>
      <c r="E108" s="163">
        <v>4644</v>
      </c>
      <c r="F108" s="163">
        <v>3553</v>
      </c>
      <c r="G108" s="163">
        <v>2787</v>
      </c>
      <c r="H108" s="163">
        <v>3667</v>
      </c>
      <c r="I108" s="164">
        <f>IFERROR(H108/G108-1,"-")</f>
        <v>0.31575170434158584</v>
      </c>
      <c r="J108" s="163">
        <f t="shared" si="35"/>
        <v>880</v>
      </c>
      <c r="K108" s="164">
        <f>H108/H$8</f>
        <v>1.2753944175495941E-3</v>
      </c>
      <c r="L108" s="79"/>
    </row>
    <row r="109" spans="1:12" x14ac:dyDescent="0.25">
      <c r="A109" s="161" t="s">
        <v>100</v>
      </c>
      <c r="B109" s="162" t="s">
        <v>100</v>
      </c>
      <c r="C109" s="163">
        <v>14781</v>
      </c>
      <c r="D109" s="163">
        <v>0</v>
      </c>
      <c r="E109" s="163">
        <v>4164</v>
      </c>
      <c r="F109" s="163">
        <v>7322</v>
      </c>
      <c r="G109" s="163">
        <v>6226</v>
      </c>
      <c r="H109" s="163">
        <v>8402</v>
      </c>
      <c r="I109" s="164">
        <f>IFERROR(H109/G109-1,"-")</f>
        <v>0.3495020880179891</v>
      </c>
      <c r="J109" s="163">
        <f t="shared" si="35"/>
        <v>2176</v>
      </c>
      <c r="K109" s="164">
        <f>H109/H$8</f>
        <v>2.9222426769161956E-3</v>
      </c>
      <c r="L109" s="79"/>
    </row>
    <row r="110" spans="1:12" x14ac:dyDescent="0.25">
      <c r="A110" s="161"/>
      <c r="B110" s="158" t="s">
        <v>107</v>
      </c>
      <c r="C110" s="159">
        <v>82408</v>
      </c>
      <c r="D110" s="159">
        <v>6049</v>
      </c>
      <c r="E110" s="159">
        <v>92342</v>
      </c>
      <c r="F110" s="159">
        <v>97165</v>
      </c>
      <c r="G110" s="159">
        <v>104182</v>
      </c>
      <c r="H110" s="159">
        <v>103353</v>
      </c>
      <c r="I110" s="160">
        <f>IFERROR(H110/G110-1,"-")</f>
        <v>-7.9572286959359584E-3</v>
      </c>
      <c r="J110" s="159">
        <f t="shared" si="35"/>
        <v>-829</v>
      </c>
      <c r="K110" s="160">
        <f>H110/H$8</f>
        <v>3.5946506473139676E-2</v>
      </c>
      <c r="L110" s="79"/>
    </row>
    <row r="111" spans="1:12" s="56" customFormat="1" x14ac:dyDescent="0.25">
      <c r="A111" s="161"/>
      <c r="B111" s="162" t="s">
        <v>110</v>
      </c>
      <c r="C111" s="163">
        <v>49580</v>
      </c>
      <c r="D111" s="163">
        <v>852</v>
      </c>
      <c r="E111" s="163">
        <v>59365</v>
      </c>
      <c r="F111" s="163">
        <v>58781</v>
      </c>
      <c r="G111" s="163">
        <v>57712</v>
      </c>
      <c r="H111" s="163">
        <v>54889</v>
      </c>
      <c r="I111" s="164">
        <f t="shared" ref="I111:I118" si="36">IFERROR(H111/G111-1,"-")</f>
        <v>-4.8915303576379299E-2</v>
      </c>
      <c r="J111" s="163">
        <f t="shared" si="35"/>
        <v>-2823</v>
      </c>
      <c r="K111" s="164">
        <f t="shared" ref="K111:K118" si="37">H111/H$8</f>
        <v>1.9090571089413599E-2</v>
      </c>
      <c r="L111" s="165"/>
    </row>
    <row r="112" spans="1:12" s="56" customFormat="1" x14ac:dyDescent="0.25">
      <c r="A112" s="161"/>
      <c r="B112" s="162" t="s">
        <v>113</v>
      </c>
      <c r="C112" s="163">
        <v>4050</v>
      </c>
      <c r="D112" s="163">
        <v>1158</v>
      </c>
      <c r="E112" s="163">
        <v>3796</v>
      </c>
      <c r="F112" s="163">
        <v>5377</v>
      </c>
      <c r="G112" s="163">
        <v>5005</v>
      </c>
      <c r="H112" s="163">
        <v>5982</v>
      </c>
      <c r="I112" s="164">
        <f t="shared" si="36"/>
        <v>0.19520479520479528</v>
      </c>
      <c r="J112" s="163">
        <f t="shared" si="35"/>
        <v>977</v>
      </c>
      <c r="K112" s="164">
        <f t="shared" si="37"/>
        <v>2.0805588780424523E-3</v>
      </c>
      <c r="L112" s="165"/>
    </row>
    <row r="113" spans="1:12" x14ac:dyDescent="0.25">
      <c r="A113" s="161"/>
      <c r="B113" s="162" t="s">
        <v>116</v>
      </c>
      <c r="C113" s="163">
        <v>2897</v>
      </c>
      <c r="D113" s="163">
        <v>1789</v>
      </c>
      <c r="E113" s="163">
        <v>5286</v>
      </c>
      <c r="F113" s="163">
        <v>9048</v>
      </c>
      <c r="G113" s="163">
        <v>6182</v>
      </c>
      <c r="H113" s="163">
        <v>8224</v>
      </c>
      <c r="I113" s="164">
        <f t="shared" si="36"/>
        <v>0.3303138142995794</v>
      </c>
      <c r="J113" s="163">
        <f t="shared" si="35"/>
        <v>2042</v>
      </c>
      <c r="K113" s="164">
        <f t="shared" si="37"/>
        <v>2.860333703280028E-3</v>
      </c>
      <c r="L113" s="79"/>
    </row>
    <row r="114" spans="1:12" x14ac:dyDescent="0.25">
      <c r="A114" s="161"/>
      <c r="B114" s="162" t="s">
        <v>123</v>
      </c>
      <c r="C114" s="163">
        <v>1375</v>
      </c>
      <c r="D114" s="163">
        <v>89</v>
      </c>
      <c r="E114" s="163">
        <v>3212</v>
      </c>
      <c r="F114" s="163">
        <v>2109</v>
      </c>
      <c r="G114" s="163">
        <v>4610</v>
      </c>
      <c r="H114" s="163">
        <v>4274</v>
      </c>
      <c r="I114" s="164">
        <f t="shared" si="36"/>
        <v>-7.288503253796097E-2</v>
      </c>
      <c r="J114" s="163">
        <f t="shared" si="35"/>
        <v>-336</v>
      </c>
      <c r="K114" s="164">
        <f t="shared" si="37"/>
        <v>1.4865109737133802E-3</v>
      </c>
      <c r="L114" s="79"/>
    </row>
    <row r="115" spans="1:12" x14ac:dyDescent="0.25">
      <c r="A115" s="161"/>
      <c r="B115" s="162" t="s">
        <v>119</v>
      </c>
      <c r="C115" s="163">
        <v>2775</v>
      </c>
      <c r="D115" s="163">
        <v>97</v>
      </c>
      <c r="E115" s="163">
        <v>2670</v>
      </c>
      <c r="F115" s="163">
        <v>4270</v>
      </c>
      <c r="G115" s="163">
        <v>3826</v>
      </c>
      <c r="H115" s="163">
        <v>2981</v>
      </c>
      <c r="I115" s="164">
        <f t="shared" si="36"/>
        <v>-0.22085729221118666</v>
      </c>
      <c r="J115" s="163">
        <f t="shared" si="35"/>
        <v>-845</v>
      </c>
      <c r="K115" s="164">
        <f t="shared" si="37"/>
        <v>1.036801406794475E-3</v>
      </c>
      <c r="L115" s="79"/>
    </row>
    <row r="116" spans="1:12" x14ac:dyDescent="0.25">
      <c r="A116" s="161"/>
      <c r="B116" s="162" t="s">
        <v>128</v>
      </c>
      <c r="C116" s="163">
        <v>936</v>
      </c>
      <c r="D116" s="163">
        <v>0</v>
      </c>
      <c r="E116" s="163">
        <v>960</v>
      </c>
      <c r="F116" s="163">
        <v>1915</v>
      </c>
      <c r="G116" s="163">
        <v>3693</v>
      </c>
      <c r="H116" s="163">
        <v>1753</v>
      </c>
      <c r="I116" s="164">
        <f t="shared" si="36"/>
        <v>-0.52531816950988364</v>
      </c>
      <c r="J116" s="163">
        <f t="shared" si="35"/>
        <v>-1940</v>
      </c>
      <c r="K116" s="164">
        <f t="shared" si="37"/>
        <v>6.096990493494515E-4</v>
      </c>
      <c r="L116" s="79"/>
    </row>
    <row r="117" spans="1:12" x14ac:dyDescent="0.25">
      <c r="A117" s="161" t="s">
        <v>144</v>
      </c>
      <c r="B117" s="162" t="s">
        <v>131</v>
      </c>
      <c r="C117" s="163">
        <v>3038</v>
      </c>
      <c r="D117" s="163">
        <v>0</v>
      </c>
      <c r="E117" s="163">
        <v>922</v>
      </c>
      <c r="F117" s="163">
        <v>1218</v>
      </c>
      <c r="G117" s="163">
        <v>2980</v>
      </c>
      <c r="H117" s="163">
        <v>1547</v>
      </c>
      <c r="I117" s="164">
        <f t="shared" si="36"/>
        <v>-0.48087248322147647</v>
      </c>
      <c r="J117" s="163">
        <f t="shared" si="35"/>
        <v>-1433</v>
      </c>
      <c r="K117" s="164">
        <f t="shared" si="37"/>
        <v>5.3805158547838073E-4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17757</v>
      </c>
      <c r="D118" s="168">
        <f t="shared" ref="D118:H118" si="39">D110-SUM(D111:D117)</f>
        <v>2064</v>
      </c>
      <c r="E118" s="168">
        <f t="shared" si="39"/>
        <v>16131</v>
      </c>
      <c r="F118" s="168">
        <f t="shared" si="39"/>
        <v>14447</v>
      </c>
      <c r="G118" s="168">
        <f t="shared" si="39"/>
        <v>20174</v>
      </c>
      <c r="H118" s="168">
        <f t="shared" si="39"/>
        <v>23703</v>
      </c>
      <c r="I118" s="169">
        <f t="shared" si="36"/>
        <v>0.17492812530980473</v>
      </c>
      <c r="J118" s="168">
        <f>H118-G118</f>
        <v>3529</v>
      </c>
      <c r="K118" s="169">
        <f t="shared" si="37"/>
        <v>8.2439797870679111E-3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51846</v>
      </c>
      <c r="D120" s="175">
        <v>15142</v>
      </c>
      <c r="E120" s="175">
        <v>41909</v>
      </c>
      <c r="F120" s="175">
        <v>52194</v>
      </c>
      <c r="G120" s="175">
        <v>55957</v>
      </c>
      <c r="H120" s="175">
        <v>52638</v>
      </c>
      <c r="I120" s="176">
        <f>IFERROR(H120/G120-1,"-")</f>
        <v>-5.9313401361759888E-2</v>
      </c>
      <c r="J120" s="175">
        <f>H120-G120</f>
        <v>-3319</v>
      </c>
      <c r="K120" s="176">
        <f>H120/H$8</f>
        <v>1.8307666035171949E-2</v>
      </c>
      <c r="L120" s="79"/>
    </row>
    <row r="121" spans="1:12" x14ac:dyDescent="0.25">
      <c r="A121" s="161" t="s">
        <v>96</v>
      </c>
      <c r="B121" s="158" t="s">
        <v>97</v>
      </c>
      <c r="C121" s="159">
        <v>23371</v>
      </c>
      <c r="D121" s="159">
        <v>9380</v>
      </c>
      <c r="E121" s="159">
        <v>18026</v>
      </c>
      <c r="F121" s="159">
        <v>23651</v>
      </c>
      <c r="G121" s="159">
        <v>24442</v>
      </c>
      <c r="H121" s="159">
        <v>23832</v>
      </c>
      <c r="I121" s="160">
        <f>IFERROR(H121/G121-1,"-")</f>
        <v>-2.4957041158661375E-2</v>
      </c>
      <c r="J121" s="159">
        <f t="shared" ref="J121:J131" si="40">H121-G121</f>
        <v>-610</v>
      </c>
      <c r="K121" s="160">
        <f>H121/H$8</f>
        <v>8.2888464027929994E-3</v>
      </c>
      <c r="L121" s="79"/>
    </row>
    <row r="122" spans="1:12" x14ac:dyDescent="0.25">
      <c r="A122" s="161" t="s">
        <v>103</v>
      </c>
      <c r="B122" s="162" t="s">
        <v>103</v>
      </c>
      <c r="C122" s="163">
        <v>10666</v>
      </c>
      <c r="D122" s="163">
        <v>4288</v>
      </c>
      <c r="E122" s="163">
        <v>7277</v>
      </c>
      <c r="F122" s="163">
        <v>9758</v>
      </c>
      <c r="G122" s="163">
        <v>8762</v>
      </c>
      <c r="H122" s="163">
        <v>9663</v>
      </c>
      <c r="I122" s="164">
        <f>IFERROR(H122/G122-1,"-")</f>
        <v>0.10283040401734755</v>
      </c>
      <c r="J122" s="163">
        <f t="shared" si="40"/>
        <v>901</v>
      </c>
      <c r="K122" s="164">
        <f>H122/H$8</f>
        <v>3.3608225407094979E-3</v>
      </c>
      <c r="L122" s="79"/>
    </row>
    <row r="123" spans="1:12" x14ac:dyDescent="0.25">
      <c r="A123" s="161" t="s">
        <v>100</v>
      </c>
      <c r="B123" s="162" t="s">
        <v>100</v>
      </c>
      <c r="C123" s="163">
        <v>12705</v>
      </c>
      <c r="D123" s="163">
        <v>5092</v>
      </c>
      <c r="E123" s="163">
        <v>10749</v>
      </c>
      <c r="F123" s="163">
        <v>13893</v>
      </c>
      <c r="G123" s="163">
        <v>15680</v>
      </c>
      <c r="H123" s="163">
        <v>14169</v>
      </c>
      <c r="I123" s="164">
        <f>IFERROR(H123/G123-1,"-")</f>
        <v>-9.636479591836733E-2</v>
      </c>
      <c r="J123" s="163">
        <f t="shared" si="40"/>
        <v>-1511</v>
      </c>
      <c r="K123" s="164">
        <f>H123/H$8</f>
        <v>4.9280238620835011E-3</v>
      </c>
      <c r="L123" s="79"/>
    </row>
    <row r="124" spans="1:12" x14ac:dyDescent="0.25">
      <c r="A124" s="161"/>
      <c r="B124" s="158" t="s">
        <v>107</v>
      </c>
      <c r="C124" s="159">
        <v>28475</v>
      </c>
      <c r="D124" s="159">
        <v>5762</v>
      </c>
      <c r="E124" s="159">
        <v>23883</v>
      </c>
      <c r="F124" s="159">
        <v>28543</v>
      </c>
      <c r="G124" s="159">
        <v>31515</v>
      </c>
      <c r="H124" s="159">
        <v>28806</v>
      </c>
      <c r="I124" s="160">
        <f>IFERROR(H124/G124-1,"-")</f>
        <v>-8.5959067110899623E-2</v>
      </c>
      <c r="J124" s="159">
        <f t="shared" si="40"/>
        <v>-2709</v>
      </c>
      <c r="K124" s="160">
        <f>H124/H$8</f>
        <v>1.001881963237895E-2</v>
      </c>
      <c r="L124" s="79"/>
    </row>
    <row r="125" spans="1:12" s="56" customFormat="1" x14ac:dyDescent="0.25">
      <c r="A125" s="161"/>
      <c r="B125" s="162" t="s">
        <v>110</v>
      </c>
      <c r="C125" s="163">
        <v>3425</v>
      </c>
      <c r="D125" s="163">
        <v>159</v>
      </c>
      <c r="E125" s="163">
        <v>3574</v>
      </c>
      <c r="F125" s="163">
        <v>3403</v>
      </c>
      <c r="G125" s="163">
        <v>4850</v>
      </c>
      <c r="H125" s="163">
        <v>3993</v>
      </c>
      <c r="I125" s="164">
        <f t="shared" ref="I125:I132" si="41">IFERROR(H125/G125-1,"-")</f>
        <v>-0.17670103092783507</v>
      </c>
      <c r="J125" s="163">
        <f t="shared" si="40"/>
        <v>-857</v>
      </c>
      <c r="K125" s="164">
        <f t="shared" ref="K125:K132" si="42">H125/H$8</f>
        <v>1.3887782681416768E-3</v>
      </c>
      <c r="L125" s="165"/>
    </row>
    <row r="126" spans="1:12" s="56" customFormat="1" x14ac:dyDescent="0.25">
      <c r="A126" s="161"/>
      <c r="B126" s="162" t="s">
        <v>113</v>
      </c>
      <c r="C126" s="163">
        <v>3220</v>
      </c>
      <c r="D126" s="163">
        <v>621</v>
      </c>
      <c r="E126" s="163">
        <v>2826</v>
      </c>
      <c r="F126" s="163">
        <v>4664</v>
      </c>
      <c r="G126" s="163">
        <v>4561</v>
      </c>
      <c r="H126" s="163">
        <v>4794</v>
      </c>
      <c r="I126" s="164">
        <f t="shared" si="41"/>
        <v>5.1085288313966304E-2</v>
      </c>
      <c r="J126" s="163">
        <f t="shared" si="40"/>
        <v>233</v>
      </c>
      <c r="K126" s="164">
        <f t="shared" si="42"/>
        <v>1.6673686495044327E-3</v>
      </c>
      <c r="L126" s="165"/>
    </row>
    <row r="127" spans="1:12" x14ac:dyDescent="0.25">
      <c r="A127" s="161"/>
      <c r="B127" s="162" t="s">
        <v>116</v>
      </c>
      <c r="C127" s="163">
        <v>2151</v>
      </c>
      <c r="D127" s="163">
        <v>656</v>
      </c>
      <c r="E127" s="163">
        <v>2208</v>
      </c>
      <c r="F127" s="163">
        <v>2356</v>
      </c>
      <c r="G127" s="163">
        <v>2461</v>
      </c>
      <c r="H127" s="163">
        <v>2576</v>
      </c>
      <c r="I127" s="164">
        <f t="shared" si="41"/>
        <v>4.6728971962616717E-2</v>
      </c>
      <c r="J127" s="163">
        <f t="shared" si="40"/>
        <v>115</v>
      </c>
      <c r="K127" s="164">
        <f t="shared" si="42"/>
        <v>8.9594110161105934E-4</v>
      </c>
      <c r="L127" s="79"/>
    </row>
    <row r="128" spans="1:12" x14ac:dyDescent="0.25">
      <c r="A128" s="161"/>
      <c r="B128" s="162" t="s">
        <v>123</v>
      </c>
      <c r="C128" s="163">
        <v>450</v>
      </c>
      <c r="D128" s="163">
        <v>65</v>
      </c>
      <c r="E128" s="163">
        <v>652</v>
      </c>
      <c r="F128" s="163">
        <v>647</v>
      </c>
      <c r="G128" s="163">
        <v>794</v>
      </c>
      <c r="H128" s="163">
        <v>881</v>
      </c>
      <c r="I128" s="164">
        <f t="shared" si="41"/>
        <v>0.10957178841309823</v>
      </c>
      <c r="J128" s="163">
        <f t="shared" si="40"/>
        <v>87</v>
      </c>
      <c r="K128" s="164">
        <f t="shared" si="42"/>
        <v>3.0641463917676368E-4</v>
      </c>
      <c r="L128" s="79"/>
    </row>
    <row r="129" spans="1:12" x14ac:dyDescent="0.25">
      <c r="A129" s="161"/>
      <c r="B129" s="162" t="s">
        <v>119</v>
      </c>
      <c r="C129" s="163">
        <v>333</v>
      </c>
      <c r="D129" s="163">
        <v>84</v>
      </c>
      <c r="E129" s="163">
        <v>507</v>
      </c>
      <c r="F129" s="163">
        <v>515</v>
      </c>
      <c r="G129" s="163">
        <v>580</v>
      </c>
      <c r="H129" s="163">
        <v>590</v>
      </c>
      <c r="I129" s="164">
        <f t="shared" si="41"/>
        <v>1.7241379310344751E-2</v>
      </c>
      <c r="J129" s="163">
        <f t="shared" si="40"/>
        <v>10</v>
      </c>
      <c r="K129" s="164">
        <f t="shared" si="42"/>
        <v>2.0520390137830939E-4</v>
      </c>
      <c r="L129" s="79"/>
    </row>
    <row r="130" spans="1:12" x14ac:dyDescent="0.25">
      <c r="A130" s="161"/>
      <c r="B130" s="162" t="s">
        <v>128</v>
      </c>
      <c r="C130" s="163">
        <v>520</v>
      </c>
      <c r="D130" s="163">
        <v>4</v>
      </c>
      <c r="E130" s="163">
        <v>218</v>
      </c>
      <c r="F130" s="163">
        <v>389</v>
      </c>
      <c r="G130" s="163">
        <v>667</v>
      </c>
      <c r="H130" s="163">
        <v>428</v>
      </c>
      <c r="I130" s="164">
        <f t="shared" si="41"/>
        <v>-0.35832083958020988</v>
      </c>
      <c r="J130" s="163">
        <f t="shared" si="40"/>
        <v>-239</v>
      </c>
      <c r="K130" s="164">
        <f t="shared" si="42"/>
        <v>1.4885977930494308E-4</v>
      </c>
      <c r="L130" s="79"/>
    </row>
    <row r="131" spans="1:12" x14ac:dyDescent="0.25">
      <c r="A131" s="161" t="s">
        <v>144</v>
      </c>
      <c r="B131" s="162" t="s">
        <v>131</v>
      </c>
      <c r="C131" s="163">
        <v>745</v>
      </c>
      <c r="D131" s="163">
        <v>17</v>
      </c>
      <c r="E131" s="163">
        <v>551</v>
      </c>
      <c r="F131" s="163">
        <v>608</v>
      </c>
      <c r="G131" s="163">
        <v>788</v>
      </c>
      <c r="H131" s="163">
        <v>653</v>
      </c>
      <c r="I131" s="164">
        <f t="shared" si="41"/>
        <v>-0.17131979695431476</v>
      </c>
      <c r="J131" s="163">
        <f t="shared" si="40"/>
        <v>-135</v>
      </c>
      <c r="K131" s="164">
        <f t="shared" si="42"/>
        <v>2.2711550440684074E-4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17631</v>
      </c>
      <c r="D132" s="168">
        <f t="shared" ref="D132:H132" si="44">D124-SUM(D125:D131)</f>
        <v>4156</v>
      </c>
      <c r="E132" s="168">
        <f t="shared" si="44"/>
        <v>13347</v>
      </c>
      <c r="F132" s="168">
        <f t="shared" si="44"/>
        <v>15961</v>
      </c>
      <c r="G132" s="168">
        <f t="shared" si="44"/>
        <v>16814</v>
      </c>
      <c r="H132" s="168">
        <f t="shared" si="44"/>
        <v>14891</v>
      </c>
      <c r="I132" s="169">
        <f t="shared" si="41"/>
        <v>-0.11436897823242531</v>
      </c>
      <c r="J132" s="168">
        <f>H132-G132</f>
        <v>-1923</v>
      </c>
      <c r="K132" s="169">
        <f t="shared" si="42"/>
        <v>5.1791377888549235E-3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172884</v>
      </c>
      <c r="D134" s="175">
        <v>18511</v>
      </c>
      <c r="E134" s="175">
        <v>141290</v>
      </c>
      <c r="F134" s="175">
        <v>156374</v>
      </c>
      <c r="G134" s="175">
        <v>166759</v>
      </c>
      <c r="H134" s="175">
        <v>168166</v>
      </c>
      <c r="I134" s="176">
        <f>IFERROR(H134/G134-1,"-")</f>
        <v>8.437325721550204E-3</v>
      </c>
      <c r="J134" s="175">
        <f>H134-G134</f>
        <v>1407</v>
      </c>
      <c r="K134" s="176">
        <f>H134/H$8</f>
        <v>5.8488676744380977E-2</v>
      </c>
      <c r="L134" s="79"/>
    </row>
    <row r="135" spans="1:12" x14ac:dyDescent="0.25">
      <c r="A135" s="161" t="s">
        <v>96</v>
      </c>
      <c r="B135" s="158" t="s">
        <v>97</v>
      </c>
      <c r="C135" s="159">
        <v>4481</v>
      </c>
      <c r="D135" s="159">
        <v>6177</v>
      </c>
      <c r="E135" s="159">
        <v>4072</v>
      </c>
      <c r="F135" s="159">
        <v>4631</v>
      </c>
      <c r="G135" s="159">
        <v>3359</v>
      </c>
      <c r="H135" s="159">
        <v>2494</v>
      </c>
      <c r="I135" s="160">
        <f>IFERROR(H135/G135-1,"-")</f>
        <v>-0.2575171181899375</v>
      </c>
      <c r="J135" s="159">
        <f t="shared" ref="J135:J145" si="45">H135-G135</f>
        <v>-865</v>
      </c>
      <c r="K135" s="160">
        <f>H135/H$8</f>
        <v>8.6742123735170107E-4</v>
      </c>
      <c r="L135" s="79"/>
    </row>
    <row r="136" spans="1:12" x14ac:dyDescent="0.25">
      <c r="A136" s="161" t="s">
        <v>103</v>
      </c>
      <c r="B136" s="162" t="s">
        <v>103</v>
      </c>
      <c r="C136" s="163">
        <v>2752</v>
      </c>
      <c r="D136" s="163">
        <v>5161</v>
      </c>
      <c r="E136" s="163">
        <v>1879</v>
      </c>
      <c r="F136" s="163">
        <v>2328</v>
      </c>
      <c r="G136" s="163">
        <v>1682</v>
      </c>
      <c r="H136" s="163">
        <v>674</v>
      </c>
      <c r="I136" s="164">
        <f>IFERROR(H136/G136-1,"-")</f>
        <v>-0.59928656361474442</v>
      </c>
      <c r="J136" s="163">
        <f t="shared" si="45"/>
        <v>-1008</v>
      </c>
      <c r="K136" s="164">
        <f>H136/H$8</f>
        <v>2.3441937208301786E-4</v>
      </c>
      <c r="L136" s="79"/>
    </row>
    <row r="137" spans="1:12" x14ac:dyDescent="0.25">
      <c r="A137" s="161" t="s">
        <v>100</v>
      </c>
      <c r="B137" s="162" t="s">
        <v>100</v>
      </c>
      <c r="C137" s="163">
        <v>1729</v>
      </c>
      <c r="D137" s="163">
        <v>1016</v>
      </c>
      <c r="E137" s="163">
        <v>2193</v>
      </c>
      <c r="F137" s="163">
        <v>2303</v>
      </c>
      <c r="G137" s="163">
        <v>1677</v>
      </c>
      <c r="H137" s="163">
        <v>1820</v>
      </c>
      <c r="I137" s="164">
        <f>IFERROR(H137/G137-1,"-")</f>
        <v>8.5271317829457294E-2</v>
      </c>
      <c r="J137" s="163">
        <f t="shared" si="45"/>
        <v>143</v>
      </c>
      <c r="K137" s="164">
        <f>H137/H$8</f>
        <v>6.3300186526868321E-4</v>
      </c>
      <c r="L137" s="79"/>
    </row>
    <row r="138" spans="1:12" x14ac:dyDescent="0.25">
      <c r="A138" s="161"/>
      <c r="B138" s="158" t="s">
        <v>107</v>
      </c>
      <c r="C138" s="159">
        <v>168403</v>
      </c>
      <c r="D138" s="159">
        <v>12334</v>
      </c>
      <c r="E138" s="159">
        <v>137218</v>
      </c>
      <c r="F138" s="159">
        <v>151743</v>
      </c>
      <c r="G138" s="159">
        <v>163400</v>
      </c>
      <c r="H138" s="159">
        <v>165672</v>
      </c>
      <c r="I138" s="160">
        <f>IFERROR(H138/G138-1,"-")</f>
        <v>1.3904528763769797E-2</v>
      </c>
      <c r="J138" s="159">
        <f t="shared" si="45"/>
        <v>2272</v>
      </c>
      <c r="K138" s="160">
        <f>H138/H$8</f>
        <v>5.7621255507029276E-2</v>
      </c>
      <c r="L138" s="79"/>
    </row>
    <row r="139" spans="1:12" s="56" customFormat="1" x14ac:dyDescent="0.25">
      <c r="A139" s="161"/>
      <c r="B139" s="162" t="s">
        <v>110</v>
      </c>
      <c r="C139" s="163">
        <v>81036</v>
      </c>
      <c r="D139" s="163">
        <v>344</v>
      </c>
      <c r="E139" s="163">
        <v>53181</v>
      </c>
      <c r="F139" s="163">
        <v>57709</v>
      </c>
      <c r="G139" s="163">
        <v>68185</v>
      </c>
      <c r="H139" s="163">
        <v>72176</v>
      </c>
      <c r="I139" s="164">
        <f t="shared" ref="I139:I146" si="46">IFERROR(H139/G139-1,"-")</f>
        <v>5.8531935176358463E-2</v>
      </c>
      <c r="J139" s="163">
        <f t="shared" si="45"/>
        <v>3991</v>
      </c>
      <c r="K139" s="164">
        <f t="shared" ref="K139:K146" si="47">H139/H$8</f>
        <v>2.5103045399798067E-2</v>
      </c>
      <c r="L139" s="165"/>
    </row>
    <row r="140" spans="1:12" s="56" customFormat="1" x14ac:dyDescent="0.25">
      <c r="A140" s="161"/>
      <c r="B140" s="162" t="s">
        <v>113</v>
      </c>
      <c r="C140" s="163">
        <v>8886</v>
      </c>
      <c r="D140" s="163">
        <v>1347</v>
      </c>
      <c r="E140" s="163">
        <v>9417</v>
      </c>
      <c r="F140" s="163">
        <v>15201</v>
      </c>
      <c r="G140" s="163">
        <v>18617</v>
      </c>
      <c r="H140" s="163">
        <v>15634</v>
      </c>
      <c r="I140" s="164">
        <f t="shared" si="46"/>
        <v>-0.16022989740559701</v>
      </c>
      <c r="J140" s="163">
        <f t="shared" si="45"/>
        <v>-2983</v>
      </c>
      <c r="K140" s="164">
        <f t="shared" si="47"/>
        <v>5.4375555833025236E-3</v>
      </c>
      <c r="L140" s="165"/>
    </row>
    <row r="141" spans="1:12" x14ac:dyDescent="0.25">
      <c r="A141" s="161"/>
      <c r="B141" s="162" t="s">
        <v>116</v>
      </c>
      <c r="C141" s="163">
        <v>9927</v>
      </c>
      <c r="D141" s="163">
        <v>4300</v>
      </c>
      <c r="E141" s="163">
        <v>17087</v>
      </c>
      <c r="F141" s="163">
        <v>13725</v>
      </c>
      <c r="G141" s="163">
        <v>12570</v>
      </c>
      <c r="H141" s="163">
        <v>14802</v>
      </c>
      <c r="I141" s="164">
        <f t="shared" si="46"/>
        <v>0.17756563245823398</v>
      </c>
      <c r="J141" s="163">
        <f t="shared" si="45"/>
        <v>2232</v>
      </c>
      <c r="K141" s="164">
        <f t="shared" si="47"/>
        <v>5.1481833020368397E-3</v>
      </c>
      <c r="L141" s="79"/>
    </row>
    <row r="142" spans="1:12" x14ac:dyDescent="0.25">
      <c r="A142" s="161"/>
      <c r="B142" s="162" t="s">
        <v>123</v>
      </c>
      <c r="C142" s="163">
        <v>1854</v>
      </c>
      <c r="D142" s="163">
        <v>123</v>
      </c>
      <c r="E142" s="163">
        <v>4398</v>
      </c>
      <c r="F142" s="163">
        <v>4633</v>
      </c>
      <c r="G142" s="163">
        <v>6436</v>
      </c>
      <c r="H142" s="163">
        <v>4373</v>
      </c>
      <c r="I142" s="164">
        <f t="shared" si="46"/>
        <v>-0.32054070851460537</v>
      </c>
      <c r="J142" s="163">
        <f t="shared" si="45"/>
        <v>-2063</v>
      </c>
      <c r="K142" s="164">
        <f t="shared" si="47"/>
        <v>1.5209434927582152E-3</v>
      </c>
      <c r="L142" s="79"/>
    </row>
    <row r="143" spans="1:12" x14ac:dyDescent="0.25">
      <c r="A143" s="161"/>
      <c r="B143" s="162" t="s">
        <v>119</v>
      </c>
      <c r="C143" s="163">
        <v>2019</v>
      </c>
      <c r="D143" s="163">
        <v>155</v>
      </c>
      <c r="E143" s="163">
        <v>2176</v>
      </c>
      <c r="F143" s="163">
        <v>3342</v>
      </c>
      <c r="G143" s="163">
        <v>3536</v>
      </c>
      <c r="H143" s="163">
        <v>2201</v>
      </c>
      <c r="I143" s="164">
        <f t="shared" si="46"/>
        <v>-0.37754524886877827</v>
      </c>
      <c r="J143" s="163">
        <f t="shared" si="45"/>
        <v>-1335</v>
      </c>
      <c r="K143" s="164">
        <f t="shared" si="47"/>
        <v>7.6551489310789657E-4</v>
      </c>
      <c r="L143" s="79"/>
    </row>
    <row r="144" spans="1:12" x14ac:dyDescent="0.25">
      <c r="A144" s="161"/>
      <c r="B144" s="162" t="s">
        <v>128</v>
      </c>
      <c r="C144" s="163">
        <v>7381</v>
      </c>
      <c r="D144" s="163">
        <v>36</v>
      </c>
      <c r="E144" s="163">
        <v>3577</v>
      </c>
      <c r="F144" s="163">
        <v>5937</v>
      </c>
      <c r="G144" s="163">
        <v>5083</v>
      </c>
      <c r="H144" s="163">
        <v>4547</v>
      </c>
      <c r="I144" s="164">
        <f t="shared" si="46"/>
        <v>-0.10544953767460163</v>
      </c>
      <c r="J144" s="163">
        <f t="shared" si="45"/>
        <v>-536</v>
      </c>
      <c r="K144" s="164">
        <f t="shared" si="47"/>
        <v>1.5814612535036826E-3</v>
      </c>
      <c r="L144" s="79"/>
    </row>
    <row r="145" spans="1:12" x14ac:dyDescent="0.25">
      <c r="A145" s="161" t="s">
        <v>144</v>
      </c>
      <c r="B145" s="162" t="s">
        <v>131</v>
      </c>
      <c r="C145" s="163">
        <v>14874</v>
      </c>
      <c r="D145" s="163">
        <v>35</v>
      </c>
      <c r="E145" s="163">
        <v>1120</v>
      </c>
      <c r="F145" s="163">
        <v>3629</v>
      </c>
      <c r="G145" s="163">
        <v>3238</v>
      </c>
      <c r="H145" s="163">
        <v>2572</v>
      </c>
      <c r="I145" s="164">
        <f t="shared" si="46"/>
        <v>-0.2056825200741198</v>
      </c>
      <c r="J145" s="163">
        <f t="shared" si="45"/>
        <v>-666</v>
      </c>
      <c r="K145" s="164">
        <f t="shared" si="47"/>
        <v>8.9454988872035893E-4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42426</v>
      </c>
      <c r="D146" s="168">
        <f t="shared" ref="D146:H146" si="49">D138-SUM(D139:D145)</f>
        <v>5994</v>
      </c>
      <c r="E146" s="168">
        <f t="shared" si="49"/>
        <v>46262</v>
      </c>
      <c r="F146" s="168">
        <f t="shared" si="49"/>
        <v>47567</v>
      </c>
      <c r="G146" s="168">
        <f t="shared" si="49"/>
        <v>45735</v>
      </c>
      <c r="H146" s="168">
        <f t="shared" si="49"/>
        <v>49367</v>
      </c>
      <c r="I146" s="169">
        <f t="shared" si="46"/>
        <v>7.9414015524215564E-2</v>
      </c>
      <c r="J146" s="168">
        <f>H146-G146</f>
        <v>3632</v>
      </c>
      <c r="K146" s="169">
        <f t="shared" si="47"/>
        <v>1.7170001693801694E-2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71323</v>
      </c>
      <c r="D148" s="175">
        <v>9038</v>
      </c>
      <c r="E148" s="175">
        <v>48951</v>
      </c>
      <c r="F148" s="175">
        <v>72588</v>
      </c>
      <c r="G148" s="175">
        <v>67430</v>
      </c>
      <c r="H148" s="175">
        <v>65080</v>
      </c>
      <c r="I148" s="176">
        <f>IFERROR(H148/G148-1,"-")</f>
        <v>-3.4850956547530787E-2</v>
      </c>
      <c r="J148" s="175">
        <f>H148-G148</f>
        <v>-2350</v>
      </c>
      <c r="K148" s="176">
        <f>H148/H$8</f>
        <v>2.263503373169555E-2</v>
      </c>
      <c r="L148" s="79"/>
    </row>
    <row r="149" spans="1:12" x14ac:dyDescent="0.25">
      <c r="A149" s="161" t="s">
        <v>96</v>
      </c>
      <c r="B149" s="158" t="s">
        <v>97</v>
      </c>
      <c r="C149" s="159">
        <v>26264</v>
      </c>
      <c r="D149" s="159">
        <v>4545</v>
      </c>
      <c r="E149" s="159">
        <v>16322</v>
      </c>
      <c r="F149" s="159">
        <v>23829</v>
      </c>
      <c r="G149" s="159">
        <v>19067</v>
      </c>
      <c r="H149" s="159">
        <v>16992</v>
      </c>
      <c r="I149" s="160">
        <f>IFERROR(H149/G149-1,"-")</f>
        <v>-0.10882676876278385</v>
      </c>
      <c r="J149" s="159">
        <f t="shared" ref="J149:J159" si="50">H149-G149</f>
        <v>-2075</v>
      </c>
      <c r="K149" s="160">
        <f>H149/H$8</f>
        <v>5.90987235969531E-3</v>
      </c>
      <c r="L149" s="79"/>
    </row>
    <row r="150" spans="1:12" x14ac:dyDescent="0.25">
      <c r="A150" s="161" t="s">
        <v>103</v>
      </c>
      <c r="B150" s="162" t="s">
        <v>103</v>
      </c>
      <c r="C150" s="163">
        <v>13344</v>
      </c>
      <c r="D150" s="163">
        <v>4274</v>
      </c>
      <c r="E150" s="163">
        <v>10178</v>
      </c>
      <c r="F150" s="163">
        <v>17906</v>
      </c>
      <c r="G150" s="163">
        <v>14026</v>
      </c>
      <c r="H150" s="163">
        <v>11700</v>
      </c>
      <c r="I150" s="164">
        <f>IFERROR(H150/G150-1,"-")</f>
        <v>-0.16583487808355912</v>
      </c>
      <c r="J150" s="163">
        <f t="shared" si="50"/>
        <v>-2326</v>
      </c>
      <c r="K150" s="164">
        <f>H150/H$8</f>
        <v>4.0692977052986775E-3</v>
      </c>
      <c r="L150" s="79"/>
    </row>
    <row r="151" spans="1:12" x14ac:dyDescent="0.25">
      <c r="A151" s="161" t="s">
        <v>100</v>
      </c>
      <c r="B151" s="162" t="s">
        <v>100</v>
      </c>
      <c r="C151" s="163">
        <v>12920</v>
      </c>
      <c r="D151" s="163">
        <v>271</v>
      </c>
      <c r="E151" s="163">
        <v>6144</v>
      </c>
      <c r="F151" s="163">
        <v>5923</v>
      </c>
      <c r="G151" s="163">
        <v>5041</v>
      </c>
      <c r="H151" s="163">
        <v>5292</v>
      </c>
      <c r="I151" s="164">
        <f>IFERROR(H151/G151-1,"-")</f>
        <v>4.9791707994445655E-2</v>
      </c>
      <c r="J151" s="163">
        <f t="shared" si="50"/>
        <v>251</v>
      </c>
      <c r="K151" s="164">
        <f>H151/H$8</f>
        <v>1.8405746543966328E-3</v>
      </c>
      <c r="L151" s="79"/>
    </row>
    <row r="152" spans="1:12" x14ac:dyDescent="0.25">
      <c r="A152" s="161"/>
      <c r="B152" s="158" t="s">
        <v>107</v>
      </c>
      <c r="C152" s="159">
        <v>45059</v>
      </c>
      <c r="D152" s="159">
        <v>4493</v>
      </c>
      <c r="E152" s="159">
        <v>32629</v>
      </c>
      <c r="F152" s="159">
        <v>48759</v>
      </c>
      <c r="G152" s="159">
        <v>48363</v>
      </c>
      <c r="H152" s="159">
        <v>48088</v>
      </c>
      <c r="I152" s="160">
        <f>IFERROR(H152/G152-1,"-")</f>
        <v>-5.6861650435250377E-3</v>
      </c>
      <c r="J152" s="159">
        <f t="shared" si="50"/>
        <v>-275</v>
      </c>
      <c r="K152" s="160">
        <f>H152/H$8</f>
        <v>1.6725161372000242E-2</v>
      </c>
      <c r="L152" s="79"/>
    </row>
    <row r="153" spans="1:12" s="56" customFormat="1" x14ac:dyDescent="0.25">
      <c r="A153" s="161"/>
      <c r="B153" s="162" t="s">
        <v>110</v>
      </c>
      <c r="C153" s="163">
        <v>9996</v>
      </c>
      <c r="D153" s="163">
        <v>83</v>
      </c>
      <c r="E153" s="163">
        <v>10900</v>
      </c>
      <c r="F153" s="163">
        <v>16817</v>
      </c>
      <c r="G153" s="163">
        <v>15713</v>
      </c>
      <c r="H153" s="163">
        <v>11409</v>
      </c>
      <c r="I153" s="164">
        <f t="shared" ref="I153:I160" si="51">IFERROR(H153/G153-1,"-")</f>
        <v>-0.2739133201807421</v>
      </c>
      <c r="J153" s="163">
        <f t="shared" si="50"/>
        <v>-4304</v>
      </c>
      <c r="K153" s="164">
        <f t="shared" ref="K153:K160" si="52">H153/H$8</f>
        <v>3.9680869675002232E-3</v>
      </c>
      <c r="L153" s="165"/>
    </row>
    <row r="154" spans="1:12" s="56" customFormat="1" x14ac:dyDescent="0.25">
      <c r="A154" s="161"/>
      <c r="B154" s="162" t="s">
        <v>113</v>
      </c>
      <c r="C154" s="163">
        <v>17456</v>
      </c>
      <c r="D154" s="163">
        <v>1563</v>
      </c>
      <c r="E154" s="163">
        <v>9685</v>
      </c>
      <c r="F154" s="163">
        <v>13255</v>
      </c>
      <c r="G154" s="163">
        <v>14550</v>
      </c>
      <c r="H154" s="163">
        <v>11882</v>
      </c>
      <c r="I154" s="164">
        <f t="shared" si="51"/>
        <v>-0.18336769759450167</v>
      </c>
      <c r="J154" s="163">
        <f t="shared" si="50"/>
        <v>-2668</v>
      </c>
      <c r="K154" s="164">
        <f t="shared" si="52"/>
        <v>4.1325978918255457E-3</v>
      </c>
      <c r="L154" s="165"/>
    </row>
    <row r="155" spans="1:12" x14ac:dyDescent="0.25">
      <c r="A155" s="161"/>
      <c r="B155" s="162" t="s">
        <v>116</v>
      </c>
      <c r="C155" s="163">
        <v>4735</v>
      </c>
      <c r="D155" s="163">
        <v>550</v>
      </c>
      <c r="E155" s="163">
        <v>2922</v>
      </c>
      <c r="F155" s="163">
        <v>5389</v>
      </c>
      <c r="G155" s="163">
        <v>4090</v>
      </c>
      <c r="H155" s="163">
        <v>10755</v>
      </c>
      <c r="I155" s="164">
        <f t="shared" si="51"/>
        <v>1.6295843520782398</v>
      </c>
      <c r="J155" s="163">
        <f t="shared" si="50"/>
        <v>6665</v>
      </c>
      <c r="K155" s="164">
        <f t="shared" si="52"/>
        <v>3.7406236598707078E-3</v>
      </c>
      <c r="L155" s="79"/>
    </row>
    <row r="156" spans="1:12" x14ac:dyDescent="0.25">
      <c r="A156" s="161"/>
      <c r="B156" s="162" t="s">
        <v>123</v>
      </c>
      <c r="C156" s="163">
        <v>999</v>
      </c>
      <c r="D156" s="163">
        <v>273</v>
      </c>
      <c r="E156" s="163">
        <v>833</v>
      </c>
      <c r="F156" s="163">
        <v>1132</v>
      </c>
      <c r="G156" s="163">
        <v>1979</v>
      </c>
      <c r="H156" s="163">
        <v>1493</v>
      </c>
      <c r="I156" s="164">
        <f t="shared" si="51"/>
        <v>-0.24557857503789793</v>
      </c>
      <c r="J156" s="163">
        <f t="shared" si="50"/>
        <v>-486</v>
      </c>
      <c r="K156" s="164">
        <f t="shared" si="52"/>
        <v>5.1927021145392529E-4</v>
      </c>
      <c r="L156" s="79"/>
    </row>
    <row r="157" spans="1:12" x14ac:dyDescent="0.25">
      <c r="A157" s="161"/>
      <c r="B157" s="162" t="s">
        <v>119</v>
      </c>
      <c r="C157" s="163">
        <v>2584</v>
      </c>
      <c r="D157" s="163">
        <v>358</v>
      </c>
      <c r="E157" s="163">
        <v>2224</v>
      </c>
      <c r="F157" s="163">
        <v>2822</v>
      </c>
      <c r="G157" s="163">
        <v>1627</v>
      </c>
      <c r="H157" s="163">
        <v>2095</v>
      </c>
      <c r="I157" s="164">
        <f t="shared" si="51"/>
        <v>0.28764597418561766</v>
      </c>
      <c r="J157" s="163">
        <f t="shared" si="50"/>
        <v>468</v>
      </c>
      <c r="K157" s="164">
        <f t="shared" si="52"/>
        <v>7.2864775150433588E-4</v>
      </c>
      <c r="L157" s="79"/>
    </row>
    <row r="158" spans="1:12" x14ac:dyDescent="0.25">
      <c r="A158" s="161"/>
      <c r="B158" s="162" t="s">
        <v>128</v>
      </c>
      <c r="C158" s="163">
        <v>875</v>
      </c>
      <c r="D158" s="163">
        <v>18</v>
      </c>
      <c r="E158" s="163">
        <v>299</v>
      </c>
      <c r="F158" s="163">
        <v>654</v>
      </c>
      <c r="G158" s="163">
        <v>418</v>
      </c>
      <c r="H158" s="163">
        <v>582</v>
      </c>
      <c r="I158" s="164">
        <f t="shared" si="51"/>
        <v>0.39234449760765555</v>
      </c>
      <c r="J158" s="163">
        <f t="shared" si="50"/>
        <v>164</v>
      </c>
      <c r="K158" s="164">
        <f t="shared" si="52"/>
        <v>2.0242147559690858E-4</v>
      </c>
      <c r="L158" s="79"/>
    </row>
    <row r="159" spans="1:12" x14ac:dyDescent="0.25">
      <c r="A159" s="161" t="s">
        <v>144</v>
      </c>
      <c r="B159" s="162" t="s">
        <v>131</v>
      </c>
      <c r="C159" s="163">
        <v>1741</v>
      </c>
      <c r="D159" s="163">
        <v>13</v>
      </c>
      <c r="E159" s="163">
        <v>503</v>
      </c>
      <c r="F159" s="163">
        <v>899</v>
      </c>
      <c r="G159" s="163">
        <v>836</v>
      </c>
      <c r="H159" s="163">
        <v>650</v>
      </c>
      <c r="I159" s="164">
        <f t="shared" si="51"/>
        <v>-0.22248803827751196</v>
      </c>
      <c r="J159" s="163">
        <f t="shared" si="50"/>
        <v>-186</v>
      </c>
      <c r="K159" s="164">
        <f t="shared" si="52"/>
        <v>2.2607209473881544E-4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6673</v>
      </c>
      <c r="D160" s="168">
        <f t="shared" ref="D160:H160" si="54">D152-SUM(D153:D159)</f>
        <v>1635</v>
      </c>
      <c r="E160" s="168">
        <f t="shared" si="54"/>
        <v>5263</v>
      </c>
      <c r="F160" s="168">
        <f t="shared" si="54"/>
        <v>7791</v>
      </c>
      <c r="G160" s="168">
        <f t="shared" si="54"/>
        <v>9150</v>
      </c>
      <c r="H160" s="168">
        <f t="shared" si="54"/>
        <v>9222</v>
      </c>
      <c r="I160" s="169">
        <f t="shared" si="51"/>
        <v>7.8688524590164732E-3</v>
      </c>
      <c r="J160" s="168">
        <f>H160-G160</f>
        <v>72</v>
      </c>
      <c r="K160" s="169">
        <f t="shared" si="52"/>
        <v>3.2074413195097781E-3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5D0B8-D5F9-4F03-982F-CF4B720B4BE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</row>
    <row r="4" spans="1:12" ht="6" customHeight="1" x14ac:dyDescent="0.25"/>
    <row r="5" spans="1:12" ht="15.75" x14ac:dyDescent="0.25">
      <c r="B5" s="144"/>
      <c r="C5" s="301" t="s">
        <v>43</v>
      </c>
      <c r="D5" s="302"/>
      <c r="E5" s="302"/>
      <c r="F5" s="302"/>
      <c r="G5" s="302"/>
      <c r="H5" s="302"/>
      <c r="I5" s="302"/>
      <c r="J5" s="302"/>
      <c r="K5" s="302"/>
    </row>
    <row r="6" spans="1:12" s="145" customFormat="1" ht="72" customHeight="1" x14ac:dyDescent="0.25">
      <c r="B6" s="146"/>
      <c r="C6" s="171" t="s">
        <v>257</v>
      </c>
      <c r="D6" s="171" t="s">
        <v>258</v>
      </c>
      <c r="E6" s="171" t="s">
        <v>259</v>
      </c>
      <c r="F6" s="171" t="s">
        <v>260</v>
      </c>
      <c r="G6" s="171" t="s">
        <v>261</v>
      </c>
      <c r="H6" s="171" t="s">
        <v>262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5883176</v>
      </c>
      <c r="D8" s="175">
        <v>514028</v>
      </c>
      <c r="E8" s="175">
        <v>4253563</v>
      </c>
      <c r="F8" s="175">
        <v>5729940</v>
      </c>
      <c r="G8" s="175">
        <v>6027617</v>
      </c>
      <c r="H8" s="175">
        <v>5894721</v>
      </c>
      <c r="I8" s="176">
        <f>IFERROR(H8/G8-1,"-")</f>
        <v>-2.2047850750968379E-2</v>
      </c>
      <c r="J8" s="175">
        <f>H8-G8</f>
        <v>-132896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519075</v>
      </c>
      <c r="D9" s="159">
        <v>120035</v>
      </c>
      <c r="E9" s="159">
        <v>399780</v>
      </c>
      <c r="F9" s="159">
        <v>508979</v>
      </c>
      <c r="G9" s="159">
        <v>465880</v>
      </c>
      <c r="H9" s="159">
        <v>435516</v>
      </c>
      <c r="I9" s="160">
        <f>IFERROR(H9/G9-1,"-")</f>
        <v>-6.5175581694857043E-2</v>
      </c>
      <c r="J9" s="159">
        <f t="shared" ref="J9:J19" si="0">H9-G9</f>
        <v>-30364</v>
      </c>
      <c r="K9" s="160">
        <f>H9/H$8</f>
        <v>7.3882377130317103E-2</v>
      </c>
      <c r="L9" s="79"/>
    </row>
    <row r="10" spans="1:12" x14ac:dyDescent="0.25">
      <c r="A10" s="161" t="s">
        <v>103</v>
      </c>
      <c r="B10" s="162" t="s">
        <v>103</v>
      </c>
      <c r="C10" s="163">
        <v>124643</v>
      </c>
      <c r="D10" s="163">
        <v>73802</v>
      </c>
      <c r="E10" s="163">
        <v>122241</v>
      </c>
      <c r="F10" s="163">
        <v>154380</v>
      </c>
      <c r="G10" s="163">
        <v>141273</v>
      </c>
      <c r="H10" s="163">
        <v>114919</v>
      </c>
      <c r="I10" s="164">
        <f>IFERROR(H10/G10-1,"-")</f>
        <v>-0.18654661541837436</v>
      </c>
      <c r="J10" s="163">
        <f t="shared" si="0"/>
        <v>-26354</v>
      </c>
      <c r="K10" s="164">
        <f>H10/H$8</f>
        <v>1.9495239893457212E-2</v>
      </c>
      <c r="L10" s="79"/>
    </row>
    <row r="11" spans="1:12" x14ac:dyDescent="0.25">
      <c r="A11" s="161" t="s">
        <v>100</v>
      </c>
      <c r="B11" s="162" t="s">
        <v>100</v>
      </c>
      <c r="C11" s="163">
        <v>394432</v>
      </c>
      <c r="D11" s="163">
        <v>46233</v>
      </c>
      <c r="E11" s="163">
        <v>277539</v>
      </c>
      <c r="F11" s="163">
        <v>354599</v>
      </c>
      <c r="G11" s="163">
        <v>324607</v>
      </c>
      <c r="H11" s="163">
        <v>320597</v>
      </c>
      <c r="I11" s="164">
        <f>IFERROR(H11/G11-1,"-")</f>
        <v>-1.235339964942217E-2</v>
      </c>
      <c r="J11" s="163">
        <f t="shared" si="0"/>
        <v>-4010</v>
      </c>
      <c r="K11" s="164">
        <f>H11/H$8</f>
        <v>5.4387137236859895E-2</v>
      </c>
      <c r="L11" s="79"/>
    </row>
    <row r="12" spans="1:12" x14ac:dyDescent="0.25">
      <c r="A12" s="1"/>
      <c r="B12" s="158" t="s">
        <v>107</v>
      </c>
      <c r="C12" s="159">
        <v>5364101</v>
      </c>
      <c r="D12" s="159">
        <v>393993</v>
      </c>
      <c r="E12" s="159">
        <v>3853783</v>
      </c>
      <c r="F12" s="159">
        <v>5220961</v>
      </c>
      <c r="G12" s="159">
        <v>5561737</v>
      </c>
      <c r="H12" s="159">
        <v>5459205</v>
      </c>
      <c r="I12" s="160">
        <f>IFERROR(H12/G12-1,"-")</f>
        <v>-1.8435247837141566E-2</v>
      </c>
      <c r="J12" s="159">
        <f t="shared" si="0"/>
        <v>-102532</v>
      </c>
      <c r="K12" s="160">
        <f>H12/H$8</f>
        <v>0.92611762286968291</v>
      </c>
      <c r="L12" s="79"/>
    </row>
    <row r="13" spans="1:12" s="56" customFormat="1" x14ac:dyDescent="0.25">
      <c r="A13" s="161"/>
      <c r="B13" s="162" t="s">
        <v>110</v>
      </c>
      <c r="C13" s="163">
        <v>2098174</v>
      </c>
      <c r="D13" s="163">
        <v>45188</v>
      </c>
      <c r="E13" s="163">
        <v>1433339</v>
      </c>
      <c r="F13" s="163">
        <v>1973713</v>
      </c>
      <c r="G13" s="163">
        <v>2141829</v>
      </c>
      <c r="H13" s="163">
        <v>2136416</v>
      </c>
      <c r="I13" s="164">
        <f t="shared" ref="I13:I20" si="1">IFERROR(H13/G13-1,"-")</f>
        <v>-2.5272792552533119E-3</v>
      </c>
      <c r="J13" s="163">
        <f t="shared" si="0"/>
        <v>-5413</v>
      </c>
      <c r="K13" s="164">
        <f t="shared" ref="K13:K20" si="2">H13/H$8</f>
        <v>0.36242868831281411</v>
      </c>
      <c r="L13" s="165"/>
    </row>
    <row r="14" spans="1:12" s="56" customFormat="1" x14ac:dyDescent="0.25">
      <c r="A14" s="161"/>
      <c r="B14" s="162" t="s">
        <v>113</v>
      </c>
      <c r="C14" s="163">
        <v>796173</v>
      </c>
      <c r="D14" s="163">
        <v>64449</v>
      </c>
      <c r="E14" s="163">
        <v>473868</v>
      </c>
      <c r="F14" s="163">
        <v>692483</v>
      </c>
      <c r="G14" s="163">
        <v>747702</v>
      </c>
      <c r="H14" s="163">
        <v>708569</v>
      </c>
      <c r="I14" s="164">
        <f t="shared" si="1"/>
        <v>-5.2337696033981418E-2</v>
      </c>
      <c r="J14" s="163">
        <f t="shared" si="0"/>
        <v>-39133</v>
      </c>
      <c r="K14" s="164">
        <f t="shared" si="2"/>
        <v>0.1202039926910875</v>
      </c>
      <c r="L14" s="165"/>
    </row>
    <row r="15" spans="1:12" x14ac:dyDescent="0.25">
      <c r="A15" s="161"/>
      <c r="B15" s="162" t="s">
        <v>116</v>
      </c>
      <c r="C15" s="163">
        <v>215768</v>
      </c>
      <c r="D15" s="163">
        <v>72929</v>
      </c>
      <c r="E15" s="163">
        <v>194710</v>
      </c>
      <c r="F15" s="163">
        <v>271061</v>
      </c>
      <c r="G15" s="163">
        <v>278322</v>
      </c>
      <c r="H15" s="163">
        <v>267587</v>
      </c>
      <c r="I15" s="164">
        <f t="shared" si="1"/>
        <v>-3.857043280804251E-2</v>
      </c>
      <c r="J15" s="163">
        <f t="shared" si="0"/>
        <v>-10735</v>
      </c>
      <c r="K15" s="164">
        <f t="shared" si="2"/>
        <v>4.5394345211588472E-2</v>
      </c>
      <c r="L15" s="79"/>
    </row>
    <row r="16" spans="1:12" x14ac:dyDescent="0.25">
      <c r="A16" s="161"/>
      <c r="B16" s="162" t="s">
        <v>123</v>
      </c>
      <c r="C16" s="163">
        <v>175583</v>
      </c>
      <c r="D16" s="163">
        <v>6409</v>
      </c>
      <c r="E16" s="163">
        <v>196294</v>
      </c>
      <c r="F16" s="163">
        <v>194396</v>
      </c>
      <c r="G16" s="163">
        <v>224331</v>
      </c>
      <c r="H16" s="163">
        <v>212284</v>
      </c>
      <c r="I16" s="164">
        <f t="shared" si="1"/>
        <v>-5.3701895859243676E-2</v>
      </c>
      <c r="J16" s="163">
        <f t="shared" si="0"/>
        <v>-12047</v>
      </c>
      <c r="K16" s="164">
        <f t="shared" si="2"/>
        <v>3.6012561069472163E-2</v>
      </c>
      <c r="L16" s="79"/>
    </row>
    <row r="17" spans="1:12" x14ac:dyDescent="0.25">
      <c r="A17" s="161"/>
      <c r="B17" s="162" t="s">
        <v>119</v>
      </c>
      <c r="C17" s="163">
        <v>205439</v>
      </c>
      <c r="D17" s="163">
        <v>21233</v>
      </c>
      <c r="E17" s="163">
        <v>191050</v>
      </c>
      <c r="F17" s="163">
        <v>207317</v>
      </c>
      <c r="G17" s="163">
        <v>209257</v>
      </c>
      <c r="H17" s="163">
        <v>190141</v>
      </c>
      <c r="I17" s="164">
        <f t="shared" si="1"/>
        <v>-9.1351782736061371E-2</v>
      </c>
      <c r="J17" s="163">
        <f t="shared" si="0"/>
        <v>-19116</v>
      </c>
      <c r="K17" s="164">
        <f t="shared" si="2"/>
        <v>3.2256149188400945E-2</v>
      </c>
      <c r="L17" s="79"/>
    </row>
    <row r="18" spans="1:12" x14ac:dyDescent="0.25">
      <c r="A18" s="161"/>
      <c r="B18" s="162" t="s">
        <v>128</v>
      </c>
      <c r="C18" s="163">
        <v>190090</v>
      </c>
      <c r="D18" s="163">
        <v>1317</v>
      </c>
      <c r="E18" s="163">
        <v>134556</v>
      </c>
      <c r="F18" s="163">
        <v>186966</v>
      </c>
      <c r="G18" s="163">
        <v>170231</v>
      </c>
      <c r="H18" s="163">
        <v>156986</v>
      </c>
      <c r="I18" s="164">
        <f t="shared" si="1"/>
        <v>-7.7806040027961987E-2</v>
      </c>
      <c r="J18" s="163">
        <f t="shared" si="0"/>
        <v>-13245</v>
      </c>
      <c r="K18" s="164">
        <f t="shared" si="2"/>
        <v>2.6631625143921145E-2</v>
      </c>
      <c r="L18" s="79"/>
    </row>
    <row r="19" spans="1:12" x14ac:dyDescent="0.25">
      <c r="A19" s="161" t="s">
        <v>144</v>
      </c>
      <c r="B19" s="162" t="s">
        <v>131</v>
      </c>
      <c r="C19" s="163">
        <v>285798</v>
      </c>
      <c r="D19" s="163">
        <v>9685</v>
      </c>
      <c r="E19" s="163">
        <v>103999</v>
      </c>
      <c r="F19" s="163">
        <v>171071</v>
      </c>
      <c r="G19" s="163">
        <v>190540</v>
      </c>
      <c r="H19" s="163">
        <v>167050</v>
      </c>
      <c r="I19" s="164">
        <f t="shared" si="1"/>
        <v>-0.12328120079773275</v>
      </c>
      <c r="J19" s="163">
        <f t="shared" si="0"/>
        <v>-23490</v>
      </c>
      <c r="K19" s="164">
        <f t="shared" si="2"/>
        <v>2.8338915446549547E-2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1397076</v>
      </c>
      <c r="D20" s="168">
        <f t="shared" ref="D20:H20" si="4">D12-SUM(D13:D19)</f>
        <v>172783</v>
      </c>
      <c r="E20" s="168">
        <f t="shared" si="4"/>
        <v>1125967</v>
      </c>
      <c r="F20" s="168">
        <f t="shared" si="4"/>
        <v>1523954</v>
      </c>
      <c r="G20" s="168">
        <f t="shared" si="4"/>
        <v>1599525</v>
      </c>
      <c r="H20" s="168">
        <f t="shared" si="4"/>
        <v>1620172</v>
      </c>
      <c r="I20" s="169">
        <f t="shared" si="1"/>
        <v>1.2908207123989879E-2</v>
      </c>
      <c r="J20" s="168">
        <f>H20-G20</f>
        <v>20647</v>
      </c>
      <c r="K20" s="169">
        <f t="shared" si="2"/>
        <v>0.27485134580584902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2269991</v>
      </c>
      <c r="D22" s="175">
        <v>202139</v>
      </c>
      <c r="E22" s="175">
        <v>1698842</v>
      </c>
      <c r="F22" s="175">
        <v>2182901</v>
      </c>
      <c r="G22" s="175">
        <v>2279505</v>
      </c>
      <c r="H22" s="175">
        <v>2180082</v>
      </c>
      <c r="I22" s="176">
        <f>IFERROR(H22/G22-1,"-")</f>
        <v>-4.3616048220995296E-2</v>
      </c>
      <c r="J22" s="175">
        <f>H22-G22</f>
        <v>-99423</v>
      </c>
      <c r="K22" s="176">
        <f>H22/H$8</f>
        <v>0.36983633322085979</v>
      </c>
      <c r="L22" s="79"/>
    </row>
    <row r="23" spans="1:12" x14ac:dyDescent="0.25">
      <c r="A23" s="161" t="s">
        <v>96</v>
      </c>
      <c r="B23" s="158" t="s">
        <v>97</v>
      </c>
      <c r="C23" s="159">
        <v>81566</v>
      </c>
      <c r="D23" s="159">
        <v>41279</v>
      </c>
      <c r="E23" s="159">
        <v>82549</v>
      </c>
      <c r="F23" s="159">
        <v>82330</v>
      </c>
      <c r="G23" s="159">
        <v>81800</v>
      </c>
      <c r="H23" s="159">
        <v>58080</v>
      </c>
      <c r="I23" s="160">
        <f>IFERROR(H23/G23-1,"-")</f>
        <v>-0.2899755501222494</v>
      </c>
      <c r="J23" s="159">
        <f t="shared" ref="J23:J33" si="5">H23-G23</f>
        <v>-23720</v>
      </c>
      <c r="K23" s="160">
        <f>H23/H$8</f>
        <v>9.8528836224818783E-3</v>
      </c>
      <c r="L23" s="79"/>
    </row>
    <row r="24" spans="1:12" x14ac:dyDescent="0.25">
      <c r="A24" s="161" t="s">
        <v>103</v>
      </c>
      <c r="B24" s="162" t="s">
        <v>103</v>
      </c>
      <c r="C24" s="163">
        <v>30618</v>
      </c>
      <c r="D24" s="163">
        <v>21811</v>
      </c>
      <c r="E24" s="163">
        <v>26178</v>
      </c>
      <c r="F24" s="163">
        <v>27959</v>
      </c>
      <c r="G24" s="163">
        <v>25943</v>
      </c>
      <c r="H24" s="163">
        <v>15667</v>
      </c>
      <c r="I24" s="164">
        <f>IFERROR(H24/G24-1,"-")</f>
        <v>-0.39609914042323557</v>
      </c>
      <c r="J24" s="163">
        <f t="shared" si="5"/>
        <v>-10276</v>
      </c>
      <c r="K24" s="164">
        <f>H24/H$8</f>
        <v>2.6578017856994421E-3</v>
      </c>
      <c r="L24" s="79"/>
    </row>
    <row r="25" spans="1:12" x14ac:dyDescent="0.25">
      <c r="A25" s="161" t="s">
        <v>100</v>
      </c>
      <c r="B25" s="162" t="s">
        <v>100</v>
      </c>
      <c r="C25" s="163">
        <v>50948</v>
      </c>
      <c r="D25" s="163">
        <v>19468</v>
      </c>
      <c r="E25" s="163">
        <v>56371</v>
      </c>
      <c r="F25" s="163">
        <v>54371</v>
      </c>
      <c r="G25" s="163">
        <v>55857</v>
      </c>
      <c r="H25" s="163">
        <v>42413</v>
      </c>
      <c r="I25" s="164">
        <f>IFERROR(H25/G25-1,"-")</f>
        <v>-0.24068603756019835</v>
      </c>
      <c r="J25" s="163">
        <f t="shared" si="5"/>
        <v>-13444</v>
      </c>
      <c r="K25" s="164">
        <f>H25/H$8</f>
        <v>7.1950818367824366E-3</v>
      </c>
      <c r="L25" s="79"/>
    </row>
    <row r="26" spans="1:12" x14ac:dyDescent="0.25">
      <c r="A26" s="161"/>
      <c r="B26" s="158" t="s">
        <v>107</v>
      </c>
      <c r="C26" s="159">
        <v>2188425</v>
      </c>
      <c r="D26" s="159">
        <v>160860</v>
      </c>
      <c r="E26" s="159">
        <v>1616293</v>
      </c>
      <c r="F26" s="159">
        <v>2100571</v>
      </c>
      <c r="G26" s="159">
        <v>2197705</v>
      </c>
      <c r="H26" s="159">
        <v>2122002</v>
      </c>
      <c r="I26" s="160">
        <f>IFERROR(H26/G26-1,"-")</f>
        <v>-3.4446388391526583E-2</v>
      </c>
      <c r="J26" s="159">
        <f t="shared" si="5"/>
        <v>-75703</v>
      </c>
      <c r="K26" s="160">
        <f>H26/H$8</f>
        <v>0.35998344959837791</v>
      </c>
      <c r="L26" s="79"/>
    </row>
    <row r="27" spans="1:12" s="56" customFormat="1" x14ac:dyDescent="0.25">
      <c r="A27" s="161"/>
      <c r="B27" s="162" t="s">
        <v>110</v>
      </c>
      <c r="C27" s="163">
        <v>941646</v>
      </c>
      <c r="D27" s="163">
        <v>13232</v>
      </c>
      <c r="E27" s="163">
        <v>675649</v>
      </c>
      <c r="F27" s="163">
        <v>919218</v>
      </c>
      <c r="G27" s="163">
        <v>969677</v>
      </c>
      <c r="H27" s="163">
        <v>968756</v>
      </c>
      <c r="I27" s="164">
        <f t="shared" ref="I27:I34" si="6">IFERROR(H27/G27-1,"-")</f>
        <v>-9.498008099604327E-4</v>
      </c>
      <c r="J27" s="163">
        <f t="shared" si="5"/>
        <v>-921</v>
      </c>
      <c r="K27" s="164">
        <f t="shared" ref="K27:K34" si="7">H27/H$8</f>
        <v>0.16434297738603743</v>
      </c>
      <c r="L27" s="165"/>
    </row>
    <row r="28" spans="1:12" s="56" customFormat="1" x14ac:dyDescent="0.25">
      <c r="A28" s="161"/>
      <c r="B28" s="162" t="s">
        <v>113</v>
      </c>
      <c r="C28" s="163">
        <v>294053</v>
      </c>
      <c r="D28" s="163">
        <v>23428</v>
      </c>
      <c r="E28" s="163">
        <v>181558</v>
      </c>
      <c r="F28" s="163">
        <v>242268</v>
      </c>
      <c r="G28" s="163">
        <v>249837</v>
      </c>
      <c r="H28" s="163">
        <v>237945</v>
      </c>
      <c r="I28" s="164">
        <f t="shared" si="6"/>
        <v>-4.7599034570540044E-2</v>
      </c>
      <c r="J28" s="163">
        <f t="shared" si="5"/>
        <v>-11892</v>
      </c>
      <c r="K28" s="164">
        <f t="shared" si="7"/>
        <v>4.0365778125885855E-2</v>
      </c>
      <c r="L28" s="165"/>
    </row>
    <row r="29" spans="1:12" x14ac:dyDescent="0.25">
      <c r="A29" s="161"/>
      <c r="B29" s="162" t="s">
        <v>116</v>
      </c>
      <c r="C29" s="163">
        <v>93072</v>
      </c>
      <c r="D29" s="163">
        <v>38712</v>
      </c>
      <c r="E29" s="163">
        <v>80654</v>
      </c>
      <c r="F29" s="163">
        <v>100365</v>
      </c>
      <c r="G29" s="163">
        <v>112016</v>
      </c>
      <c r="H29" s="163">
        <v>80594</v>
      </c>
      <c r="I29" s="164">
        <f t="shared" si="6"/>
        <v>-0.280513498071704</v>
      </c>
      <c r="J29" s="163">
        <f t="shared" si="5"/>
        <v>-31422</v>
      </c>
      <c r="K29" s="164">
        <f t="shared" si="7"/>
        <v>1.367223317269808E-2</v>
      </c>
      <c r="L29" s="79"/>
    </row>
    <row r="30" spans="1:12" x14ac:dyDescent="0.25">
      <c r="A30" s="161"/>
      <c r="B30" s="162" t="s">
        <v>123</v>
      </c>
      <c r="C30" s="163">
        <v>81253</v>
      </c>
      <c r="D30" s="163">
        <v>2739</v>
      </c>
      <c r="E30" s="163">
        <v>90476</v>
      </c>
      <c r="F30" s="163">
        <v>81861</v>
      </c>
      <c r="G30" s="163">
        <v>89774</v>
      </c>
      <c r="H30" s="163">
        <v>83869</v>
      </c>
      <c r="I30" s="164">
        <f t="shared" si="6"/>
        <v>-6.5776282665359731E-2</v>
      </c>
      <c r="J30" s="163">
        <f t="shared" si="5"/>
        <v>-5905</v>
      </c>
      <c r="K30" s="164">
        <f t="shared" si="7"/>
        <v>1.4227815022967161E-2</v>
      </c>
      <c r="L30" s="79"/>
    </row>
    <row r="31" spans="1:12" x14ac:dyDescent="0.25">
      <c r="A31" s="161"/>
      <c r="B31" s="162" t="s">
        <v>119</v>
      </c>
      <c r="C31" s="163">
        <v>114684</v>
      </c>
      <c r="D31" s="163">
        <v>10609</v>
      </c>
      <c r="E31" s="163">
        <v>116636</v>
      </c>
      <c r="F31" s="163">
        <v>113282</v>
      </c>
      <c r="G31" s="163">
        <v>108580</v>
      </c>
      <c r="H31" s="163">
        <v>102707</v>
      </c>
      <c r="I31" s="164">
        <f t="shared" si="6"/>
        <v>-5.4089150856511337E-2</v>
      </c>
      <c r="J31" s="163">
        <f t="shared" si="5"/>
        <v>-5873</v>
      </c>
      <c r="K31" s="164">
        <f t="shared" si="7"/>
        <v>1.7423555754377519E-2</v>
      </c>
      <c r="L31" s="79"/>
    </row>
    <row r="32" spans="1:12" x14ac:dyDescent="0.25">
      <c r="A32" s="161"/>
      <c r="B32" s="162" t="s">
        <v>128</v>
      </c>
      <c r="C32" s="163">
        <v>76520</v>
      </c>
      <c r="D32" s="163">
        <v>305</v>
      </c>
      <c r="E32" s="163">
        <v>45554</v>
      </c>
      <c r="F32" s="163">
        <v>63031</v>
      </c>
      <c r="G32" s="163">
        <v>56265</v>
      </c>
      <c r="H32" s="163">
        <v>49820</v>
      </c>
      <c r="I32" s="164">
        <f t="shared" si="6"/>
        <v>-0.11454723184928461</v>
      </c>
      <c r="J32" s="163">
        <f t="shared" si="5"/>
        <v>-6445</v>
      </c>
      <c r="K32" s="164">
        <f t="shared" si="7"/>
        <v>8.4516298566123822E-3</v>
      </c>
      <c r="L32" s="79"/>
    </row>
    <row r="33" spans="1:12" x14ac:dyDescent="0.25">
      <c r="A33" s="161" t="s">
        <v>144</v>
      </c>
      <c r="B33" s="162" t="s">
        <v>131</v>
      </c>
      <c r="C33" s="163">
        <v>87958</v>
      </c>
      <c r="D33" s="163">
        <v>1202</v>
      </c>
      <c r="E33" s="163">
        <v>27229</v>
      </c>
      <c r="F33" s="163">
        <v>57359</v>
      </c>
      <c r="G33" s="163">
        <v>58202</v>
      </c>
      <c r="H33" s="163">
        <v>50688</v>
      </c>
      <c r="I33" s="164">
        <f t="shared" si="6"/>
        <v>-0.12910209271159068</v>
      </c>
      <c r="J33" s="163">
        <f t="shared" si="5"/>
        <v>-7514</v>
      </c>
      <c r="K33" s="164">
        <f t="shared" si="7"/>
        <v>8.5988802523478212E-3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499239</v>
      </c>
      <c r="D34" s="168">
        <f t="shared" ref="D34:H34" si="9">D26-SUM(D27:D33)</f>
        <v>70633</v>
      </c>
      <c r="E34" s="168">
        <f t="shared" si="9"/>
        <v>398537</v>
      </c>
      <c r="F34" s="168">
        <f t="shared" si="9"/>
        <v>523187</v>
      </c>
      <c r="G34" s="168">
        <f t="shared" si="9"/>
        <v>553354</v>
      </c>
      <c r="H34" s="168">
        <f t="shared" si="9"/>
        <v>547623</v>
      </c>
      <c r="I34" s="169">
        <f t="shared" si="6"/>
        <v>-1.0356842093849461E-2</v>
      </c>
      <c r="J34" s="168">
        <f>H34-G34</f>
        <v>-5731</v>
      </c>
      <c r="K34" s="169">
        <f t="shared" si="7"/>
        <v>9.2900580027451676E-2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1726116</v>
      </c>
      <c r="D36" s="175">
        <v>105534</v>
      </c>
      <c r="E36" s="175">
        <v>1185438</v>
      </c>
      <c r="F36" s="175">
        <v>1584577</v>
      </c>
      <c r="G36" s="175">
        <v>1661721</v>
      </c>
      <c r="H36" s="175">
        <v>1688329</v>
      </c>
      <c r="I36" s="176">
        <f>IFERROR(H36/G36-1,"-")</f>
        <v>1.601231494336286E-2</v>
      </c>
      <c r="J36" s="175">
        <f>H36-G36</f>
        <v>26608</v>
      </c>
      <c r="K36" s="176">
        <f>H36/H$8</f>
        <v>0.28641372509402907</v>
      </c>
      <c r="L36" s="79"/>
    </row>
    <row r="37" spans="1:12" x14ac:dyDescent="0.25">
      <c r="A37" s="161" t="s">
        <v>96</v>
      </c>
      <c r="B37" s="158" t="s">
        <v>97</v>
      </c>
      <c r="C37" s="159">
        <v>69112</v>
      </c>
      <c r="D37" s="159">
        <v>13600</v>
      </c>
      <c r="E37" s="159">
        <v>46823</v>
      </c>
      <c r="F37" s="159">
        <v>53029</v>
      </c>
      <c r="G37" s="159">
        <v>59014</v>
      </c>
      <c r="H37" s="159">
        <v>64556</v>
      </c>
      <c r="I37" s="160">
        <f>IFERROR(H37/G37-1,"-")</f>
        <v>9.3909919680075893E-2</v>
      </c>
      <c r="J37" s="159">
        <f t="shared" ref="J37:J47" si="10">H37-G37</f>
        <v>5542</v>
      </c>
      <c r="K37" s="160">
        <f>H37/H$8</f>
        <v>1.0951493717853653E-2</v>
      </c>
      <c r="L37" s="79"/>
    </row>
    <row r="38" spans="1:12" x14ac:dyDescent="0.25">
      <c r="A38" s="161" t="s">
        <v>103</v>
      </c>
      <c r="B38" s="162" t="s">
        <v>103</v>
      </c>
      <c r="C38" s="163">
        <v>24083</v>
      </c>
      <c r="D38" s="163">
        <v>8744</v>
      </c>
      <c r="E38" s="163">
        <v>14135</v>
      </c>
      <c r="F38" s="163">
        <v>11856</v>
      </c>
      <c r="G38" s="163">
        <v>23724</v>
      </c>
      <c r="H38" s="163">
        <v>23863</v>
      </c>
      <c r="I38" s="164">
        <f>IFERROR(H38/G38-1,"-")</f>
        <v>5.8590456921261413E-3</v>
      </c>
      <c r="J38" s="163">
        <f t="shared" si="10"/>
        <v>139</v>
      </c>
      <c r="K38" s="164">
        <f>H38/H$8</f>
        <v>4.0481983795331447E-3</v>
      </c>
      <c r="L38" s="79"/>
    </row>
    <row r="39" spans="1:12" x14ac:dyDescent="0.25">
      <c r="A39" s="161" t="s">
        <v>100</v>
      </c>
      <c r="B39" s="162" t="s">
        <v>100</v>
      </c>
      <c r="C39" s="163">
        <v>45029</v>
      </c>
      <c r="D39" s="163">
        <v>4856</v>
      </c>
      <c r="E39" s="163">
        <v>32688</v>
      </c>
      <c r="F39" s="163">
        <v>41173</v>
      </c>
      <c r="G39" s="163">
        <v>35290</v>
      </c>
      <c r="H39" s="163">
        <v>40693</v>
      </c>
      <c r="I39" s="164">
        <f>IFERROR(H39/G39-1,"-")</f>
        <v>0.15310286200056678</v>
      </c>
      <c r="J39" s="163">
        <f t="shared" si="10"/>
        <v>5403</v>
      </c>
      <c r="K39" s="164">
        <f>H39/H$8</f>
        <v>6.9032953383205073E-3</v>
      </c>
      <c r="L39" s="79"/>
    </row>
    <row r="40" spans="1:12" x14ac:dyDescent="0.25">
      <c r="A40" s="161"/>
      <c r="B40" s="158" t="s">
        <v>107</v>
      </c>
      <c r="C40" s="159">
        <v>1657004</v>
      </c>
      <c r="D40" s="159">
        <v>91934</v>
      </c>
      <c r="E40" s="159">
        <v>1138615</v>
      </c>
      <c r="F40" s="159">
        <v>1531548</v>
      </c>
      <c r="G40" s="159">
        <v>1602707</v>
      </c>
      <c r="H40" s="159">
        <v>1623773</v>
      </c>
      <c r="I40" s="160">
        <f>IFERROR(H40/G40-1,"-")</f>
        <v>1.3144011974740133E-2</v>
      </c>
      <c r="J40" s="159">
        <f t="shared" si="10"/>
        <v>21066</v>
      </c>
      <c r="K40" s="160">
        <f>H40/H$8</f>
        <v>0.27546223137617537</v>
      </c>
      <c r="L40" s="79"/>
    </row>
    <row r="41" spans="1:12" s="56" customFormat="1" x14ac:dyDescent="0.25">
      <c r="A41" s="161"/>
      <c r="B41" s="162" t="s">
        <v>110</v>
      </c>
      <c r="C41" s="163">
        <v>719592</v>
      </c>
      <c r="D41" s="163">
        <v>8397</v>
      </c>
      <c r="E41" s="163">
        <v>430541</v>
      </c>
      <c r="F41" s="163">
        <v>599987</v>
      </c>
      <c r="G41" s="163">
        <v>654984</v>
      </c>
      <c r="H41" s="163">
        <v>673435</v>
      </c>
      <c r="I41" s="164">
        <f t="shared" ref="I41:I48" si="11">IFERROR(H41/G41-1,"-")</f>
        <v>2.8170153774748741E-2</v>
      </c>
      <c r="J41" s="163">
        <f t="shared" si="10"/>
        <v>18451</v>
      </c>
      <c r="K41" s="164">
        <f t="shared" ref="K41:K48" si="12">H41/H$8</f>
        <v>0.11424374453006342</v>
      </c>
      <c r="L41" s="165"/>
    </row>
    <row r="42" spans="1:12" s="56" customFormat="1" x14ac:dyDescent="0.25">
      <c r="A42" s="161"/>
      <c r="B42" s="162" t="s">
        <v>113</v>
      </c>
      <c r="C42" s="163">
        <v>87983</v>
      </c>
      <c r="D42" s="163">
        <v>8390</v>
      </c>
      <c r="E42" s="163">
        <v>49115</v>
      </c>
      <c r="F42" s="163">
        <v>75859</v>
      </c>
      <c r="G42" s="163">
        <v>71552</v>
      </c>
      <c r="H42" s="163">
        <v>65835</v>
      </c>
      <c r="I42" s="164">
        <f t="shared" si="11"/>
        <v>-7.9899932915921235E-2</v>
      </c>
      <c r="J42" s="163">
        <f t="shared" si="10"/>
        <v>-5717</v>
      </c>
      <c r="K42" s="164">
        <f t="shared" si="12"/>
        <v>1.1168467515256447E-2</v>
      </c>
      <c r="L42" s="165"/>
    </row>
    <row r="43" spans="1:12" x14ac:dyDescent="0.25">
      <c r="A43" s="161"/>
      <c r="B43" s="162" t="s">
        <v>116</v>
      </c>
      <c r="C43" s="163">
        <v>37799</v>
      </c>
      <c r="D43" s="163">
        <v>11245</v>
      </c>
      <c r="E43" s="163">
        <v>31338</v>
      </c>
      <c r="F43" s="163">
        <v>39172</v>
      </c>
      <c r="G43" s="163">
        <v>38501</v>
      </c>
      <c r="H43" s="163">
        <v>44302</v>
      </c>
      <c r="I43" s="164">
        <f t="shared" si="11"/>
        <v>0.1506714111321783</v>
      </c>
      <c r="J43" s="163">
        <f t="shared" si="10"/>
        <v>5801</v>
      </c>
      <c r="K43" s="164">
        <f t="shared" si="12"/>
        <v>7.5155380551513804E-3</v>
      </c>
      <c r="L43" s="79"/>
    </row>
    <row r="44" spans="1:12" x14ac:dyDescent="0.25">
      <c r="A44" s="161"/>
      <c r="B44" s="162" t="s">
        <v>123</v>
      </c>
      <c r="C44" s="163">
        <v>73072</v>
      </c>
      <c r="D44" s="163">
        <v>1698</v>
      </c>
      <c r="E44" s="163">
        <v>64300</v>
      </c>
      <c r="F44" s="163">
        <v>75903</v>
      </c>
      <c r="G44" s="163">
        <v>81624</v>
      </c>
      <c r="H44" s="163">
        <v>75230</v>
      </c>
      <c r="I44" s="164">
        <f t="shared" si="11"/>
        <v>-7.833480348916988E-2</v>
      </c>
      <c r="J44" s="163">
        <f t="shared" si="10"/>
        <v>-6394</v>
      </c>
      <c r="K44" s="164">
        <f t="shared" si="12"/>
        <v>1.2762266441448204E-2</v>
      </c>
      <c r="L44" s="79"/>
    </row>
    <row r="45" spans="1:12" x14ac:dyDescent="0.25">
      <c r="A45" s="161"/>
      <c r="B45" s="162" t="s">
        <v>119</v>
      </c>
      <c r="C45" s="163">
        <v>66554</v>
      </c>
      <c r="D45" s="163">
        <v>3044</v>
      </c>
      <c r="E45" s="163">
        <v>47231</v>
      </c>
      <c r="F45" s="163">
        <v>62178</v>
      </c>
      <c r="G45" s="163">
        <v>68177</v>
      </c>
      <c r="H45" s="163">
        <v>56173</v>
      </c>
      <c r="I45" s="164">
        <f t="shared" si="11"/>
        <v>-0.17607110902503775</v>
      </c>
      <c r="J45" s="163">
        <f t="shared" si="10"/>
        <v>-12004</v>
      </c>
      <c r="K45" s="164">
        <f t="shared" si="12"/>
        <v>9.5293738244778669E-3</v>
      </c>
      <c r="L45" s="79"/>
    </row>
    <row r="46" spans="1:12" x14ac:dyDescent="0.25">
      <c r="A46" s="161"/>
      <c r="B46" s="162" t="s">
        <v>128</v>
      </c>
      <c r="C46" s="163">
        <v>67222</v>
      </c>
      <c r="D46" s="163">
        <v>515</v>
      </c>
      <c r="E46" s="163">
        <v>56529</v>
      </c>
      <c r="F46" s="163">
        <v>62440</v>
      </c>
      <c r="G46" s="163">
        <v>61163</v>
      </c>
      <c r="H46" s="163">
        <v>62283</v>
      </c>
      <c r="I46" s="164">
        <f t="shared" si="11"/>
        <v>1.8311724408547558E-2</v>
      </c>
      <c r="J46" s="163">
        <f t="shared" si="10"/>
        <v>1120</v>
      </c>
      <c r="K46" s="164">
        <f t="shared" si="12"/>
        <v>1.0565894467269953E-2</v>
      </c>
      <c r="L46" s="79"/>
    </row>
    <row r="47" spans="1:12" x14ac:dyDescent="0.25">
      <c r="A47" s="161" t="s">
        <v>144</v>
      </c>
      <c r="B47" s="162" t="s">
        <v>131</v>
      </c>
      <c r="C47" s="163">
        <v>117398</v>
      </c>
      <c r="D47" s="163">
        <v>7380</v>
      </c>
      <c r="E47" s="163">
        <v>53168</v>
      </c>
      <c r="F47" s="163">
        <v>69641</v>
      </c>
      <c r="G47" s="163">
        <v>80219</v>
      </c>
      <c r="H47" s="163">
        <v>72240</v>
      </c>
      <c r="I47" s="164">
        <f t="shared" si="11"/>
        <v>-9.9465213976738687E-2</v>
      </c>
      <c r="J47" s="163">
        <f t="shared" si="10"/>
        <v>-7979</v>
      </c>
      <c r="K47" s="164">
        <f t="shared" si="12"/>
        <v>1.2255032935401014E-2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487384</v>
      </c>
      <c r="D48" s="168">
        <f t="shared" ref="D48:H48" si="14">D40-SUM(D41:D47)</f>
        <v>51265</v>
      </c>
      <c r="E48" s="168">
        <f t="shared" si="14"/>
        <v>406393</v>
      </c>
      <c r="F48" s="168">
        <f t="shared" si="14"/>
        <v>546368</v>
      </c>
      <c r="G48" s="168">
        <f t="shared" si="14"/>
        <v>546487</v>
      </c>
      <c r="H48" s="168">
        <f t="shared" si="14"/>
        <v>574275</v>
      </c>
      <c r="I48" s="169">
        <f t="shared" si="11"/>
        <v>5.0848419084077001E-2</v>
      </c>
      <c r="J48" s="168">
        <f>H48-G48</f>
        <v>27788</v>
      </c>
      <c r="K48" s="169">
        <f t="shared" si="12"/>
        <v>9.74219136071071E-2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41401</v>
      </c>
      <c r="D50" s="175">
        <v>4966</v>
      </c>
      <c r="E50" s="175">
        <v>27139</v>
      </c>
      <c r="F50" s="175">
        <v>34163</v>
      </c>
      <c r="G50" s="175">
        <v>39956</v>
      </c>
      <c r="H50" s="175">
        <v>38976</v>
      </c>
      <c r="I50" s="176">
        <f>IFERROR(H50/G50-1,"-")</f>
        <v>-2.4526979677645389E-2</v>
      </c>
      <c r="J50" s="175">
        <f>H50-G50</f>
        <v>-980</v>
      </c>
      <c r="K50" s="176">
        <f>H50/H$8</f>
        <v>6.6120177697977563E-3</v>
      </c>
      <c r="L50" s="79"/>
    </row>
    <row r="51" spans="1:12" x14ac:dyDescent="0.25">
      <c r="A51" s="161" t="s">
        <v>96</v>
      </c>
      <c r="B51" s="158" t="s">
        <v>97</v>
      </c>
      <c r="C51" s="159">
        <v>2118</v>
      </c>
      <c r="D51" s="159">
        <v>1031</v>
      </c>
      <c r="E51" s="159">
        <v>1552</v>
      </c>
      <c r="F51" s="159">
        <v>10028</v>
      </c>
      <c r="G51" s="159">
        <v>3529</v>
      </c>
      <c r="H51" s="159">
        <v>4360</v>
      </c>
      <c r="I51" s="160">
        <f>IFERROR(H51/G51-1,"-")</f>
        <v>0.23547747237177674</v>
      </c>
      <c r="J51" s="159">
        <f t="shared" ref="J51:J61" si="15">H51-G51</f>
        <v>831</v>
      </c>
      <c r="K51" s="160">
        <f>H51/H$8</f>
        <v>7.3964484493837797E-4</v>
      </c>
      <c r="L51" s="79"/>
    </row>
    <row r="52" spans="1:12" x14ac:dyDescent="0.25">
      <c r="A52" s="161" t="s">
        <v>103</v>
      </c>
      <c r="B52" s="162" t="s">
        <v>103</v>
      </c>
      <c r="C52" s="163">
        <v>1051</v>
      </c>
      <c r="D52" s="163">
        <v>757</v>
      </c>
      <c r="E52" s="163">
        <v>157</v>
      </c>
      <c r="F52" s="163">
        <v>7140</v>
      </c>
      <c r="G52" s="163">
        <v>1177</v>
      </c>
      <c r="H52" s="163">
        <v>2078</v>
      </c>
      <c r="I52" s="164">
        <f>IFERROR(H52/G52-1,"-")</f>
        <v>0.76550552251486836</v>
      </c>
      <c r="J52" s="163">
        <f t="shared" si="15"/>
        <v>901</v>
      </c>
      <c r="K52" s="164">
        <f>H52/H$8</f>
        <v>3.5251880453714433E-4</v>
      </c>
      <c r="L52" s="79"/>
    </row>
    <row r="53" spans="1:12" x14ac:dyDescent="0.25">
      <c r="A53" s="161" t="s">
        <v>100</v>
      </c>
      <c r="B53" s="162" t="s">
        <v>100</v>
      </c>
      <c r="C53" s="163">
        <v>1067</v>
      </c>
      <c r="D53" s="163">
        <v>274</v>
      </c>
      <c r="E53" s="163">
        <v>1395</v>
      </c>
      <c r="F53" s="163">
        <v>2888</v>
      </c>
      <c r="G53" s="163">
        <v>2352</v>
      </c>
      <c r="H53" s="163">
        <v>2282</v>
      </c>
      <c r="I53" s="164">
        <f>IFERROR(H53/G53-1,"-")</f>
        <v>-2.9761904761904767E-2</v>
      </c>
      <c r="J53" s="163">
        <f t="shared" si="15"/>
        <v>-70</v>
      </c>
      <c r="K53" s="164">
        <f>H53/H$8</f>
        <v>3.8712604040123358E-4</v>
      </c>
      <c r="L53" s="79"/>
    </row>
    <row r="54" spans="1:12" x14ac:dyDescent="0.25">
      <c r="A54" s="161"/>
      <c r="B54" s="158" t="s">
        <v>107</v>
      </c>
      <c r="C54" s="159">
        <v>39283</v>
      </c>
      <c r="D54" s="159">
        <v>3935</v>
      </c>
      <c r="E54" s="159">
        <v>25587</v>
      </c>
      <c r="F54" s="159">
        <v>24135</v>
      </c>
      <c r="G54" s="159">
        <v>36427</v>
      </c>
      <c r="H54" s="159">
        <v>34616</v>
      </c>
      <c r="I54" s="160">
        <f>IFERROR(H54/G54-1,"-")</f>
        <v>-4.971587009635714E-2</v>
      </c>
      <c r="J54" s="159">
        <f t="shared" si="15"/>
        <v>-1811</v>
      </c>
      <c r="K54" s="160">
        <f>H54/H$8</f>
        <v>5.8723729248593782E-3</v>
      </c>
      <c r="L54" s="79"/>
    </row>
    <row r="55" spans="1:12" s="56" customFormat="1" x14ac:dyDescent="0.25">
      <c r="A55" s="161"/>
      <c r="B55" s="162" t="s">
        <v>110</v>
      </c>
      <c r="C55" s="163">
        <v>11570</v>
      </c>
      <c r="D55" s="163">
        <v>201</v>
      </c>
      <c r="E55" s="163">
        <v>9938</v>
      </c>
      <c r="F55" s="163">
        <v>9730</v>
      </c>
      <c r="G55" s="163">
        <v>11566</v>
      </c>
      <c r="H55" s="163">
        <v>12429</v>
      </c>
      <c r="I55" s="164">
        <f t="shared" ref="I55:I62" si="16">IFERROR(H55/G55-1,"-")</f>
        <v>7.4615251599515764E-2</v>
      </c>
      <c r="J55" s="163">
        <f t="shared" si="15"/>
        <v>863</v>
      </c>
      <c r="K55" s="164">
        <f t="shared" ref="K55:K62" si="17">H55/H$8</f>
        <v>2.1084967380135549E-3</v>
      </c>
      <c r="L55" s="165"/>
    </row>
    <row r="56" spans="1:12" s="56" customFormat="1" x14ac:dyDescent="0.25">
      <c r="A56" s="161"/>
      <c r="B56" s="162" t="s">
        <v>113</v>
      </c>
      <c r="C56" s="163">
        <v>12825</v>
      </c>
      <c r="D56" s="163">
        <v>1976</v>
      </c>
      <c r="E56" s="163">
        <v>7443</v>
      </c>
      <c r="F56" s="163">
        <v>4909</v>
      </c>
      <c r="G56" s="163">
        <v>10911</v>
      </c>
      <c r="H56" s="163">
        <v>9031</v>
      </c>
      <c r="I56" s="164">
        <f t="shared" si="16"/>
        <v>-0.17230318027678493</v>
      </c>
      <c r="J56" s="163">
        <f t="shared" si="15"/>
        <v>-1880</v>
      </c>
      <c r="K56" s="164">
        <f t="shared" si="17"/>
        <v>1.532048760238186E-3</v>
      </c>
      <c r="L56" s="165"/>
    </row>
    <row r="57" spans="1:12" x14ac:dyDescent="0.25">
      <c r="A57" s="161"/>
      <c r="B57" s="162" t="s">
        <v>116</v>
      </c>
      <c r="C57" s="163">
        <v>1057</v>
      </c>
      <c r="D57" s="163">
        <v>155</v>
      </c>
      <c r="E57" s="163">
        <v>718</v>
      </c>
      <c r="F57" s="163">
        <v>1271</v>
      </c>
      <c r="G57" s="163">
        <v>1237</v>
      </c>
      <c r="H57" s="163">
        <v>1047</v>
      </c>
      <c r="I57" s="164">
        <f t="shared" si="16"/>
        <v>-0.15359741309620045</v>
      </c>
      <c r="J57" s="163">
        <f t="shared" si="15"/>
        <v>-190</v>
      </c>
      <c r="K57" s="164">
        <f t="shared" si="17"/>
        <v>1.7761654877304625E-4</v>
      </c>
      <c r="L57" s="79"/>
    </row>
    <row r="58" spans="1:12" x14ac:dyDescent="0.25">
      <c r="A58" s="161"/>
      <c r="B58" s="162" t="s">
        <v>123</v>
      </c>
      <c r="C58" s="163">
        <v>578</v>
      </c>
      <c r="D58" s="163">
        <v>152</v>
      </c>
      <c r="E58" s="163">
        <v>794</v>
      </c>
      <c r="F58" s="163">
        <v>390</v>
      </c>
      <c r="G58" s="163">
        <v>1190</v>
      </c>
      <c r="H58" s="163">
        <v>1106</v>
      </c>
      <c r="I58" s="164">
        <f t="shared" si="16"/>
        <v>-7.0588235294117618E-2</v>
      </c>
      <c r="J58" s="163">
        <f t="shared" si="15"/>
        <v>-84</v>
      </c>
      <c r="K58" s="164">
        <f t="shared" si="17"/>
        <v>1.8762550424354267E-4</v>
      </c>
      <c r="L58" s="79"/>
    </row>
    <row r="59" spans="1:12" x14ac:dyDescent="0.25">
      <c r="A59" s="161"/>
      <c r="B59" s="162" t="s">
        <v>119</v>
      </c>
      <c r="C59" s="163">
        <v>634</v>
      </c>
      <c r="D59" s="163">
        <v>80</v>
      </c>
      <c r="E59" s="163">
        <v>579</v>
      </c>
      <c r="F59" s="163">
        <v>498</v>
      </c>
      <c r="G59" s="163">
        <v>921</v>
      </c>
      <c r="H59" s="163">
        <v>826</v>
      </c>
      <c r="I59" s="164">
        <f t="shared" si="16"/>
        <v>-0.10314875135722046</v>
      </c>
      <c r="J59" s="163">
        <f t="shared" si="15"/>
        <v>-95</v>
      </c>
      <c r="K59" s="164">
        <f t="shared" si="17"/>
        <v>1.4012537658694959E-4</v>
      </c>
      <c r="L59" s="79"/>
    </row>
    <row r="60" spans="1:12" x14ac:dyDescent="0.25">
      <c r="A60" s="161"/>
      <c r="B60" s="162" t="s">
        <v>128</v>
      </c>
      <c r="C60" s="163">
        <v>490</v>
      </c>
      <c r="D60" s="163">
        <v>5</v>
      </c>
      <c r="E60" s="163">
        <v>125</v>
      </c>
      <c r="F60" s="163">
        <v>321</v>
      </c>
      <c r="G60" s="163">
        <v>273</v>
      </c>
      <c r="H60" s="163">
        <v>282</v>
      </c>
      <c r="I60" s="164">
        <f t="shared" si="16"/>
        <v>3.2967032967033072E-2</v>
      </c>
      <c r="J60" s="163">
        <f t="shared" si="15"/>
        <v>9</v>
      </c>
      <c r="K60" s="164">
        <f t="shared" si="17"/>
        <v>4.7839414282711598E-5</v>
      </c>
      <c r="L60" s="79"/>
    </row>
    <row r="61" spans="1:12" x14ac:dyDescent="0.25">
      <c r="A61" s="161" t="s">
        <v>144</v>
      </c>
      <c r="B61" s="162" t="s">
        <v>131</v>
      </c>
      <c r="C61" s="163">
        <v>1329</v>
      </c>
      <c r="D61" s="163">
        <v>14</v>
      </c>
      <c r="E61" s="163">
        <v>184</v>
      </c>
      <c r="F61" s="163">
        <v>282</v>
      </c>
      <c r="G61" s="163">
        <v>247</v>
      </c>
      <c r="H61" s="163">
        <v>464</v>
      </c>
      <c r="I61" s="164">
        <f t="shared" si="16"/>
        <v>0.87854251012145745</v>
      </c>
      <c r="J61" s="163">
        <f t="shared" si="15"/>
        <v>217</v>
      </c>
      <c r="K61" s="164">
        <f t="shared" si="17"/>
        <v>7.8714497259497093E-5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10800</v>
      </c>
      <c r="D62" s="168">
        <f t="shared" ref="D62:H62" si="19">D54-SUM(D55:D61)</f>
        <v>1352</v>
      </c>
      <c r="E62" s="168">
        <f t="shared" si="19"/>
        <v>5806</v>
      </c>
      <c r="F62" s="168">
        <f t="shared" si="19"/>
        <v>6734</v>
      </c>
      <c r="G62" s="168">
        <f t="shared" si="19"/>
        <v>10082</v>
      </c>
      <c r="H62" s="168">
        <f t="shared" si="19"/>
        <v>9431</v>
      </c>
      <c r="I62" s="169">
        <f t="shared" si="16"/>
        <v>-6.4570521721880603E-2</v>
      </c>
      <c r="J62" s="168">
        <f>H62-G62</f>
        <v>-651</v>
      </c>
      <c r="K62" s="169">
        <f t="shared" si="17"/>
        <v>1.5999060854618905E-3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127894</v>
      </c>
      <c r="D64" s="175">
        <v>25853</v>
      </c>
      <c r="E64" s="175">
        <v>127192</v>
      </c>
      <c r="F64" s="175">
        <v>236821</v>
      </c>
      <c r="G64" s="175">
        <v>235129</v>
      </c>
      <c r="H64" s="175">
        <v>182543</v>
      </c>
      <c r="I64" s="176">
        <f>IFERROR(H64/G64-1,"-")</f>
        <v>-0.22364744459424402</v>
      </c>
      <c r="J64" s="175">
        <f>H64-G64</f>
        <v>-52586</v>
      </c>
      <c r="K64" s="176">
        <f>H64/H$8</f>
        <v>3.0967199295776678E-2</v>
      </c>
      <c r="L64" s="79"/>
    </row>
    <row r="65" spans="1:12" x14ac:dyDescent="0.25">
      <c r="A65" s="161" t="s">
        <v>96</v>
      </c>
      <c r="B65" s="158" t="s">
        <v>97</v>
      </c>
      <c r="C65" s="159">
        <v>20187</v>
      </c>
      <c r="D65" s="159">
        <v>5294</v>
      </c>
      <c r="E65" s="159">
        <v>18620</v>
      </c>
      <c r="F65" s="159">
        <v>19936</v>
      </c>
      <c r="G65" s="159">
        <v>25881</v>
      </c>
      <c r="H65" s="159">
        <v>17311</v>
      </c>
      <c r="I65" s="160">
        <f>IFERROR(H65/G65-1,"-")</f>
        <v>-0.33113094548124111</v>
      </c>
      <c r="J65" s="159">
        <f t="shared" ref="J65:J75" si="20">H65-G65</f>
        <v>-8570</v>
      </c>
      <c r="K65" s="160">
        <f>H65/H$8</f>
        <v>2.936695392368867E-3</v>
      </c>
      <c r="L65" s="79"/>
    </row>
    <row r="66" spans="1:12" x14ac:dyDescent="0.25">
      <c r="A66" s="161" t="s">
        <v>103</v>
      </c>
      <c r="B66" s="162" t="s">
        <v>103</v>
      </c>
      <c r="C66" s="163">
        <v>5674</v>
      </c>
      <c r="D66" s="163">
        <v>5126</v>
      </c>
      <c r="E66" s="163">
        <v>10200</v>
      </c>
      <c r="F66" s="163">
        <v>14755</v>
      </c>
      <c r="G66" s="163">
        <v>13613</v>
      </c>
      <c r="H66" s="163">
        <v>3312</v>
      </c>
      <c r="I66" s="164">
        <f>IFERROR(H66/G66-1,"-")</f>
        <v>-0.75670315139939759</v>
      </c>
      <c r="J66" s="163">
        <f t="shared" si="20"/>
        <v>-10301</v>
      </c>
      <c r="K66" s="164">
        <f>H66/H$8</f>
        <v>5.6185865285227239E-4</v>
      </c>
      <c r="L66" s="79"/>
    </row>
    <row r="67" spans="1:12" x14ac:dyDescent="0.25">
      <c r="A67" s="161" t="s">
        <v>100</v>
      </c>
      <c r="B67" s="162" t="s">
        <v>100</v>
      </c>
      <c r="C67" s="163">
        <v>14513</v>
      </c>
      <c r="D67" s="163">
        <v>168</v>
      </c>
      <c r="E67" s="163">
        <v>8420</v>
      </c>
      <c r="F67" s="163">
        <v>5181</v>
      </c>
      <c r="G67" s="163">
        <v>12268</v>
      </c>
      <c r="H67" s="163">
        <v>13999</v>
      </c>
      <c r="I67" s="164">
        <f>IFERROR(H67/G67-1,"-")</f>
        <v>0.14109879360939037</v>
      </c>
      <c r="J67" s="163">
        <f t="shared" si="20"/>
        <v>1731</v>
      </c>
      <c r="K67" s="164">
        <f>H67/H$8</f>
        <v>2.3748367395165946E-3</v>
      </c>
      <c r="L67" s="79"/>
    </row>
    <row r="68" spans="1:12" x14ac:dyDescent="0.25">
      <c r="A68" s="161"/>
      <c r="B68" s="158" t="s">
        <v>107</v>
      </c>
      <c r="C68" s="159">
        <v>107707</v>
      </c>
      <c r="D68" s="159">
        <v>20559</v>
      </c>
      <c r="E68" s="159">
        <v>108572</v>
      </c>
      <c r="F68" s="159">
        <v>216885</v>
      </c>
      <c r="G68" s="159">
        <v>209248</v>
      </c>
      <c r="H68" s="159">
        <v>165232</v>
      </c>
      <c r="I68" s="160">
        <f>IFERROR(H68/G68-1,"-")</f>
        <v>-0.21035326502523322</v>
      </c>
      <c r="J68" s="159">
        <f t="shared" si="20"/>
        <v>-44016</v>
      </c>
      <c r="K68" s="160">
        <f>H68/H$8</f>
        <v>2.8030503903407812E-2</v>
      </c>
      <c r="L68" s="79"/>
    </row>
    <row r="69" spans="1:12" s="56" customFormat="1" x14ac:dyDescent="0.25">
      <c r="A69" s="161"/>
      <c r="B69" s="162" t="s">
        <v>110</v>
      </c>
      <c r="C69" s="163">
        <v>39912</v>
      </c>
      <c r="D69" s="163">
        <v>252</v>
      </c>
      <c r="E69" s="163">
        <v>32427</v>
      </c>
      <c r="F69" s="163">
        <v>68720</v>
      </c>
      <c r="G69" s="163">
        <v>72707</v>
      </c>
      <c r="H69" s="163">
        <v>66309</v>
      </c>
      <c r="I69" s="164">
        <f t="shared" ref="I69:I76" si="21">IFERROR(H69/G69-1,"-")</f>
        <v>-8.799702917188168E-2</v>
      </c>
      <c r="J69" s="163">
        <f t="shared" si="20"/>
        <v>-6398</v>
      </c>
      <c r="K69" s="164">
        <f t="shared" ref="K69:K76" si="22">H69/H$8</f>
        <v>1.1248878445646537E-2</v>
      </c>
      <c r="L69" s="165"/>
    </row>
    <row r="70" spans="1:12" s="56" customFormat="1" x14ac:dyDescent="0.25">
      <c r="A70" s="161"/>
      <c r="B70" s="162" t="s">
        <v>113</v>
      </c>
      <c r="C70" s="163">
        <v>13113</v>
      </c>
      <c r="D70" s="163">
        <v>5054</v>
      </c>
      <c r="E70" s="163">
        <v>10255</v>
      </c>
      <c r="F70" s="163">
        <v>16053</v>
      </c>
      <c r="G70" s="163">
        <v>18608</v>
      </c>
      <c r="H70" s="163">
        <v>14666</v>
      </c>
      <c r="I70" s="164">
        <f t="shared" si="21"/>
        <v>-0.2118443680137575</v>
      </c>
      <c r="J70" s="163">
        <f t="shared" si="20"/>
        <v>-3942</v>
      </c>
      <c r="K70" s="164">
        <f t="shared" si="22"/>
        <v>2.4879888293271217E-3</v>
      </c>
      <c r="L70" s="165"/>
    </row>
    <row r="71" spans="1:12" x14ac:dyDescent="0.25">
      <c r="A71" s="161"/>
      <c r="B71" s="162" t="s">
        <v>116</v>
      </c>
      <c r="C71" s="163">
        <v>14265</v>
      </c>
      <c r="D71" s="163">
        <v>1218</v>
      </c>
      <c r="E71" s="163">
        <v>11899</v>
      </c>
      <c r="F71" s="163">
        <v>33409</v>
      </c>
      <c r="G71" s="163">
        <v>20198</v>
      </c>
      <c r="H71" s="163">
        <v>10787</v>
      </c>
      <c r="I71" s="164">
        <f t="shared" si="21"/>
        <v>-0.46593722150707995</v>
      </c>
      <c r="J71" s="163">
        <f t="shared" si="20"/>
        <v>-9411</v>
      </c>
      <c r="K71" s="164">
        <f t="shared" si="22"/>
        <v>1.8299424179702482E-3</v>
      </c>
      <c r="L71" s="79"/>
    </row>
    <row r="72" spans="1:12" x14ac:dyDescent="0.25">
      <c r="A72" s="161"/>
      <c r="B72" s="162" t="s">
        <v>123</v>
      </c>
      <c r="C72" s="163">
        <v>1063</v>
      </c>
      <c r="D72" s="163">
        <v>399</v>
      </c>
      <c r="E72" s="163">
        <v>7978</v>
      </c>
      <c r="F72" s="163">
        <v>4705</v>
      </c>
      <c r="G72" s="163">
        <v>9107</v>
      </c>
      <c r="H72" s="163">
        <v>7037</v>
      </c>
      <c r="I72" s="164">
        <f t="shared" si="21"/>
        <v>-0.22729768310091136</v>
      </c>
      <c r="J72" s="163">
        <f t="shared" si="20"/>
        <v>-2070</v>
      </c>
      <c r="K72" s="164">
        <f t="shared" si="22"/>
        <v>1.1937799939980196E-3</v>
      </c>
      <c r="L72" s="79"/>
    </row>
    <row r="73" spans="1:12" x14ac:dyDescent="0.25">
      <c r="A73" s="161"/>
      <c r="B73" s="162" t="s">
        <v>119</v>
      </c>
      <c r="C73" s="163">
        <v>2108</v>
      </c>
      <c r="D73" s="163">
        <v>4909</v>
      </c>
      <c r="E73" s="163">
        <v>2459</v>
      </c>
      <c r="F73" s="163">
        <v>3868</v>
      </c>
      <c r="G73" s="163">
        <v>4701</v>
      </c>
      <c r="H73" s="163">
        <v>3483</v>
      </c>
      <c r="I73" s="164">
        <f t="shared" si="21"/>
        <v>-0.25909380982769625</v>
      </c>
      <c r="J73" s="163">
        <f t="shared" si="20"/>
        <v>-1218</v>
      </c>
      <c r="K73" s="164">
        <f t="shared" si="22"/>
        <v>5.90867659385406E-4</v>
      </c>
      <c r="L73" s="79"/>
    </row>
    <row r="74" spans="1:12" x14ac:dyDescent="0.25">
      <c r="A74" s="161"/>
      <c r="B74" s="162" t="s">
        <v>128</v>
      </c>
      <c r="C74" s="163">
        <v>4883</v>
      </c>
      <c r="D74" s="163">
        <v>0</v>
      </c>
      <c r="E74" s="163">
        <v>5121</v>
      </c>
      <c r="F74" s="163">
        <v>14747</v>
      </c>
      <c r="G74" s="163">
        <v>7677</v>
      </c>
      <c r="H74" s="163">
        <v>6083</v>
      </c>
      <c r="I74" s="164">
        <f t="shared" si="21"/>
        <v>-0.20763319004819591</v>
      </c>
      <c r="J74" s="163">
        <f t="shared" si="20"/>
        <v>-1594</v>
      </c>
      <c r="K74" s="164">
        <f t="shared" si="22"/>
        <v>1.0319402733394846E-3</v>
      </c>
      <c r="L74" s="79"/>
    </row>
    <row r="75" spans="1:12" x14ac:dyDescent="0.25">
      <c r="A75" s="161" t="s">
        <v>144</v>
      </c>
      <c r="B75" s="162" t="s">
        <v>131</v>
      </c>
      <c r="C75" s="163">
        <v>3860</v>
      </c>
      <c r="D75" s="163">
        <v>0</v>
      </c>
      <c r="E75" s="163">
        <v>2038</v>
      </c>
      <c r="F75" s="163">
        <v>3998</v>
      </c>
      <c r="G75" s="163">
        <v>6144</v>
      </c>
      <c r="H75" s="163">
        <v>8803</v>
      </c>
      <c r="I75" s="164">
        <f t="shared" si="21"/>
        <v>0.43277994791666674</v>
      </c>
      <c r="J75" s="163">
        <f t="shared" si="20"/>
        <v>2659</v>
      </c>
      <c r="K75" s="164">
        <f t="shared" si="22"/>
        <v>1.4933700848606744E-3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28503</v>
      </c>
      <c r="D76" s="168">
        <f t="shared" ref="D76:H76" si="24">D68-SUM(D69:D75)</f>
        <v>8727</v>
      </c>
      <c r="E76" s="168">
        <f t="shared" si="24"/>
        <v>36395</v>
      </c>
      <c r="F76" s="168">
        <f t="shared" si="24"/>
        <v>71385</v>
      </c>
      <c r="G76" s="168">
        <f t="shared" si="24"/>
        <v>70106</v>
      </c>
      <c r="H76" s="168">
        <f t="shared" si="24"/>
        <v>48064</v>
      </c>
      <c r="I76" s="169">
        <f t="shared" si="21"/>
        <v>-0.31440960830742015</v>
      </c>
      <c r="J76" s="168">
        <f>H76-G76</f>
        <v>-22042</v>
      </c>
      <c r="K76" s="169">
        <f t="shared" si="22"/>
        <v>8.1537361988803202E-3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924341</v>
      </c>
      <c r="D78" s="175">
        <v>55548</v>
      </c>
      <c r="E78" s="175">
        <v>562616</v>
      </c>
      <c r="F78" s="175">
        <v>871429</v>
      </c>
      <c r="G78" s="175">
        <v>959103</v>
      </c>
      <c r="H78" s="175">
        <v>973492</v>
      </c>
      <c r="I78" s="176">
        <f>IFERROR(H78/G78-1,"-")</f>
        <v>1.500255968337072E-2</v>
      </c>
      <c r="J78" s="175">
        <f>H78-G78</f>
        <v>14389</v>
      </c>
      <c r="K78" s="176">
        <f>H78/H$8</f>
        <v>0.1651464081166861</v>
      </c>
      <c r="L78" s="79"/>
    </row>
    <row r="79" spans="1:12" x14ac:dyDescent="0.25">
      <c r="A79" s="161" t="s">
        <v>96</v>
      </c>
      <c r="B79" s="158" t="s">
        <v>97</v>
      </c>
      <c r="C79" s="159">
        <v>207452</v>
      </c>
      <c r="D79" s="159">
        <v>14792</v>
      </c>
      <c r="E79" s="159">
        <v>148815</v>
      </c>
      <c r="F79" s="159">
        <v>201275</v>
      </c>
      <c r="G79" s="159">
        <v>166518</v>
      </c>
      <c r="H79" s="159">
        <v>170091</v>
      </c>
      <c r="I79" s="160">
        <f>IFERROR(H79/G79-1,"-")</f>
        <v>2.1457139768673583E-2</v>
      </c>
      <c r="J79" s="159">
        <f t="shared" ref="J79:J89" si="25">H79-G79</f>
        <v>3573</v>
      </c>
      <c r="K79" s="160">
        <f>H79/H$8</f>
        <v>2.8854800761562761E-2</v>
      </c>
      <c r="L79" s="79"/>
    </row>
    <row r="80" spans="1:12" x14ac:dyDescent="0.25">
      <c r="A80" s="161" t="s">
        <v>103</v>
      </c>
      <c r="B80" s="162" t="s">
        <v>103</v>
      </c>
      <c r="C80" s="163">
        <v>16857</v>
      </c>
      <c r="D80" s="163">
        <v>7399</v>
      </c>
      <c r="E80" s="163">
        <v>21340</v>
      </c>
      <c r="F80" s="163">
        <v>21543</v>
      </c>
      <c r="G80" s="163">
        <v>16168</v>
      </c>
      <c r="H80" s="163">
        <v>17990</v>
      </c>
      <c r="I80" s="164">
        <f>IFERROR(H80/G80-1,"-")</f>
        <v>0.11269173676397815</v>
      </c>
      <c r="J80" s="163">
        <f t="shared" si="25"/>
        <v>1822</v>
      </c>
      <c r="K80" s="164">
        <f>H80/H$8</f>
        <v>3.051883201936105E-3</v>
      </c>
      <c r="L80" s="79"/>
    </row>
    <row r="81" spans="1:12" x14ac:dyDescent="0.25">
      <c r="A81" s="161" t="s">
        <v>100</v>
      </c>
      <c r="B81" s="162" t="s">
        <v>100</v>
      </c>
      <c r="C81" s="163">
        <v>190595</v>
      </c>
      <c r="D81" s="163">
        <v>7393</v>
      </c>
      <c r="E81" s="163">
        <v>127475</v>
      </c>
      <c r="F81" s="163">
        <v>179732</v>
      </c>
      <c r="G81" s="163">
        <v>150350</v>
      </c>
      <c r="H81" s="163">
        <v>152101</v>
      </c>
      <c r="I81" s="164">
        <f>IFERROR(H81/G81-1,"-")</f>
        <v>1.1646158962421049E-2</v>
      </c>
      <c r="J81" s="163">
        <f t="shared" si="25"/>
        <v>1751</v>
      </c>
      <c r="K81" s="164">
        <f>H81/H$8</f>
        <v>2.5802917559626656E-2</v>
      </c>
      <c r="L81" s="79"/>
    </row>
    <row r="82" spans="1:12" x14ac:dyDescent="0.25">
      <c r="A82" s="161"/>
      <c r="B82" s="158" t="s">
        <v>107</v>
      </c>
      <c r="C82" s="159">
        <v>716889</v>
      </c>
      <c r="D82" s="159">
        <v>40756</v>
      </c>
      <c r="E82" s="159">
        <v>413801</v>
      </c>
      <c r="F82" s="159">
        <v>670154</v>
      </c>
      <c r="G82" s="159">
        <v>792585</v>
      </c>
      <c r="H82" s="159">
        <v>803401</v>
      </c>
      <c r="I82" s="160">
        <f>IFERROR(H82/G82-1,"-")</f>
        <v>1.3646485865869362E-2</v>
      </c>
      <c r="J82" s="159">
        <f t="shared" si="25"/>
        <v>10816</v>
      </c>
      <c r="K82" s="160">
        <f>H82/H$8</f>
        <v>0.13629160735512333</v>
      </c>
      <c r="L82" s="79"/>
    </row>
    <row r="83" spans="1:12" s="56" customFormat="1" x14ac:dyDescent="0.25">
      <c r="A83" s="161"/>
      <c r="B83" s="162" t="s">
        <v>110</v>
      </c>
      <c r="C83" s="163">
        <v>104495</v>
      </c>
      <c r="D83" s="163">
        <v>6213</v>
      </c>
      <c r="E83" s="163">
        <v>54988</v>
      </c>
      <c r="F83" s="163">
        <v>102723</v>
      </c>
      <c r="G83" s="163">
        <v>136450</v>
      </c>
      <c r="H83" s="163">
        <v>134299</v>
      </c>
      <c r="I83" s="164">
        <f t="shared" ref="I83:I90" si="26">IFERROR(H83/G83-1,"-")</f>
        <v>-1.576401612312206E-2</v>
      </c>
      <c r="J83" s="163">
        <f t="shared" si="25"/>
        <v>-2151</v>
      </c>
      <c r="K83" s="164">
        <f t="shared" ref="K83:K90" si="27">H83/H$8</f>
        <v>2.278292730054569E-2</v>
      </c>
      <c r="L83" s="165"/>
    </row>
    <row r="84" spans="1:12" s="56" customFormat="1" x14ac:dyDescent="0.25">
      <c r="A84" s="161"/>
      <c r="B84" s="162" t="s">
        <v>113</v>
      </c>
      <c r="C84" s="163">
        <v>308528</v>
      </c>
      <c r="D84" s="163">
        <v>14479</v>
      </c>
      <c r="E84" s="163">
        <v>166847</v>
      </c>
      <c r="F84" s="163">
        <v>271261</v>
      </c>
      <c r="G84" s="163">
        <v>308341</v>
      </c>
      <c r="H84" s="163">
        <v>296253</v>
      </c>
      <c r="I84" s="164">
        <f t="shared" si="26"/>
        <v>-3.9203349538335819E-2</v>
      </c>
      <c r="J84" s="163">
        <f t="shared" si="25"/>
        <v>-12088</v>
      </c>
      <c r="K84" s="164">
        <f t="shared" si="27"/>
        <v>5.0257340423745245E-2</v>
      </c>
      <c r="L84" s="165"/>
    </row>
    <row r="85" spans="1:12" x14ac:dyDescent="0.25">
      <c r="A85" s="161"/>
      <c r="B85" s="162" t="s">
        <v>116</v>
      </c>
      <c r="C85" s="163">
        <v>29644</v>
      </c>
      <c r="D85" s="163">
        <v>5447</v>
      </c>
      <c r="E85" s="163">
        <v>24621</v>
      </c>
      <c r="F85" s="163">
        <v>39005</v>
      </c>
      <c r="G85" s="163">
        <v>55761</v>
      </c>
      <c r="H85" s="163">
        <v>61444</v>
      </c>
      <c r="I85" s="164">
        <f t="shared" si="26"/>
        <v>0.10191711052527763</v>
      </c>
      <c r="J85" s="163">
        <f t="shared" si="25"/>
        <v>5683</v>
      </c>
      <c r="K85" s="164">
        <f t="shared" si="27"/>
        <v>1.0423563727613232E-2</v>
      </c>
      <c r="L85" s="79"/>
    </row>
    <row r="86" spans="1:12" x14ac:dyDescent="0.25">
      <c r="A86" s="161"/>
      <c r="B86" s="162" t="s">
        <v>123</v>
      </c>
      <c r="C86" s="163">
        <v>8396</v>
      </c>
      <c r="D86" s="163">
        <v>527</v>
      </c>
      <c r="E86" s="163">
        <v>12056</v>
      </c>
      <c r="F86" s="163">
        <v>12027</v>
      </c>
      <c r="G86" s="163">
        <v>16559</v>
      </c>
      <c r="H86" s="163">
        <v>22825</v>
      </c>
      <c r="I86" s="164">
        <f t="shared" si="26"/>
        <v>0.37840449302494106</v>
      </c>
      <c r="J86" s="163">
        <f t="shared" si="25"/>
        <v>6266</v>
      </c>
      <c r="K86" s="164">
        <f t="shared" si="27"/>
        <v>3.8721086205776322E-3</v>
      </c>
      <c r="L86" s="79"/>
    </row>
    <row r="87" spans="1:12" x14ac:dyDescent="0.25">
      <c r="A87" s="161"/>
      <c r="B87" s="162" t="s">
        <v>119</v>
      </c>
      <c r="C87" s="163">
        <v>5563</v>
      </c>
      <c r="D87" s="163">
        <v>482</v>
      </c>
      <c r="E87" s="163">
        <v>6200</v>
      </c>
      <c r="F87" s="163">
        <v>6301</v>
      </c>
      <c r="G87" s="163">
        <v>7626</v>
      </c>
      <c r="H87" s="163">
        <v>9776</v>
      </c>
      <c r="I87" s="164">
        <f t="shared" si="26"/>
        <v>0.28193023865722533</v>
      </c>
      <c r="J87" s="163">
        <f t="shared" si="25"/>
        <v>2150</v>
      </c>
      <c r="K87" s="164">
        <f t="shared" si="27"/>
        <v>1.6584330284673354E-3</v>
      </c>
      <c r="L87" s="79"/>
    </row>
    <row r="88" spans="1:12" x14ac:dyDescent="0.25">
      <c r="A88" s="161"/>
      <c r="B88" s="162" t="s">
        <v>128</v>
      </c>
      <c r="C88" s="163">
        <v>23229</v>
      </c>
      <c r="D88" s="163">
        <v>311</v>
      </c>
      <c r="E88" s="163">
        <v>16637</v>
      </c>
      <c r="F88" s="163">
        <v>28078</v>
      </c>
      <c r="G88" s="163">
        <v>25204</v>
      </c>
      <c r="H88" s="163">
        <v>23496</v>
      </c>
      <c r="I88" s="164">
        <f t="shared" si="26"/>
        <v>-6.7767021107760672E-2</v>
      </c>
      <c r="J88" s="163">
        <f t="shared" si="25"/>
        <v>-1708</v>
      </c>
      <c r="K88" s="164">
        <f t="shared" si="27"/>
        <v>3.9859392836403959E-3</v>
      </c>
      <c r="L88" s="79"/>
    </row>
    <row r="89" spans="1:12" x14ac:dyDescent="0.25">
      <c r="A89" s="161" t="s">
        <v>144</v>
      </c>
      <c r="B89" s="162" t="s">
        <v>131</v>
      </c>
      <c r="C89" s="163">
        <v>39774</v>
      </c>
      <c r="D89" s="163">
        <v>874</v>
      </c>
      <c r="E89" s="163">
        <v>13742</v>
      </c>
      <c r="F89" s="163">
        <v>24846</v>
      </c>
      <c r="G89" s="163">
        <v>29568</v>
      </c>
      <c r="H89" s="163">
        <v>23301</v>
      </c>
      <c r="I89" s="164">
        <f t="shared" si="26"/>
        <v>-0.21195211038961037</v>
      </c>
      <c r="J89" s="163">
        <f t="shared" si="25"/>
        <v>-6267</v>
      </c>
      <c r="K89" s="164">
        <f t="shared" si="27"/>
        <v>3.9528588375938407E-3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197260</v>
      </c>
      <c r="D90" s="168">
        <f t="shared" ref="D90:H90" si="29">D82-SUM(D83:D89)</f>
        <v>12423</v>
      </c>
      <c r="E90" s="168">
        <f t="shared" si="29"/>
        <v>118710</v>
      </c>
      <c r="F90" s="168">
        <f t="shared" si="29"/>
        <v>185913</v>
      </c>
      <c r="G90" s="168">
        <f t="shared" si="29"/>
        <v>213076</v>
      </c>
      <c r="H90" s="168">
        <f t="shared" si="29"/>
        <v>232007</v>
      </c>
      <c r="I90" s="169">
        <f t="shared" si="26"/>
        <v>8.8846233268880637E-2</v>
      </c>
      <c r="J90" s="168">
        <f>H90-G90</f>
        <v>18931</v>
      </c>
      <c r="K90" s="169">
        <f t="shared" si="27"/>
        <v>3.9358436132939961E-2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27945</v>
      </c>
      <c r="D92" s="175">
        <v>5860</v>
      </c>
      <c r="E92" s="175">
        <v>22783</v>
      </c>
      <c r="F92" s="175">
        <v>28604</v>
      </c>
      <c r="G92" s="175">
        <v>29719</v>
      </c>
      <c r="H92" s="175">
        <v>27366</v>
      </c>
      <c r="I92" s="176">
        <f>IFERROR(H92/G92-1,"-")</f>
        <v>-7.9174938591473509E-2</v>
      </c>
      <c r="J92" s="175">
        <f>H92-G92</f>
        <v>-2353</v>
      </c>
      <c r="K92" s="176">
        <f>H92/H$8</f>
        <v>4.6424589051797362E-3</v>
      </c>
      <c r="L92" s="79"/>
    </row>
    <row r="93" spans="1:12" x14ac:dyDescent="0.25">
      <c r="A93" s="161" t="s">
        <v>96</v>
      </c>
      <c r="B93" s="158" t="s">
        <v>97</v>
      </c>
      <c r="C93" s="159">
        <v>11196</v>
      </c>
      <c r="D93" s="159">
        <v>2440</v>
      </c>
      <c r="E93" s="159">
        <v>9356</v>
      </c>
      <c r="F93" s="159">
        <v>11377</v>
      </c>
      <c r="G93" s="159">
        <v>8813</v>
      </c>
      <c r="H93" s="159">
        <v>8664</v>
      </c>
      <c r="I93" s="160">
        <f>IFERROR(H93/G93-1,"-")</f>
        <v>-1.6906842164983504E-2</v>
      </c>
      <c r="J93" s="159">
        <f t="shared" ref="J93:J103" si="30">H93-G93</f>
        <v>-149</v>
      </c>
      <c r="K93" s="160">
        <f>H93/H$8</f>
        <v>1.4697896643454372E-3</v>
      </c>
      <c r="L93" s="79"/>
    </row>
    <row r="94" spans="1:12" x14ac:dyDescent="0.25">
      <c r="A94" s="161" t="s">
        <v>103</v>
      </c>
      <c r="B94" s="162" t="s">
        <v>103</v>
      </c>
      <c r="C94" s="163">
        <v>5387</v>
      </c>
      <c r="D94" s="163">
        <v>1264</v>
      </c>
      <c r="E94" s="163">
        <v>3912</v>
      </c>
      <c r="F94" s="163">
        <v>2997</v>
      </c>
      <c r="G94" s="163">
        <v>2464</v>
      </c>
      <c r="H94" s="163">
        <v>2688</v>
      </c>
      <c r="I94" s="164">
        <f>IFERROR(H94/G94-1,"-")</f>
        <v>9.0909090909090828E-2</v>
      </c>
      <c r="J94" s="163">
        <f t="shared" si="30"/>
        <v>224</v>
      </c>
      <c r="K94" s="164">
        <f>H94/H$8</f>
        <v>4.5600122550329354E-4</v>
      </c>
      <c r="L94" s="79"/>
    </row>
    <row r="95" spans="1:12" x14ac:dyDescent="0.25">
      <c r="A95" s="161" t="s">
        <v>100</v>
      </c>
      <c r="B95" s="162" t="s">
        <v>100</v>
      </c>
      <c r="C95" s="163">
        <v>5809</v>
      </c>
      <c r="D95" s="163">
        <v>1176</v>
      </c>
      <c r="E95" s="163">
        <v>5444</v>
      </c>
      <c r="F95" s="163">
        <v>8380</v>
      </c>
      <c r="G95" s="163">
        <v>6349</v>
      </c>
      <c r="H95" s="163">
        <v>5976</v>
      </c>
      <c r="I95" s="164">
        <f>IFERROR(H95/G95-1,"-")</f>
        <v>-5.8749409355804083E-2</v>
      </c>
      <c r="J95" s="163">
        <f t="shared" si="30"/>
        <v>-373</v>
      </c>
      <c r="K95" s="164">
        <f>H95/H$8</f>
        <v>1.0137884388421437E-3</v>
      </c>
      <c r="L95" s="79"/>
    </row>
    <row r="96" spans="1:12" x14ac:dyDescent="0.25">
      <c r="A96" s="161"/>
      <c r="B96" s="158" t="s">
        <v>107</v>
      </c>
      <c r="C96" s="159">
        <v>16749</v>
      </c>
      <c r="D96" s="159">
        <v>3420</v>
      </c>
      <c r="E96" s="159">
        <v>13427</v>
      </c>
      <c r="F96" s="159">
        <v>17227</v>
      </c>
      <c r="G96" s="159">
        <v>20906</v>
      </c>
      <c r="H96" s="159">
        <v>18702</v>
      </c>
      <c r="I96" s="160">
        <f>IFERROR(H96/G96-1,"-")</f>
        <v>-0.10542428011097293</v>
      </c>
      <c r="J96" s="159">
        <f t="shared" si="30"/>
        <v>-2204</v>
      </c>
      <c r="K96" s="160">
        <f>H96/H$8</f>
        <v>3.172669240834299E-3</v>
      </c>
      <c r="L96" s="79"/>
    </row>
    <row r="97" spans="1:12" s="56" customFormat="1" x14ac:dyDescent="0.25">
      <c r="A97" s="161"/>
      <c r="B97" s="162" t="s">
        <v>110</v>
      </c>
      <c r="C97" s="163">
        <v>3826</v>
      </c>
      <c r="D97" s="163">
        <v>85</v>
      </c>
      <c r="E97" s="163">
        <v>2335</v>
      </c>
      <c r="F97" s="163">
        <v>3458</v>
      </c>
      <c r="G97" s="163">
        <v>3548</v>
      </c>
      <c r="H97" s="163">
        <v>3093</v>
      </c>
      <c r="I97" s="164">
        <f t="shared" ref="I97:I104" si="31">IFERROR(H97/G97-1,"-")</f>
        <v>-0.1282412626832018</v>
      </c>
      <c r="J97" s="163">
        <f t="shared" si="30"/>
        <v>-455</v>
      </c>
      <c r="K97" s="164">
        <f t="shared" ref="K97:K104" si="32">H97/H$8</f>
        <v>5.2470676729229426E-4</v>
      </c>
      <c r="L97" s="165"/>
    </row>
    <row r="98" spans="1:12" s="56" customFormat="1" x14ac:dyDescent="0.25">
      <c r="A98" s="161"/>
      <c r="B98" s="162" t="s">
        <v>113</v>
      </c>
      <c r="C98" s="163">
        <v>5091</v>
      </c>
      <c r="D98" s="163">
        <v>1067</v>
      </c>
      <c r="E98" s="163">
        <v>4119</v>
      </c>
      <c r="F98" s="163">
        <v>5523</v>
      </c>
      <c r="G98" s="163">
        <v>6667</v>
      </c>
      <c r="H98" s="163">
        <v>5922</v>
      </c>
      <c r="I98" s="164">
        <f t="shared" si="31"/>
        <v>-0.11174441277936098</v>
      </c>
      <c r="J98" s="163">
        <f t="shared" si="30"/>
        <v>-745</v>
      </c>
      <c r="K98" s="164">
        <f t="shared" si="32"/>
        <v>1.0046276999369436E-3</v>
      </c>
      <c r="L98" s="165"/>
    </row>
    <row r="99" spans="1:12" x14ac:dyDescent="0.25">
      <c r="A99" s="161"/>
      <c r="B99" s="162" t="s">
        <v>116</v>
      </c>
      <c r="C99" s="163">
        <v>2151</v>
      </c>
      <c r="D99" s="163">
        <v>918</v>
      </c>
      <c r="E99" s="163">
        <v>1634</v>
      </c>
      <c r="F99" s="163">
        <v>2025</v>
      </c>
      <c r="G99" s="163">
        <v>2211</v>
      </c>
      <c r="H99" s="163">
        <v>2043</v>
      </c>
      <c r="I99" s="164">
        <f t="shared" si="31"/>
        <v>-7.5983717774762538E-2</v>
      </c>
      <c r="J99" s="163">
        <f t="shared" si="30"/>
        <v>-168</v>
      </c>
      <c r="K99" s="164">
        <f t="shared" si="32"/>
        <v>3.4658128858007021E-4</v>
      </c>
      <c r="L99" s="79"/>
    </row>
    <row r="100" spans="1:12" x14ac:dyDescent="0.25">
      <c r="A100" s="161"/>
      <c r="B100" s="162" t="s">
        <v>123</v>
      </c>
      <c r="C100" s="163">
        <v>744</v>
      </c>
      <c r="D100" s="163">
        <v>25</v>
      </c>
      <c r="E100" s="163">
        <v>876</v>
      </c>
      <c r="F100" s="163">
        <v>985</v>
      </c>
      <c r="G100" s="163">
        <v>1142</v>
      </c>
      <c r="H100" s="163">
        <v>888</v>
      </c>
      <c r="I100" s="164">
        <f t="shared" si="31"/>
        <v>-0.22241681260945712</v>
      </c>
      <c r="J100" s="163">
        <f t="shared" si="30"/>
        <v>-254</v>
      </c>
      <c r="K100" s="164">
        <f t="shared" si="32"/>
        <v>1.5064326199662375E-4</v>
      </c>
      <c r="L100" s="79"/>
    </row>
    <row r="101" spans="1:12" x14ac:dyDescent="0.25">
      <c r="A101" s="161"/>
      <c r="B101" s="162" t="s">
        <v>119</v>
      </c>
      <c r="C101" s="163">
        <v>251</v>
      </c>
      <c r="D101" s="163">
        <v>137</v>
      </c>
      <c r="E101" s="163">
        <v>472</v>
      </c>
      <c r="F101" s="163">
        <v>303</v>
      </c>
      <c r="G101" s="163">
        <v>702</v>
      </c>
      <c r="H101" s="163">
        <v>703</v>
      </c>
      <c r="I101" s="164">
        <f t="shared" si="31"/>
        <v>1.4245014245013454E-3</v>
      </c>
      <c r="J101" s="163">
        <f t="shared" si="30"/>
        <v>1</v>
      </c>
      <c r="K101" s="164">
        <f t="shared" si="32"/>
        <v>1.1925924908066048E-4</v>
      </c>
      <c r="L101" s="79"/>
    </row>
    <row r="102" spans="1:12" x14ac:dyDescent="0.25">
      <c r="A102" s="161"/>
      <c r="B102" s="162" t="s">
        <v>128</v>
      </c>
      <c r="C102" s="163">
        <v>397</v>
      </c>
      <c r="D102" s="163">
        <v>10</v>
      </c>
      <c r="E102" s="163">
        <v>393</v>
      </c>
      <c r="F102" s="163">
        <v>161</v>
      </c>
      <c r="G102" s="163">
        <v>307</v>
      </c>
      <c r="H102" s="163">
        <v>212</v>
      </c>
      <c r="I102" s="164">
        <f t="shared" si="31"/>
        <v>-0.30944625407166126</v>
      </c>
      <c r="J102" s="163">
        <f t="shared" si="30"/>
        <v>-95</v>
      </c>
      <c r="K102" s="164">
        <f t="shared" si="32"/>
        <v>3.5964382368563329E-5</v>
      </c>
      <c r="L102" s="79"/>
    </row>
    <row r="103" spans="1:12" x14ac:dyDescent="0.25">
      <c r="A103" s="161" t="s">
        <v>144</v>
      </c>
      <c r="B103" s="162" t="s">
        <v>131</v>
      </c>
      <c r="C103" s="163">
        <v>191</v>
      </c>
      <c r="D103" s="163">
        <v>37</v>
      </c>
      <c r="E103" s="163">
        <v>151</v>
      </c>
      <c r="F103" s="163">
        <v>295</v>
      </c>
      <c r="G103" s="163">
        <v>637</v>
      </c>
      <c r="H103" s="163">
        <v>224</v>
      </c>
      <c r="I103" s="164">
        <f t="shared" si="31"/>
        <v>-0.64835164835164827</v>
      </c>
      <c r="J103" s="163">
        <f t="shared" si="30"/>
        <v>-413</v>
      </c>
      <c r="K103" s="164">
        <f t="shared" si="32"/>
        <v>3.800010212527446E-5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4098</v>
      </c>
      <c r="D104" s="168">
        <f t="shared" ref="D104:H104" si="34">D96-SUM(D97:D103)</f>
        <v>1141</v>
      </c>
      <c r="E104" s="168">
        <f t="shared" si="34"/>
        <v>3447</v>
      </c>
      <c r="F104" s="168">
        <f t="shared" si="34"/>
        <v>4477</v>
      </c>
      <c r="G104" s="168">
        <f t="shared" si="34"/>
        <v>5692</v>
      </c>
      <c r="H104" s="168">
        <f t="shared" si="34"/>
        <v>5617</v>
      </c>
      <c r="I104" s="169">
        <f t="shared" si="31"/>
        <v>-1.3176387912860132E-2</v>
      </c>
      <c r="J104" s="168">
        <f>H104-G104</f>
        <v>-75</v>
      </c>
      <c r="K104" s="169">
        <f t="shared" si="32"/>
        <v>9.5288648945386894E-4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202872</v>
      </c>
      <c r="D106" s="175">
        <v>28110</v>
      </c>
      <c r="E106" s="175">
        <v>197034</v>
      </c>
      <c r="F106" s="175">
        <v>206916</v>
      </c>
      <c r="G106" s="175">
        <v>228188</v>
      </c>
      <c r="H106" s="175">
        <v>230581</v>
      </c>
      <c r="I106" s="176">
        <f>IFERROR(H106/G106-1,"-")</f>
        <v>1.0486966886952942E-2</v>
      </c>
      <c r="J106" s="175">
        <f>H106-G106</f>
        <v>2393</v>
      </c>
      <c r="K106" s="176">
        <f>H106/H$8</f>
        <v>3.9116524768517458E-2</v>
      </c>
      <c r="L106" s="79"/>
    </row>
    <row r="107" spans="1:12" x14ac:dyDescent="0.25">
      <c r="A107" s="161" t="s">
        <v>96</v>
      </c>
      <c r="B107" s="158" t="s">
        <v>97</v>
      </c>
      <c r="C107" s="159">
        <v>37459</v>
      </c>
      <c r="D107" s="159">
        <v>5291</v>
      </c>
      <c r="E107" s="159">
        <v>20368</v>
      </c>
      <c r="F107" s="159">
        <v>24445</v>
      </c>
      <c r="G107" s="159">
        <v>22417</v>
      </c>
      <c r="H107" s="159">
        <v>25590</v>
      </c>
      <c r="I107" s="160">
        <f>IFERROR(H107/G107-1,"-")</f>
        <v>0.14154436365258505</v>
      </c>
      <c r="J107" s="159">
        <f t="shared" ref="J107:J117" si="35">H107-G107</f>
        <v>3173</v>
      </c>
      <c r="K107" s="160">
        <f>H107/H$8</f>
        <v>4.3411723811864885E-3</v>
      </c>
      <c r="L107" s="79"/>
    </row>
    <row r="108" spans="1:12" x14ac:dyDescent="0.25">
      <c r="A108" s="161" t="s">
        <v>103</v>
      </c>
      <c r="B108" s="162" t="s">
        <v>103</v>
      </c>
      <c r="C108" s="163">
        <v>2844</v>
      </c>
      <c r="D108" s="163">
        <v>4936</v>
      </c>
      <c r="E108" s="163">
        <v>10174</v>
      </c>
      <c r="F108" s="163">
        <v>6677</v>
      </c>
      <c r="G108" s="163">
        <v>5092</v>
      </c>
      <c r="H108" s="163">
        <v>7598</v>
      </c>
      <c r="I108" s="164">
        <f>IFERROR(H108/G108-1,"-")</f>
        <v>0.49214454045561662</v>
      </c>
      <c r="J108" s="163">
        <f t="shared" si="35"/>
        <v>2506</v>
      </c>
      <c r="K108" s="164">
        <f>H108/H$8</f>
        <v>1.288949892624265E-3</v>
      </c>
      <c r="L108" s="79"/>
    </row>
    <row r="109" spans="1:12" x14ac:dyDescent="0.25">
      <c r="A109" s="161" t="s">
        <v>100</v>
      </c>
      <c r="B109" s="162" t="s">
        <v>100</v>
      </c>
      <c r="C109" s="163">
        <v>34615</v>
      </c>
      <c r="D109" s="163">
        <v>355</v>
      </c>
      <c r="E109" s="163">
        <v>10194</v>
      </c>
      <c r="F109" s="163">
        <v>17768</v>
      </c>
      <c r="G109" s="163">
        <v>17325</v>
      </c>
      <c r="H109" s="163">
        <v>17992</v>
      </c>
      <c r="I109" s="164">
        <f>IFERROR(H109/G109-1,"-")</f>
        <v>3.8499278499278589E-2</v>
      </c>
      <c r="J109" s="163">
        <f t="shared" si="35"/>
        <v>667</v>
      </c>
      <c r="K109" s="164">
        <f>H109/H$8</f>
        <v>3.0522224885622239E-3</v>
      </c>
      <c r="L109" s="79"/>
    </row>
    <row r="110" spans="1:12" x14ac:dyDescent="0.25">
      <c r="A110" s="161"/>
      <c r="B110" s="158" t="s">
        <v>107</v>
      </c>
      <c r="C110" s="159">
        <v>165413</v>
      </c>
      <c r="D110" s="159">
        <v>22819</v>
      </c>
      <c r="E110" s="159">
        <v>176666</v>
      </c>
      <c r="F110" s="159">
        <v>182471</v>
      </c>
      <c r="G110" s="159">
        <v>205771</v>
      </c>
      <c r="H110" s="159">
        <v>204991</v>
      </c>
      <c r="I110" s="160">
        <f>IFERROR(H110/G110-1,"-")</f>
        <v>-3.7906216133468673E-3</v>
      </c>
      <c r="J110" s="159">
        <f t="shared" si="35"/>
        <v>-780</v>
      </c>
      <c r="K110" s="160">
        <f>H110/H$8</f>
        <v>3.4775352387330968E-2</v>
      </c>
      <c r="L110" s="79"/>
    </row>
    <row r="111" spans="1:12" s="56" customFormat="1" x14ac:dyDescent="0.25">
      <c r="A111" s="161"/>
      <c r="B111" s="162" t="s">
        <v>110</v>
      </c>
      <c r="C111" s="163">
        <v>91843</v>
      </c>
      <c r="D111" s="163">
        <v>15205</v>
      </c>
      <c r="E111" s="163">
        <v>110342</v>
      </c>
      <c r="F111" s="163">
        <v>107215</v>
      </c>
      <c r="G111" s="163">
        <v>116442</v>
      </c>
      <c r="H111" s="163">
        <v>106898</v>
      </c>
      <c r="I111" s="164">
        <f t="shared" ref="I111:I118" si="36">IFERROR(H111/G111-1,"-")</f>
        <v>-8.1963552669998774E-2</v>
      </c>
      <c r="J111" s="163">
        <f t="shared" si="35"/>
        <v>-9544</v>
      </c>
      <c r="K111" s="164">
        <f t="shared" ref="K111:K118" si="37">H111/H$8</f>
        <v>1.8134530879408882E-2</v>
      </c>
      <c r="L111" s="165"/>
    </row>
    <row r="112" spans="1:12" s="56" customFormat="1" x14ac:dyDescent="0.25">
      <c r="A112" s="161"/>
      <c r="B112" s="162" t="s">
        <v>113</v>
      </c>
      <c r="C112" s="163">
        <v>12593</v>
      </c>
      <c r="D112" s="163">
        <v>2328</v>
      </c>
      <c r="E112" s="163">
        <v>8772</v>
      </c>
      <c r="F112" s="163">
        <v>10370</v>
      </c>
      <c r="G112" s="163">
        <v>10098</v>
      </c>
      <c r="H112" s="163">
        <v>13441</v>
      </c>
      <c r="I112" s="164">
        <f t="shared" si="36"/>
        <v>0.33105565458506625</v>
      </c>
      <c r="J112" s="163">
        <f t="shared" si="35"/>
        <v>3343</v>
      </c>
      <c r="K112" s="164">
        <f t="shared" si="37"/>
        <v>2.2801757708295271E-3</v>
      </c>
      <c r="L112" s="165"/>
    </row>
    <row r="113" spans="1:12" x14ac:dyDescent="0.25">
      <c r="A113" s="161"/>
      <c r="B113" s="162" t="s">
        <v>116</v>
      </c>
      <c r="C113" s="163">
        <v>5967</v>
      </c>
      <c r="D113" s="163">
        <v>2323</v>
      </c>
      <c r="E113" s="163">
        <v>8743</v>
      </c>
      <c r="F113" s="163">
        <v>13121</v>
      </c>
      <c r="G113" s="163">
        <v>10504</v>
      </c>
      <c r="H113" s="163">
        <v>14991</v>
      </c>
      <c r="I113" s="164">
        <f t="shared" si="36"/>
        <v>0.4271706016755521</v>
      </c>
      <c r="J113" s="163">
        <f t="shared" si="35"/>
        <v>4487</v>
      </c>
      <c r="K113" s="164">
        <f t="shared" si="37"/>
        <v>2.5431229060713816E-3</v>
      </c>
      <c r="L113" s="79"/>
    </row>
    <row r="114" spans="1:12" x14ac:dyDescent="0.25">
      <c r="A114" s="161"/>
      <c r="B114" s="162" t="s">
        <v>123</v>
      </c>
      <c r="C114" s="163">
        <v>3525</v>
      </c>
      <c r="D114" s="163">
        <v>89</v>
      </c>
      <c r="E114" s="163">
        <v>7565</v>
      </c>
      <c r="F114" s="163">
        <v>4944</v>
      </c>
      <c r="G114" s="163">
        <v>7826</v>
      </c>
      <c r="H114" s="163">
        <v>7400</v>
      </c>
      <c r="I114" s="164">
        <f t="shared" si="36"/>
        <v>-5.4433938154868411E-2</v>
      </c>
      <c r="J114" s="163">
        <f t="shared" si="35"/>
        <v>-426</v>
      </c>
      <c r="K114" s="164">
        <f t="shared" si="37"/>
        <v>1.2553605166385313E-3</v>
      </c>
      <c r="L114" s="79"/>
    </row>
    <row r="115" spans="1:12" x14ac:dyDescent="0.25">
      <c r="A115" s="161"/>
      <c r="B115" s="162" t="s">
        <v>119</v>
      </c>
      <c r="C115" s="163">
        <v>4822</v>
      </c>
      <c r="D115" s="163">
        <v>121</v>
      </c>
      <c r="E115" s="163">
        <v>6447</v>
      </c>
      <c r="F115" s="163">
        <v>7574</v>
      </c>
      <c r="G115" s="163">
        <v>6943</v>
      </c>
      <c r="H115" s="163">
        <v>5915</v>
      </c>
      <c r="I115" s="164">
        <f t="shared" si="36"/>
        <v>-0.14806279706178882</v>
      </c>
      <c r="J115" s="163">
        <f t="shared" si="35"/>
        <v>-1028</v>
      </c>
      <c r="K115" s="164">
        <f t="shared" si="37"/>
        <v>1.0034401967455287E-3</v>
      </c>
      <c r="L115" s="79"/>
    </row>
    <row r="116" spans="1:12" x14ac:dyDescent="0.25">
      <c r="A116" s="161"/>
      <c r="B116" s="162" t="s">
        <v>128</v>
      </c>
      <c r="C116" s="163">
        <v>1790</v>
      </c>
      <c r="D116" s="163">
        <v>0</v>
      </c>
      <c r="E116" s="163">
        <v>1764</v>
      </c>
      <c r="F116" s="163">
        <v>3086</v>
      </c>
      <c r="G116" s="163">
        <v>5812</v>
      </c>
      <c r="H116" s="163">
        <v>2994</v>
      </c>
      <c r="I116" s="164">
        <f t="shared" si="36"/>
        <v>-0.48485891259463176</v>
      </c>
      <c r="J116" s="163">
        <f t="shared" si="35"/>
        <v>-2818</v>
      </c>
      <c r="K116" s="164">
        <f t="shared" si="37"/>
        <v>5.0791207929942739E-4</v>
      </c>
      <c r="L116" s="79"/>
    </row>
    <row r="117" spans="1:12" x14ac:dyDescent="0.25">
      <c r="A117" s="161" t="s">
        <v>144</v>
      </c>
      <c r="B117" s="162" t="s">
        <v>131</v>
      </c>
      <c r="C117" s="163">
        <v>6115</v>
      </c>
      <c r="D117" s="163">
        <v>0</v>
      </c>
      <c r="E117" s="163">
        <v>2252</v>
      </c>
      <c r="F117" s="163">
        <v>3101</v>
      </c>
      <c r="G117" s="163">
        <v>4911</v>
      </c>
      <c r="H117" s="163">
        <v>2768</v>
      </c>
      <c r="I117" s="164">
        <f t="shared" si="36"/>
        <v>-0.43636733862757071</v>
      </c>
      <c r="J117" s="163">
        <f t="shared" si="35"/>
        <v>-2143</v>
      </c>
      <c r="K117" s="164">
        <f t="shared" si="37"/>
        <v>4.6957269054803441E-4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38758</v>
      </c>
      <c r="D118" s="168">
        <f t="shared" ref="D118:H118" si="39">D110-SUM(D111:D117)</f>
        <v>2753</v>
      </c>
      <c r="E118" s="168">
        <f t="shared" si="39"/>
        <v>30781</v>
      </c>
      <c r="F118" s="168">
        <f t="shared" si="39"/>
        <v>33060</v>
      </c>
      <c r="G118" s="168">
        <f t="shared" si="39"/>
        <v>43235</v>
      </c>
      <c r="H118" s="168">
        <f t="shared" si="39"/>
        <v>50584</v>
      </c>
      <c r="I118" s="169">
        <f t="shared" si="36"/>
        <v>0.16997802706140863</v>
      </c>
      <c r="J118" s="168">
        <f>H118-G118</f>
        <v>7349</v>
      </c>
      <c r="K118" s="169">
        <f t="shared" si="37"/>
        <v>8.5812373477896584E-3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98009</v>
      </c>
      <c r="D120" s="175">
        <v>24210</v>
      </c>
      <c r="E120" s="175">
        <v>81974</v>
      </c>
      <c r="F120" s="175">
        <v>111772</v>
      </c>
      <c r="G120" s="175">
        <v>118608</v>
      </c>
      <c r="H120" s="175">
        <v>109715</v>
      </c>
      <c r="I120" s="176">
        <f>IFERROR(H120/G120-1,"-")</f>
        <v>-7.4978079050317059E-2</v>
      </c>
      <c r="J120" s="175">
        <f>H120-G120</f>
        <v>-8893</v>
      </c>
      <c r="K120" s="176">
        <f>H120/H$8</f>
        <v>1.8612416092296819E-2</v>
      </c>
      <c r="L120" s="79"/>
    </row>
    <row r="121" spans="1:12" x14ac:dyDescent="0.25">
      <c r="A121" s="161" t="s">
        <v>96</v>
      </c>
      <c r="B121" s="158" t="s">
        <v>97</v>
      </c>
      <c r="C121" s="159">
        <v>41465</v>
      </c>
      <c r="D121" s="159">
        <v>14007</v>
      </c>
      <c r="E121" s="159">
        <v>33041</v>
      </c>
      <c r="F121" s="159">
        <v>45287</v>
      </c>
      <c r="G121" s="159">
        <v>49623</v>
      </c>
      <c r="H121" s="159">
        <v>46952</v>
      </c>
      <c r="I121" s="160">
        <f>IFERROR(H121/G121-1,"-")</f>
        <v>-5.3825846885516837E-2</v>
      </c>
      <c r="J121" s="159">
        <f t="shared" ref="J121:J131" si="40">H121-G121</f>
        <v>-2671</v>
      </c>
      <c r="K121" s="160">
        <f>H121/H$8</f>
        <v>7.9650928347584221E-3</v>
      </c>
      <c r="L121" s="79"/>
    </row>
    <row r="122" spans="1:12" x14ac:dyDescent="0.25">
      <c r="A122" s="161" t="s">
        <v>103</v>
      </c>
      <c r="B122" s="162" t="s">
        <v>103</v>
      </c>
      <c r="C122" s="163">
        <v>19267</v>
      </c>
      <c r="D122" s="163">
        <v>5994</v>
      </c>
      <c r="E122" s="163">
        <v>12770</v>
      </c>
      <c r="F122" s="163">
        <v>19610</v>
      </c>
      <c r="G122" s="163">
        <v>19021</v>
      </c>
      <c r="H122" s="163">
        <v>17921</v>
      </c>
      <c r="I122" s="164">
        <f>IFERROR(H122/G122-1,"-")</f>
        <v>-5.7830818568950115E-2</v>
      </c>
      <c r="J122" s="163">
        <f t="shared" si="40"/>
        <v>-1100</v>
      </c>
      <c r="K122" s="164">
        <f>H122/H$8</f>
        <v>3.0401778133350163E-3</v>
      </c>
      <c r="L122" s="79"/>
    </row>
    <row r="123" spans="1:12" x14ac:dyDescent="0.25">
      <c r="A123" s="161" t="s">
        <v>100</v>
      </c>
      <c r="B123" s="162" t="s">
        <v>100</v>
      </c>
      <c r="C123" s="163">
        <v>22198</v>
      </c>
      <c r="D123" s="163">
        <v>8013</v>
      </c>
      <c r="E123" s="163">
        <v>20271</v>
      </c>
      <c r="F123" s="163">
        <v>25677</v>
      </c>
      <c r="G123" s="163">
        <v>30602</v>
      </c>
      <c r="H123" s="163">
        <v>29031</v>
      </c>
      <c r="I123" s="164">
        <f>IFERROR(H123/G123-1,"-")</f>
        <v>-5.1336513953336382E-2</v>
      </c>
      <c r="J123" s="163">
        <f t="shared" si="40"/>
        <v>-1571</v>
      </c>
      <c r="K123" s="164">
        <f>H123/H$8</f>
        <v>4.9249150214234058E-3</v>
      </c>
      <c r="L123" s="79"/>
    </row>
    <row r="124" spans="1:12" x14ac:dyDescent="0.25">
      <c r="A124" s="161"/>
      <c r="B124" s="158" t="s">
        <v>107</v>
      </c>
      <c r="C124" s="159">
        <v>56544</v>
      </c>
      <c r="D124" s="159">
        <v>10203</v>
      </c>
      <c r="E124" s="159">
        <v>48933</v>
      </c>
      <c r="F124" s="159">
        <v>66485</v>
      </c>
      <c r="G124" s="159">
        <v>68985</v>
      </c>
      <c r="H124" s="159">
        <v>62763</v>
      </c>
      <c r="I124" s="160">
        <f>IFERROR(H124/G124-1,"-")</f>
        <v>-9.0193520330506649E-2</v>
      </c>
      <c r="J124" s="159">
        <f t="shared" si="40"/>
        <v>-6222</v>
      </c>
      <c r="K124" s="160">
        <f>H124/H$8</f>
        <v>1.0647323257538397E-2</v>
      </c>
      <c r="L124" s="79"/>
    </row>
    <row r="125" spans="1:12" s="56" customFormat="1" x14ac:dyDescent="0.25">
      <c r="A125" s="161"/>
      <c r="B125" s="162" t="s">
        <v>110</v>
      </c>
      <c r="C125" s="163">
        <v>7462</v>
      </c>
      <c r="D125" s="163">
        <v>264</v>
      </c>
      <c r="E125" s="163">
        <v>7007</v>
      </c>
      <c r="F125" s="163">
        <v>8482</v>
      </c>
      <c r="G125" s="163">
        <v>10591</v>
      </c>
      <c r="H125" s="163">
        <v>9020</v>
      </c>
      <c r="I125" s="164">
        <f t="shared" ref="I125:I132" si="41">IFERROR(H125/G125-1,"-")</f>
        <v>-0.14833349069965063</v>
      </c>
      <c r="J125" s="163">
        <f t="shared" si="40"/>
        <v>-1571</v>
      </c>
      <c r="K125" s="164">
        <f t="shared" ref="K125:K132" si="42">H125/H$8</f>
        <v>1.5301826837945342E-3</v>
      </c>
      <c r="L125" s="165"/>
    </row>
    <row r="126" spans="1:12" s="56" customFormat="1" x14ac:dyDescent="0.25">
      <c r="A126" s="161"/>
      <c r="B126" s="162" t="s">
        <v>113</v>
      </c>
      <c r="C126" s="163">
        <v>7351</v>
      </c>
      <c r="D126" s="163">
        <v>1113</v>
      </c>
      <c r="E126" s="163">
        <v>6137</v>
      </c>
      <c r="F126" s="163">
        <v>11206</v>
      </c>
      <c r="G126" s="163">
        <v>10628</v>
      </c>
      <c r="H126" s="163">
        <v>10884</v>
      </c>
      <c r="I126" s="164">
        <f t="shared" si="41"/>
        <v>2.4087316522393598E-2</v>
      </c>
      <c r="J126" s="163">
        <f t="shared" si="40"/>
        <v>256</v>
      </c>
      <c r="K126" s="164">
        <f t="shared" si="42"/>
        <v>1.8463978193369965E-3</v>
      </c>
      <c r="L126" s="165"/>
    </row>
    <row r="127" spans="1:12" x14ac:dyDescent="0.25">
      <c r="A127" s="161"/>
      <c r="B127" s="162" t="s">
        <v>116</v>
      </c>
      <c r="C127" s="163">
        <v>4007</v>
      </c>
      <c r="D127" s="163">
        <v>1236</v>
      </c>
      <c r="E127" s="163">
        <v>3905</v>
      </c>
      <c r="F127" s="163">
        <v>5700</v>
      </c>
      <c r="G127" s="163">
        <v>5356</v>
      </c>
      <c r="H127" s="163">
        <v>4854</v>
      </c>
      <c r="I127" s="164">
        <f t="shared" si="41"/>
        <v>-9.3726661687826729E-2</v>
      </c>
      <c r="J127" s="163">
        <f t="shared" si="40"/>
        <v>-502</v>
      </c>
      <c r="K127" s="164">
        <f t="shared" si="42"/>
        <v>8.2344864158965289E-4</v>
      </c>
      <c r="L127" s="79"/>
    </row>
    <row r="128" spans="1:12" x14ac:dyDescent="0.25">
      <c r="A128" s="161"/>
      <c r="B128" s="162" t="s">
        <v>123</v>
      </c>
      <c r="C128" s="163">
        <v>1111</v>
      </c>
      <c r="D128" s="163">
        <v>145</v>
      </c>
      <c r="E128" s="163">
        <v>1493</v>
      </c>
      <c r="F128" s="163">
        <v>1486</v>
      </c>
      <c r="G128" s="163">
        <v>1707</v>
      </c>
      <c r="H128" s="163">
        <v>1995</v>
      </c>
      <c r="I128" s="164">
        <f t="shared" si="41"/>
        <v>0.16871704745166949</v>
      </c>
      <c r="J128" s="163">
        <f t="shared" si="40"/>
        <v>288</v>
      </c>
      <c r="K128" s="164">
        <f t="shared" si="42"/>
        <v>3.3843840955322568E-4</v>
      </c>
      <c r="L128" s="79"/>
    </row>
    <row r="129" spans="1:12" x14ac:dyDescent="0.25">
      <c r="A129" s="161"/>
      <c r="B129" s="162" t="s">
        <v>119</v>
      </c>
      <c r="C129" s="163">
        <v>862</v>
      </c>
      <c r="D129" s="163">
        <v>153</v>
      </c>
      <c r="E129" s="163">
        <v>920</v>
      </c>
      <c r="F129" s="163">
        <v>1133</v>
      </c>
      <c r="G129" s="163">
        <v>1376</v>
      </c>
      <c r="H129" s="163">
        <v>1505</v>
      </c>
      <c r="I129" s="164">
        <f t="shared" si="41"/>
        <v>9.375E-2</v>
      </c>
      <c r="J129" s="163">
        <f t="shared" si="40"/>
        <v>129</v>
      </c>
      <c r="K129" s="164">
        <f t="shared" si="42"/>
        <v>2.5531318615418778E-4</v>
      </c>
      <c r="L129" s="79"/>
    </row>
    <row r="130" spans="1:12" x14ac:dyDescent="0.25">
      <c r="A130" s="161"/>
      <c r="B130" s="162" t="s">
        <v>128</v>
      </c>
      <c r="C130" s="163">
        <v>1258</v>
      </c>
      <c r="D130" s="163">
        <v>8</v>
      </c>
      <c r="E130" s="163">
        <v>725</v>
      </c>
      <c r="F130" s="163">
        <v>920</v>
      </c>
      <c r="G130" s="163">
        <v>1506</v>
      </c>
      <c r="H130" s="163">
        <v>983</v>
      </c>
      <c r="I130" s="164">
        <f t="shared" si="41"/>
        <v>-0.34727755644090308</v>
      </c>
      <c r="J130" s="163">
        <f t="shared" si="40"/>
        <v>-523</v>
      </c>
      <c r="K130" s="164">
        <f t="shared" si="42"/>
        <v>1.6675937673725356E-4</v>
      </c>
      <c r="L130" s="79"/>
    </row>
    <row r="131" spans="1:12" x14ac:dyDescent="0.25">
      <c r="A131" s="161" t="s">
        <v>144</v>
      </c>
      <c r="B131" s="162" t="s">
        <v>131</v>
      </c>
      <c r="C131" s="163">
        <v>1559</v>
      </c>
      <c r="D131" s="163">
        <v>49</v>
      </c>
      <c r="E131" s="163">
        <v>1122</v>
      </c>
      <c r="F131" s="163">
        <v>1611</v>
      </c>
      <c r="G131" s="163">
        <v>1693</v>
      </c>
      <c r="H131" s="163">
        <v>1638</v>
      </c>
      <c r="I131" s="164">
        <f t="shared" si="41"/>
        <v>-3.2486709982279982E-2</v>
      </c>
      <c r="J131" s="163">
        <f t="shared" si="40"/>
        <v>-55</v>
      </c>
      <c r="K131" s="164">
        <f t="shared" si="42"/>
        <v>2.7787574679106949E-4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32934</v>
      </c>
      <c r="D132" s="168">
        <f t="shared" ref="D132:H132" si="44">D124-SUM(D125:D131)</f>
        <v>7235</v>
      </c>
      <c r="E132" s="168">
        <f t="shared" si="44"/>
        <v>27624</v>
      </c>
      <c r="F132" s="168">
        <f t="shared" si="44"/>
        <v>35947</v>
      </c>
      <c r="G132" s="168">
        <f t="shared" si="44"/>
        <v>36128</v>
      </c>
      <c r="H132" s="168">
        <f t="shared" si="44"/>
        <v>31884</v>
      </c>
      <c r="I132" s="169">
        <f t="shared" si="41"/>
        <v>-0.11747121346324185</v>
      </c>
      <c r="J132" s="168">
        <f>H132-G132</f>
        <v>-4244</v>
      </c>
      <c r="K132" s="169">
        <f t="shared" si="42"/>
        <v>5.4089073935814774E-3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330684</v>
      </c>
      <c r="D134" s="175">
        <v>44980</v>
      </c>
      <c r="E134" s="175">
        <v>256160</v>
      </c>
      <c r="F134" s="175">
        <v>320294</v>
      </c>
      <c r="G134" s="175">
        <v>340167</v>
      </c>
      <c r="H134" s="175">
        <v>338110</v>
      </c>
      <c r="I134" s="176">
        <f>IFERROR(H134/G134-1,"-")</f>
        <v>-6.0470298412250711E-3</v>
      </c>
      <c r="J134" s="175">
        <f>H134-G134</f>
        <v>-2057</v>
      </c>
      <c r="K134" s="176">
        <f>H134/H$8</f>
        <v>5.7358100578466735E-2</v>
      </c>
      <c r="L134" s="79"/>
    </row>
    <row r="135" spans="1:12" x14ac:dyDescent="0.25">
      <c r="A135" s="161" t="s">
        <v>96</v>
      </c>
      <c r="B135" s="158" t="s">
        <v>97</v>
      </c>
      <c r="C135" s="159">
        <v>7291</v>
      </c>
      <c r="D135" s="159">
        <v>14110</v>
      </c>
      <c r="E135" s="159">
        <v>8331</v>
      </c>
      <c r="F135" s="159">
        <v>12315</v>
      </c>
      <c r="G135" s="159">
        <v>8002</v>
      </c>
      <c r="H135" s="159">
        <v>6684</v>
      </c>
      <c r="I135" s="160">
        <f>IFERROR(H135/G135-1,"-")</f>
        <v>-0.16470882279430143</v>
      </c>
      <c r="J135" s="159">
        <f t="shared" ref="J135:J145" si="45">H135-G135</f>
        <v>-1318</v>
      </c>
      <c r="K135" s="160">
        <f>H135/H$8</f>
        <v>1.1338959044881005E-3</v>
      </c>
      <c r="L135" s="79"/>
    </row>
    <row r="136" spans="1:12" x14ac:dyDescent="0.25">
      <c r="A136" s="161" t="s">
        <v>103</v>
      </c>
      <c r="B136" s="162" t="s">
        <v>103</v>
      </c>
      <c r="C136" s="163">
        <v>3960</v>
      </c>
      <c r="D136" s="163">
        <v>10626</v>
      </c>
      <c r="E136" s="163">
        <v>3185</v>
      </c>
      <c r="F136" s="163">
        <v>6371</v>
      </c>
      <c r="G136" s="163">
        <v>3649</v>
      </c>
      <c r="H136" s="163">
        <v>1279</v>
      </c>
      <c r="I136" s="164">
        <f>IFERROR(H136/G136-1,"-")</f>
        <v>-0.6494930117840505</v>
      </c>
      <c r="J136" s="163">
        <f t="shared" si="45"/>
        <v>-2370</v>
      </c>
      <c r="K136" s="164">
        <f>H136/H$8</f>
        <v>2.1697379740279481E-4</v>
      </c>
      <c r="L136" s="79"/>
    </row>
    <row r="137" spans="1:12" x14ac:dyDescent="0.25">
      <c r="A137" s="161" t="s">
        <v>100</v>
      </c>
      <c r="B137" s="162" t="s">
        <v>100</v>
      </c>
      <c r="C137" s="163">
        <v>3331</v>
      </c>
      <c r="D137" s="163">
        <v>3484</v>
      </c>
      <c r="E137" s="163">
        <v>5146</v>
      </c>
      <c r="F137" s="163">
        <v>5944</v>
      </c>
      <c r="G137" s="163">
        <v>4353</v>
      </c>
      <c r="H137" s="163">
        <v>5405</v>
      </c>
      <c r="I137" s="164">
        <f>IFERROR(H137/G137-1,"-")</f>
        <v>0.24167240983229954</v>
      </c>
      <c r="J137" s="163">
        <f t="shared" si="45"/>
        <v>1052</v>
      </c>
      <c r="K137" s="164">
        <f>H137/H$8</f>
        <v>9.169221070853056E-4</v>
      </c>
      <c r="L137" s="79"/>
    </row>
    <row r="138" spans="1:12" x14ac:dyDescent="0.25">
      <c r="A138" s="161"/>
      <c r="B138" s="158" t="s">
        <v>107</v>
      </c>
      <c r="C138" s="159">
        <v>323393</v>
      </c>
      <c r="D138" s="159">
        <v>30870</v>
      </c>
      <c r="E138" s="159">
        <v>247829</v>
      </c>
      <c r="F138" s="159">
        <v>307979</v>
      </c>
      <c r="G138" s="159">
        <v>332165</v>
      </c>
      <c r="H138" s="159">
        <v>331426</v>
      </c>
      <c r="I138" s="160">
        <f>IFERROR(H138/G138-1,"-")</f>
        <v>-2.2247979166980514E-3</v>
      </c>
      <c r="J138" s="159">
        <f t="shared" si="45"/>
        <v>-739</v>
      </c>
      <c r="K138" s="160">
        <f>H138/H$8</f>
        <v>5.622420467397863E-2</v>
      </c>
      <c r="L138" s="79"/>
    </row>
    <row r="139" spans="1:12" s="56" customFormat="1" x14ac:dyDescent="0.25">
      <c r="A139" s="161"/>
      <c r="B139" s="162" t="s">
        <v>110</v>
      </c>
      <c r="C139" s="163">
        <v>156127</v>
      </c>
      <c r="D139" s="163">
        <v>1118</v>
      </c>
      <c r="E139" s="163">
        <v>89189</v>
      </c>
      <c r="F139" s="163">
        <v>116822</v>
      </c>
      <c r="G139" s="163">
        <v>135056</v>
      </c>
      <c r="H139" s="163">
        <v>145077</v>
      </c>
      <c r="I139" s="164">
        <f t="shared" ref="I139:I146" si="46">IFERROR(H139/G139-1,"-")</f>
        <v>7.419885084705613E-2</v>
      </c>
      <c r="J139" s="163">
        <f t="shared" si="45"/>
        <v>10021</v>
      </c>
      <c r="K139" s="164">
        <f t="shared" ref="K139:K146" si="47">H139/H$8</f>
        <v>2.4611342928698408E-2</v>
      </c>
      <c r="L139" s="165"/>
    </row>
    <row r="140" spans="1:12" s="56" customFormat="1" x14ac:dyDescent="0.25">
      <c r="A140" s="161"/>
      <c r="B140" s="162" t="s">
        <v>113</v>
      </c>
      <c r="C140" s="163">
        <v>19311</v>
      </c>
      <c r="D140" s="163">
        <v>3158</v>
      </c>
      <c r="E140" s="163">
        <v>19583</v>
      </c>
      <c r="F140" s="163">
        <v>28711</v>
      </c>
      <c r="G140" s="163">
        <v>34043</v>
      </c>
      <c r="H140" s="163">
        <v>30032</v>
      </c>
      <c r="I140" s="164">
        <f t="shared" si="46"/>
        <v>-0.117821578591781</v>
      </c>
      <c r="J140" s="163">
        <f t="shared" si="45"/>
        <v>-4011</v>
      </c>
      <c r="K140" s="164">
        <f t="shared" si="47"/>
        <v>5.0947279777957257E-3</v>
      </c>
      <c r="L140" s="165"/>
    </row>
    <row r="141" spans="1:12" x14ac:dyDescent="0.25">
      <c r="A141" s="161"/>
      <c r="B141" s="162" t="s">
        <v>116</v>
      </c>
      <c r="C141" s="163">
        <v>17716</v>
      </c>
      <c r="D141" s="163">
        <v>10321</v>
      </c>
      <c r="E141" s="163">
        <v>25919</v>
      </c>
      <c r="F141" s="163">
        <v>24889</v>
      </c>
      <c r="G141" s="163">
        <v>24565</v>
      </c>
      <c r="H141" s="163">
        <v>26097</v>
      </c>
      <c r="I141" s="164">
        <f t="shared" si="46"/>
        <v>6.2365153673926255E-2</v>
      </c>
      <c r="J141" s="163">
        <f t="shared" si="45"/>
        <v>1532</v>
      </c>
      <c r="K141" s="164">
        <f t="shared" si="47"/>
        <v>4.4271815409075337E-3</v>
      </c>
      <c r="L141" s="79"/>
    </row>
    <row r="142" spans="1:12" x14ac:dyDescent="0.25">
      <c r="A142" s="161"/>
      <c r="B142" s="162" t="s">
        <v>123</v>
      </c>
      <c r="C142" s="163">
        <v>4113</v>
      </c>
      <c r="D142" s="163">
        <v>315</v>
      </c>
      <c r="E142" s="163">
        <v>9428</v>
      </c>
      <c r="F142" s="163">
        <v>9650</v>
      </c>
      <c r="G142" s="163">
        <v>11996</v>
      </c>
      <c r="H142" s="163">
        <v>8890</v>
      </c>
      <c r="I142" s="164">
        <f t="shared" si="46"/>
        <v>-0.25891963987996003</v>
      </c>
      <c r="J142" s="163">
        <f t="shared" si="45"/>
        <v>-3106</v>
      </c>
      <c r="K142" s="164">
        <f t="shared" si="47"/>
        <v>1.5081290530968303E-3</v>
      </c>
      <c r="L142" s="79"/>
    </row>
    <row r="143" spans="1:12" x14ac:dyDescent="0.25">
      <c r="A143" s="161"/>
      <c r="B143" s="162" t="s">
        <v>119</v>
      </c>
      <c r="C143" s="163">
        <v>4936</v>
      </c>
      <c r="D143" s="163">
        <v>1259</v>
      </c>
      <c r="E143" s="163">
        <v>5753</v>
      </c>
      <c r="F143" s="163">
        <v>6499</v>
      </c>
      <c r="G143" s="163">
        <v>6837</v>
      </c>
      <c r="H143" s="163">
        <v>4760</v>
      </c>
      <c r="I143" s="164">
        <f t="shared" si="46"/>
        <v>-0.30378821120374433</v>
      </c>
      <c r="J143" s="163">
        <f t="shared" si="45"/>
        <v>-2077</v>
      </c>
      <c r="K143" s="164">
        <f t="shared" si="47"/>
        <v>8.0750217016208232E-4</v>
      </c>
      <c r="L143" s="79"/>
    </row>
    <row r="144" spans="1:12" x14ac:dyDescent="0.25">
      <c r="A144" s="161"/>
      <c r="B144" s="162" t="s">
        <v>128</v>
      </c>
      <c r="C144" s="163">
        <v>12045</v>
      </c>
      <c r="D144" s="163">
        <v>131</v>
      </c>
      <c r="E144" s="163">
        <v>6945</v>
      </c>
      <c r="F144" s="163">
        <v>12763</v>
      </c>
      <c r="G144" s="163">
        <v>10476</v>
      </c>
      <c r="H144" s="163">
        <v>9741</v>
      </c>
      <c r="I144" s="164">
        <f t="shared" si="46"/>
        <v>-7.0160366552119102E-2</v>
      </c>
      <c r="J144" s="163">
        <f t="shared" si="45"/>
        <v>-735</v>
      </c>
      <c r="K144" s="164">
        <f t="shared" si="47"/>
        <v>1.6524955125102614E-3</v>
      </c>
      <c r="L144" s="79"/>
    </row>
    <row r="145" spans="1:12" x14ac:dyDescent="0.25">
      <c r="A145" s="161" t="s">
        <v>144</v>
      </c>
      <c r="B145" s="162" t="s">
        <v>131</v>
      </c>
      <c r="C145" s="163">
        <v>24734</v>
      </c>
      <c r="D145" s="163">
        <v>96</v>
      </c>
      <c r="E145" s="163">
        <v>2770</v>
      </c>
      <c r="F145" s="163">
        <v>7631</v>
      </c>
      <c r="G145" s="163">
        <v>6600</v>
      </c>
      <c r="H145" s="163">
        <v>5228</v>
      </c>
      <c r="I145" s="164">
        <f t="shared" si="46"/>
        <v>-0.20787878787878789</v>
      </c>
      <c r="J145" s="163">
        <f t="shared" si="45"/>
        <v>-1372</v>
      </c>
      <c r="K145" s="164">
        <f t="shared" si="47"/>
        <v>8.8689524067381645E-4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84411</v>
      </c>
      <c r="D146" s="168">
        <f t="shared" ref="D146:H146" si="49">D138-SUM(D139:D145)</f>
        <v>14472</v>
      </c>
      <c r="E146" s="168">
        <f t="shared" si="49"/>
        <v>88242</v>
      </c>
      <c r="F146" s="168">
        <f t="shared" si="49"/>
        <v>101014</v>
      </c>
      <c r="G146" s="168">
        <f t="shared" si="49"/>
        <v>102592</v>
      </c>
      <c r="H146" s="168">
        <f t="shared" si="49"/>
        <v>101601</v>
      </c>
      <c r="I146" s="169">
        <f t="shared" si="46"/>
        <v>-9.6596225826575122E-3</v>
      </c>
      <c r="J146" s="168">
        <f>H146-G146</f>
        <v>-991</v>
      </c>
      <c r="K146" s="169">
        <f t="shared" si="47"/>
        <v>1.7235930250133976E-2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133923</v>
      </c>
      <c r="D148" s="175">
        <v>16828</v>
      </c>
      <c r="E148" s="175">
        <v>94385</v>
      </c>
      <c r="F148" s="175">
        <v>152463</v>
      </c>
      <c r="G148" s="175">
        <v>135521</v>
      </c>
      <c r="H148" s="175">
        <v>125527</v>
      </c>
      <c r="I148" s="176">
        <f>IFERROR(H148/G148-1,"-")</f>
        <v>-7.3745028445775906E-2</v>
      </c>
      <c r="J148" s="175">
        <f>H148-G148</f>
        <v>-9994</v>
      </c>
      <c r="K148" s="176">
        <f>H148/H$8</f>
        <v>2.1294816158389854E-2</v>
      </c>
      <c r="L148" s="79"/>
    </row>
    <row r="149" spans="1:12" x14ac:dyDescent="0.25">
      <c r="A149" s="161" t="s">
        <v>96</v>
      </c>
      <c r="B149" s="158" t="s">
        <v>97</v>
      </c>
      <c r="C149" s="159">
        <v>41229</v>
      </c>
      <c r="D149" s="159">
        <v>8191</v>
      </c>
      <c r="E149" s="159">
        <v>30325</v>
      </c>
      <c r="F149" s="159">
        <v>48957</v>
      </c>
      <c r="G149" s="159">
        <v>40283</v>
      </c>
      <c r="H149" s="159">
        <v>33228</v>
      </c>
      <c r="I149" s="160">
        <f>IFERROR(H149/G149-1,"-")</f>
        <v>-0.17513591341260581</v>
      </c>
      <c r="J149" s="159">
        <f t="shared" ref="J149:J159" si="50">H149-G149</f>
        <v>-7055</v>
      </c>
      <c r="K149" s="160">
        <f>H149/H$8</f>
        <v>5.6369080063331245E-3</v>
      </c>
      <c r="L149" s="79"/>
    </row>
    <row r="150" spans="1:12" x14ac:dyDescent="0.25">
      <c r="A150" s="161" t="s">
        <v>103</v>
      </c>
      <c r="B150" s="162" t="s">
        <v>103</v>
      </c>
      <c r="C150" s="163">
        <v>14902</v>
      </c>
      <c r="D150" s="163">
        <v>7145</v>
      </c>
      <c r="E150" s="163">
        <v>20190</v>
      </c>
      <c r="F150" s="163">
        <v>35472</v>
      </c>
      <c r="G150" s="163">
        <v>30422</v>
      </c>
      <c r="H150" s="163">
        <v>22523</v>
      </c>
      <c r="I150" s="164">
        <f>IFERROR(H150/G150-1,"-")</f>
        <v>-0.25964762343041226</v>
      </c>
      <c r="J150" s="163">
        <f t="shared" si="50"/>
        <v>-7899</v>
      </c>
      <c r="K150" s="164">
        <f>H150/H$8</f>
        <v>3.8208763400337351E-3</v>
      </c>
      <c r="L150" s="79"/>
    </row>
    <row r="151" spans="1:12" x14ac:dyDescent="0.25">
      <c r="A151" s="161" t="s">
        <v>100</v>
      </c>
      <c r="B151" s="162" t="s">
        <v>100</v>
      </c>
      <c r="C151" s="163">
        <v>26327</v>
      </c>
      <c r="D151" s="163">
        <v>1046</v>
      </c>
      <c r="E151" s="163">
        <v>10135</v>
      </c>
      <c r="F151" s="163">
        <v>13485</v>
      </c>
      <c r="G151" s="163">
        <v>9861</v>
      </c>
      <c r="H151" s="163">
        <v>10705</v>
      </c>
      <c r="I151" s="164">
        <f>IFERROR(H151/G151-1,"-")</f>
        <v>8.5589696785315805E-2</v>
      </c>
      <c r="J151" s="163">
        <f t="shared" si="50"/>
        <v>844</v>
      </c>
      <c r="K151" s="164">
        <f>H151/H$8</f>
        <v>1.816031666299389E-3</v>
      </c>
      <c r="L151" s="79"/>
    </row>
    <row r="152" spans="1:12" x14ac:dyDescent="0.25">
      <c r="A152" s="161"/>
      <c r="B152" s="158" t="s">
        <v>107</v>
      </c>
      <c r="C152" s="159">
        <v>92694</v>
      </c>
      <c r="D152" s="159">
        <v>8637</v>
      </c>
      <c r="E152" s="159">
        <v>64060</v>
      </c>
      <c r="F152" s="159">
        <v>103506</v>
      </c>
      <c r="G152" s="159">
        <v>95238</v>
      </c>
      <c r="H152" s="159">
        <v>92299</v>
      </c>
      <c r="I152" s="160">
        <f>IFERROR(H152/G152-1,"-")</f>
        <v>-3.0859530859530859E-2</v>
      </c>
      <c r="J152" s="159">
        <f t="shared" si="50"/>
        <v>-2939</v>
      </c>
      <c r="K152" s="160">
        <f>H152/H$8</f>
        <v>1.565790815205673E-2</v>
      </c>
      <c r="L152" s="79"/>
    </row>
    <row r="153" spans="1:12" s="56" customFormat="1" x14ac:dyDescent="0.25">
      <c r="A153" s="161"/>
      <c r="B153" s="162" t="s">
        <v>110</v>
      </c>
      <c r="C153" s="163">
        <v>21701</v>
      </c>
      <c r="D153" s="163">
        <v>221</v>
      </c>
      <c r="E153" s="163">
        <v>20923</v>
      </c>
      <c r="F153" s="163">
        <v>37358</v>
      </c>
      <c r="G153" s="163">
        <v>30808</v>
      </c>
      <c r="H153" s="163">
        <v>17100</v>
      </c>
      <c r="I153" s="164">
        <f t="shared" ref="I153:I160" si="51">IFERROR(H153/G153-1,"-")</f>
        <v>-0.44494936380160999</v>
      </c>
      <c r="J153" s="163">
        <f t="shared" si="50"/>
        <v>-13708</v>
      </c>
      <c r="K153" s="164">
        <f t="shared" ref="K153:K160" si="52">H153/H$8</f>
        <v>2.9009006533133631E-3</v>
      </c>
      <c r="L153" s="165"/>
    </row>
    <row r="154" spans="1:12" s="56" customFormat="1" x14ac:dyDescent="0.25">
      <c r="A154" s="161"/>
      <c r="B154" s="162" t="s">
        <v>113</v>
      </c>
      <c r="C154" s="163">
        <v>35325</v>
      </c>
      <c r="D154" s="163">
        <v>3456</v>
      </c>
      <c r="E154" s="163">
        <v>20039</v>
      </c>
      <c r="F154" s="163">
        <v>26323</v>
      </c>
      <c r="G154" s="163">
        <v>27017</v>
      </c>
      <c r="H154" s="163">
        <v>24560</v>
      </c>
      <c r="I154" s="164">
        <f t="shared" si="51"/>
        <v>-9.094273975644962E-2</v>
      </c>
      <c r="J154" s="163">
        <f t="shared" si="50"/>
        <v>-2457</v>
      </c>
      <c r="K154" s="164">
        <f t="shared" si="52"/>
        <v>4.1664397687354495E-3</v>
      </c>
      <c r="L154" s="165"/>
    </row>
    <row r="155" spans="1:12" x14ac:dyDescent="0.25">
      <c r="A155" s="161"/>
      <c r="B155" s="162" t="s">
        <v>116</v>
      </c>
      <c r="C155" s="163">
        <v>10090</v>
      </c>
      <c r="D155" s="163">
        <v>1354</v>
      </c>
      <c r="E155" s="163">
        <v>5279</v>
      </c>
      <c r="F155" s="163">
        <v>12104</v>
      </c>
      <c r="G155" s="163">
        <v>7973</v>
      </c>
      <c r="H155" s="163">
        <v>21428</v>
      </c>
      <c r="I155" s="164">
        <f t="shared" si="51"/>
        <v>1.687570550608303</v>
      </c>
      <c r="J155" s="163">
        <f t="shared" si="50"/>
        <v>13455</v>
      </c>
      <c r="K155" s="164">
        <f t="shared" si="52"/>
        <v>3.6351169122338443E-3</v>
      </c>
      <c r="L155" s="79"/>
    </row>
    <row r="156" spans="1:12" x14ac:dyDescent="0.25">
      <c r="A156" s="161"/>
      <c r="B156" s="162" t="s">
        <v>123</v>
      </c>
      <c r="C156" s="163">
        <v>1728</v>
      </c>
      <c r="D156" s="163">
        <v>320</v>
      </c>
      <c r="E156" s="163">
        <v>1328</v>
      </c>
      <c r="F156" s="163">
        <v>2445</v>
      </c>
      <c r="G156" s="163">
        <v>3406</v>
      </c>
      <c r="H156" s="163">
        <v>3044</v>
      </c>
      <c r="I156" s="164">
        <f t="shared" si="51"/>
        <v>-0.10628302994715211</v>
      </c>
      <c r="J156" s="163">
        <f t="shared" si="50"/>
        <v>-362</v>
      </c>
      <c r="K156" s="164">
        <f t="shared" si="52"/>
        <v>5.163942449523905E-4</v>
      </c>
      <c r="L156" s="79"/>
    </row>
    <row r="157" spans="1:12" x14ac:dyDescent="0.25">
      <c r="A157" s="161"/>
      <c r="B157" s="162" t="s">
        <v>119</v>
      </c>
      <c r="C157" s="163">
        <v>5025</v>
      </c>
      <c r="D157" s="163">
        <v>439</v>
      </c>
      <c r="E157" s="163">
        <v>4353</v>
      </c>
      <c r="F157" s="163">
        <v>5681</v>
      </c>
      <c r="G157" s="163">
        <v>3394</v>
      </c>
      <c r="H157" s="163">
        <v>4293</v>
      </c>
      <c r="I157" s="164">
        <f t="shared" si="51"/>
        <v>0.26487919858573949</v>
      </c>
      <c r="J157" s="163">
        <f t="shared" si="50"/>
        <v>899</v>
      </c>
      <c r="K157" s="164">
        <f t="shared" si="52"/>
        <v>7.2827874296340744E-4</v>
      </c>
      <c r="L157" s="79"/>
    </row>
    <row r="158" spans="1:12" x14ac:dyDescent="0.25">
      <c r="A158" s="161"/>
      <c r="B158" s="162" t="s">
        <v>128</v>
      </c>
      <c r="C158" s="163">
        <v>2256</v>
      </c>
      <c r="D158" s="163">
        <v>32</v>
      </c>
      <c r="E158" s="163">
        <v>763</v>
      </c>
      <c r="F158" s="163">
        <v>1419</v>
      </c>
      <c r="G158" s="163">
        <v>1548</v>
      </c>
      <c r="H158" s="163">
        <v>1092</v>
      </c>
      <c r="I158" s="164">
        <f t="shared" si="51"/>
        <v>-0.29457364341085268</v>
      </c>
      <c r="J158" s="163">
        <f t="shared" si="50"/>
        <v>-456</v>
      </c>
      <c r="K158" s="164">
        <f t="shared" si="52"/>
        <v>1.85250497860713E-4</v>
      </c>
      <c r="L158" s="79"/>
    </row>
    <row r="159" spans="1:12" x14ac:dyDescent="0.25">
      <c r="A159" s="161" t="s">
        <v>144</v>
      </c>
      <c r="B159" s="162" t="s">
        <v>131</v>
      </c>
      <c r="C159" s="163">
        <v>2880</v>
      </c>
      <c r="D159" s="163">
        <v>33</v>
      </c>
      <c r="E159" s="163">
        <v>1343</v>
      </c>
      <c r="F159" s="163">
        <v>2307</v>
      </c>
      <c r="G159" s="163">
        <v>2319</v>
      </c>
      <c r="H159" s="163">
        <v>1696</v>
      </c>
      <c r="I159" s="164">
        <f t="shared" si="51"/>
        <v>-0.26865028029322979</v>
      </c>
      <c r="J159" s="163">
        <f t="shared" si="50"/>
        <v>-623</v>
      </c>
      <c r="K159" s="164">
        <f t="shared" si="52"/>
        <v>2.8771505894850663E-4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13689</v>
      </c>
      <c r="D160" s="168">
        <f t="shared" ref="D160:H160" si="54">D152-SUM(D153:D159)</f>
        <v>2782</v>
      </c>
      <c r="E160" s="168">
        <f t="shared" si="54"/>
        <v>10032</v>
      </c>
      <c r="F160" s="168">
        <f t="shared" si="54"/>
        <v>15869</v>
      </c>
      <c r="G160" s="168">
        <f t="shared" si="54"/>
        <v>18773</v>
      </c>
      <c r="H160" s="168">
        <f t="shared" si="54"/>
        <v>19086</v>
      </c>
      <c r="I160" s="169">
        <f t="shared" si="51"/>
        <v>1.6672881265647366E-2</v>
      </c>
      <c r="J160" s="168">
        <f>H160-G160</f>
        <v>313</v>
      </c>
      <c r="K160" s="169">
        <f t="shared" si="52"/>
        <v>3.2378122730490552E-3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3ED71-7417-4AFB-BE3F-102CEB0A963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12AE-387E-4C67-8102-98A3BDA4360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6702D-D3A7-4EE4-9CAC-7B17F79C1B3C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7" t="s">
        <v>40</v>
      </c>
      <c r="E1" s="287"/>
      <c r="F1" s="287"/>
      <c r="G1" s="287"/>
      <c r="H1" s="287"/>
      <c r="I1" s="287"/>
      <c r="J1" s="287"/>
      <c r="K1" s="287"/>
      <c r="L1" s="287"/>
    </row>
    <row r="2" spans="2:16" x14ac:dyDescent="0.25">
      <c r="D2" s="287"/>
      <c r="E2" s="287"/>
      <c r="F2" s="287"/>
      <c r="G2" s="287"/>
      <c r="H2" s="287"/>
      <c r="I2" s="287"/>
      <c r="J2" s="287"/>
      <c r="K2" s="287"/>
      <c r="L2" s="287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223</v>
      </c>
      <c r="F6" s="13" t="s">
        <v>224</v>
      </c>
      <c r="G6" s="13" t="s">
        <v>225</v>
      </c>
      <c r="H6" s="13" t="s">
        <v>226</v>
      </c>
      <c r="I6" s="13" t="s">
        <v>227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febrero 2025</v>
      </c>
    </row>
    <row r="7" spans="2:16" ht="15" customHeight="1" x14ac:dyDescent="0.25">
      <c r="B7" s="269" t="s">
        <v>42</v>
      </c>
      <c r="C7" s="272" t="s">
        <v>8</v>
      </c>
      <c r="D7" s="63" t="s">
        <v>43</v>
      </c>
      <c r="E7" s="64">
        <v>56791</v>
      </c>
      <c r="F7" s="64">
        <v>349079</v>
      </c>
      <c r="G7" s="64">
        <v>411122</v>
      </c>
      <c r="H7" s="64">
        <v>443450</v>
      </c>
      <c r="I7" s="64">
        <v>433757</v>
      </c>
      <c r="J7" s="65">
        <f>I7/H7-1</f>
        <v>-2.1858157627691943E-2</v>
      </c>
      <c r="K7" s="64">
        <f>I7-H7</f>
        <v>-9693</v>
      </c>
      <c r="L7" s="65">
        <f>I7/$I$7</f>
        <v>1</v>
      </c>
      <c r="P7" s="66"/>
    </row>
    <row r="8" spans="2:16" ht="15" customHeight="1" x14ac:dyDescent="0.25">
      <c r="B8" s="270"/>
      <c r="C8" s="273"/>
      <c r="D8" s="15" t="s">
        <v>44</v>
      </c>
      <c r="E8" s="16">
        <v>19347</v>
      </c>
      <c r="F8" s="16">
        <v>130897</v>
      </c>
      <c r="G8" s="16">
        <v>147030</v>
      </c>
      <c r="H8" s="16">
        <v>154587</v>
      </c>
      <c r="I8" s="16">
        <v>147890</v>
      </c>
      <c r="J8" s="17">
        <f t="shared" ref="J8:J63" si="0">I8/H8-1</f>
        <v>-4.3321883470149536E-2</v>
      </c>
      <c r="K8" s="16">
        <f t="shared" ref="K8:K50" si="1">I8-H8</f>
        <v>-6697</v>
      </c>
      <c r="L8" s="18">
        <f t="shared" ref="L8:L17" si="2">I8/$I$7</f>
        <v>0.3409512699506867</v>
      </c>
      <c r="P8" s="66"/>
    </row>
    <row r="9" spans="2:16" x14ac:dyDescent="0.25">
      <c r="B9" s="270"/>
      <c r="C9" s="273"/>
      <c r="D9" s="19" t="s">
        <v>45</v>
      </c>
      <c r="E9" s="20">
        <v>10131</v>
      </c>
      <c r="F9" s="20">
        <v>88104</v>
      </c>
      <c r="G9" s="20">
        <v>102173</v>
      </c>
      <c r="H9" s="20">
        <v>112246</v>
      </c>
      <c r="I9" s="20">
        <v>115019</v>
      </c>
      <c r="J9" s="67">
        <f t="shared" si="0"/>
        <v>2.4704666536001341E-2</v>
      </c>
      <c r="K9" s="20">
        <f t="shared" si="1"/>
        <v>2773</v>
      </c>
      <c r="L9" s="68">
        <f t="shared" si="2"/>
        <v>0.26516920764391122</v>
      </c>
      <c r="P9" s="66"/>
    </row>
    <row r="10" spans="2:16" x14ac:dyDescent="0.25">
      <c r="B10" s="270"/>
      <c r="C10" s="273"/>
      <c r="D10" s="19" t="s">
        <v>46</v>
      </c>
      <c r="E10" s="20">
        <v>335</v>
      </c>
      <c r="F10" s="20">
        <v>2789</v>
      </c>
      <c r="G10" s="20">
        <v>4514</v>
      </c>
      <c r="H10" s="20">
        <v>4771</v>
      </c>
      <c r="I10" s="20">
        <v>3980</v>
      </c>
      <c r="J10" s="67">
        <f t="shared" si="0"/>
        <v>-0.16579333473066438</v>
      </c>
      <c r="K10" s="20">
        <f t="shared" si="1"/>
        <v>-791</v>
      </c>
      <c r="L10" s="68">
        <f t="shared" si="2"/>
        <v>9.1756444276403608E-3</v>
      </c>
      <c r="P10" s="66"/>
    </row>
    <row r="11" spans="2:16" x14ac:dyDescent="0.25">
      <c r="B11" s="270"/>
      <c r="C11" s="273"/>
      <c r="D11" s="19" t="s">
        <v>47</v>
      </c>
      <c r="E11" s="20">
        <v>1554</v>
      </c>
      <c r="F11" s="20">
        <v>10397</v>
      </c>
      <c r="G11" s="20">
        <v>18389</v>
      </c>
      <c r="H11" s="20">
        <v>24407</v>
      </c>
      <c r="I11" s="20">
        <v>15773</v>
      </c>
      <c r="J11" s="67">
        <f t="shared" si="0"/>
        <v>-0.35375097308149306</v>
      </c>
      <c r="K11" s="20">
        <f t="shared" si="1"/>
        <v>-8634</v>
      </c>
      <c r="L11" s="68">
        <f t="shared" si="2"/>
        <v>3.6363678280696338E-2</v>
      </c>
      <c r="P11" s="66"/>
    </row>
    <row r="12" spans="2:16" x14ac:dyDescent="0.25">
      <c r="B12" s="270"/>
      <c r="C12" s="273"/>
      <c r="D12" s="19" t="s">
        <v>48</v>
      </c>
      <c r="E12" s="20">
        <v>6183</v>
      </c>
      <c r="F12" s="20">
        <v>50459</v>
      </c>
      <c r="G12" s="20">
        <v>57829</v>
      </c>
      <c r="H12" s="20">
        <v>66869</v>
      </c>
      <c r="I12" s="20">
        <v>68685</v>
      </c>
      <c r="J12" s="67">
        <f t="shared" si="0"/>
        <v>2.7157576754549995E-2</v>
      </c>
      <c r="K12" s="20">
        <f t="shared" si="1"/>
        <v>1816</v>
      </c>
      <c r="L12" s="68">
        <f t="shared" si="2"/>
        <v>0.15834902952574828</v>
      </c>
      <c r="P12" s="66"/>
    </row>
    <row r="13" spans="2:16" x14ac:dyDescent="0.25">
      <c r="B13" s="270"/>
      <c r="C13" s="273"/>
      <c r="D13" s="19" t="s">
        <v>49</v>
      </c>
      <c r="E13" s="20">
        <v>1385</v>
      </c>
      <c r="F13" s="20">
        <v>4177</v>
      </c>
      <c r="G13" s="20">
        <v>5270</v>
      </c>
      <c r="H13" s="20">
        <v>4803</v>
      </c>
      <c r="I13" s="20">
        <v>4194</v>
      </c>
      <c r="J13" s="67">
        <f t="shared" si="0"/>
        <v>-0.12679575265459087</v>
      </c>
      <c r="K13" s="20">
        <f t="shared" si="1"/>
        <v>-609</v>
      </c>
      <c r="L13" s="68">
        <f t="shared" si="2"/>
        <v>9.6690082234984105E-3</v>
      </c>
      <c r="P13" s="66"/>
    </row>
    <row r="14" spans="2:16" x14ac:dyDescent="0.25">
      <c r="B14" s="270"/>
      <c r="C14" s="273"/>
      <c r="D14" s="19" t="s">
        <v>50</v>
      </c>
      <c r="E14" s="20">
        <v>1925</v>
      </c>
      <c r="F14" s="20">
        <v>14671</v>
      </c>
      <c r="G14" s="20">
        <v>20512</v>
      </c>
      <c r="H14" s="20">
        <v>17964</v>
      </c>
      <c r="I14" s="20">
        <v>19437</v>
      </c>
      <c r="J14" s="67">
        <f t="shared" si="0"/>
        <v>8.199732798931203E-2</v>
      </c>
      <c r="K14" s="20">
        <f t="shared" si="1"/>
        <v>1473</v>
      </c>
      <c r="L14" s="68">
        <f t="shared" si="2"/>
        <v>4.4810804206041631E-2</v>
      </c>
      <c r="P14" s="66"/>
    </row>
    <row r="15" spans="2:16" x14ac:dyDescent="0.25">
      <c r="B15" s="270"/>
      <c r="C15" s="273"/>
      <c r="D15" s="19" t="s">
        <v>51</v>
      </c>
      <c r="E15" s="20">
        <v>8041</v>
      </c>
      <c r="F15" s="20">
        <v>17059</v>
      </c>
      <c r="G15" s="20">
        <v>22775</v>
      </c>
      <c r="H15" s="20">
        <v>22625</v>
      </c>
      <c r="I15" s="20">
        <v>24926</v>
      </c>
      <c r="J15" s="67">
        <f t="shared" si="0"/>
        <v>0.10170165745856363</v>
      </c>
      <c r="K15" s="20">
        <f t="shared" si="1"/>
        <v>2301</v>
      </c>
      <c r="L15" s="68">
        <f t="shared" si="2"/>
        <v>5.7465355025970763E-2</v>
      </c>
      <c r="P15" s="66"/>
    </row>
    <row r="16" spans="2:16" x14ac:dyDescent="0.25">
      <c r="B16" s="270"/>
      <c r="C16" s="273"/>
      <c r="D16" s="19" t="s">
        <v>52</v>
      </c>
      <c r="E16" s="20">
        <v>5135</v>
      </c>
      <c r="F16" s="20">
        <v>21666</v>
      </c>
      <c r="G16" s="20">
        <v>23086</v>
      </c>
      <c r="H16" s="20">
        <v>23921</v>
      </c>
      <c r="I16" s="20">
        <v>23285</v>
      </c>
      <c r="J16" s="67">
        <f t="shared" si="0"/>
        <v>-2.6587517244262338E-2</v>
      </c>
      <c r="K16" s="20">
        <f t="shared" si="1"/>
        <v>-636</v>
      </c>
      <c r="L16" s="68">
        <f t="shared" si="2"/>
        <v>5.3682130778292918E-2</v>
      </c>
      <c r="P16" s="66"/>
    </row>
    <row r="17" spans="2:16" x14ac:dyDescent="0.25">
      <c r="B17" s="270"/>
      <c r="C17" s="274"/>
      <c r="D17" s="23" t="s">
        <v>53</v>
      </c>
      <c r="E17" s="69">
        <v>2755</v>
      </c>
      <c r="F17" s="69">
        <v>8860</v>
      </c>
      <c r="G17" s="69">
        <v>9544</v>
      </c>
      <c r="H17" s="69">
        <v>11257</v>
      </c>
      <c r="I17" s="69">
        <v>10568</v>
      </c>
      <c r="J17" s="25">
        <f t="shared" si="0"/>
        <v>-6.1206360486808165E-2</v>
      </c>
      <c r="K17" s="69">
        <f t="shared" si="1"/>
        <v>-689</v>
      </c>
      <c r="L17" s="46">
        <f t="shared" si="2"/>
        <v>2.4363871937513399E-2</v>
      </c>
      <c r="P17" s="66"/>
    </row>
    <row r="18" spans="2:16" x14ac:dyDescent="0.25">
      <c r="B18" s="270"/>
      <c r="C18" s="275" t="s">
        <v>18</v>
      </c>
      <c r="D18" s="63" t="s">
        <v>43</v>
      </c>
      <c r="E18" s="64">
        <v>62524</v>
      </c>
      <c r="F18" s="64">
        <v>401172</v>
      </c>
      <c r="G18" s="64">
        <v>491339</v>
      </c>
      <c r="H18" s="64">
        <v>527075</v>
      </c>
      <c r="I18" s="64">
        <v>515316</v>
      </c>
      <c r="J18" s="65">
        <f t="shared" si="0"/>
        <v>-2.2309917943366675E-2</v>
      </c>
      <c r="K18" s="64">
        <f t="shared" si="1"/>
        <v>-11759</v>
      </c>
      <c r="L18" s="65">
        <f t="shared" ref="L18:L19" si="3">I18/$I$18</f>
        <v>1</v>
      </c>
    </row>
    <row r="19" spans="2:16" x14ac:dyDescent="0.25">
      <c r="B19" s="270"/>
      <c r="C19" s="276"/>
      <c r="D19" s="26" t="s">
        <v>44</v>
      </c>
      <c r="E19" s="27">
        <v>21931</v>
      </c>
      <c r="F19" s="27">
        <v>153015</v>
      </c>
      <c r="G19" s="27">
        <v>177657</v>
      </c>
      <c r="H19" s="27">
        <v>186781</v>
      </c>
      <c r="I19" s="27">
        <v>178289</v>
      </c>
      <c r="J19" s="28">
        <f t="shared" si="0"/>
        <v>-4.5465009824339764E-2</v>
      </c>
      <c r="K19" s="27">
        <f t="shared" si="1"/>
        <v>-8492</v>
      </c>
      <c r="L19" s="18">
        <f t="shared" si="3"/>
        <v>0.34597994240427232</v>
      </c>
    </row>
    <row r="20" spans="2:16" x14ac:dyDescent="0.25">
      <c r="B20" s="270"/>
      <c r="C20" s="276"/>
      <c r="D20" s="4" t="s">
        <v>45</v>
      </c>
      <c r="E20" s="29">
        <v>11333</v>
      </c>
      <c r="F20" s="29">
        <v>102912</v>
      </c>
      <c r="G20" s="29">
        <v>125630</v>
      </c>
      <c r="H20" s="29">
        <v>135469</v>
      </c>
      <c r="I20" s="29">
        <v>138529</v>
      </c>
      <c r="J20" s="70">
        <f t="shared" si="0"/>
        <v>2.2588193608869878E-2</v>
      </c>
      <c r="K20" s="29">
        <f t="shared" si="1"/>
        <v>3060</v>
      </c>
      <c r="L20" s="68">
        <f>I20/$I$18</f>
        <v>0.26882340156331258</v>
      </c>
    </row>
    <row r="21" spans="2:16" x14ac:dyDescent="0.25">
      <c r="B21" s="270"/>
      <c r="C21" s="276"/>
      <c r="D21" s="4" t="s">
        <v>46</v>
      </c>
      <c r="E21" s="29">
        <v>390</v>
      </c>
      <c r="F21" s="29">
        <v>3092</v>
      </c>
      <c r="G21" s="29">
        <v>4933</v>
      </c>
      <c r="H21" s="29">
        <v>5269</v>
      </c>
      <c r="I21" s="29">
        <v>4496</v>
      </c>
      <c r="J21" s="70">
        <f t="shared" si="0"/>
        <v>-0.14670715505788579</v>
      </c>
      <c r="K21" s="29">
        <f t="shared" si="1"/>
        <v>-773</v>
      </c>
      <c r="L21" s="68">
        <f t="shared" ref="L21:L28" si="4">I21/$I$18</f>
        <v>8.7247436524385043E-3</v>
      </c>
    </row>
    <row r="22" spans="2:16" x14ac:dyDescent="0.25">
      <c r="B22" s="270"/>
      <c r="C22" s="276"/>
      <c r="D22" s="4" t="s">
        <v>47</v>
      </c>
      <c r="E22" s="29">
        <v>1889</v>
      </c>
      <c r="F22" s="29">
        <v>11385</v>
      </c>
      <c r="G22" s="29">
        <v>21667</v>
      </c>
      <c r="H22" s="29">
        <v>27867</v>
      </c>
      <c r="I22" s="29">
        <v>18081</v>
      </c>
      <c r="J22" s="70">
        <f t="shared" si="0"/>
        <v>-0.3511680482290882</v>
      </c>
      <c r="K22" s="29">
        <f t="shared" si="1"/>
        <v>-9786</v>
      </c>
      <c r="L22" s="68">
        <f t="shared" si="4"/>
        <v>3.508720862538714E-2</v>
      </c>
    </row>
    <row r="23" spans="2:16" x14ac:dyDescent="0.25">
      <c r="B23" s="270"/>
      <c r="C23" s="276"/>
      <c r="D23" s="4" t="s">
        <v>48</v>
      </c>
      <c r="E23" s="29">
        <v>6799</v>
      </c>
      <c r="F23" s="29">
        <v>56972</v>
      </c>
      <c r="G23" s="29">
        <v>69900</v>
      </c>
      <c r="H23" s="29">
        <v>80389</v>
      </c>
      <c r="I23" s="29">
        <v>82767</v>
      </c>
      <c r="J23" s="70">
        <f t="shared" si="0"/>
        <v>2.9581161601711647E-2</v>
      </c>
      <c r="K23" s="29">
        <f t="shared" si="1"/>
        <v>2378</v>
      </c>
      <c r="L23" s="68">
        <f t="shared" si="4"/>
        <v>0.16061406981347368</v>
      </c>
    </row>
    <row r="24" spans="2:16" x14ac:dyDescent="0.25">
      <c r="B24" s="270"/>
      <c r="C24" s="276"/>
      <c r="D24" s="4" t="s">
        <v>49</v>
      </c>
      <c r="E24" s="29">
        <v>1422</v>
      </c>
      <c r="F24" s="29">
        <v>4415</v>
      </c>
      <c r="G24" s="29">
        <v>5460</v>
      </c>
      <c r="H24" s="29">
        <v>5170</v>
      </c>
      <c r="I24" s="29">
        <v>4445</v>
      </c>
      <c r="J24" s="70">
        <f t="shared" si="0"/>
        <v>-0.14023210831721467</v>
      </c>
      <c r="K24" s="29">
        <f t="shared" si="1"/>
        <v>-725</v>
      </c>
      <c r="L24" s="68">
        <f t="shared" si="4"/>
        <v>8.6257752524664475E-3</v>
      </c>
    </row>
    <row r="25" spans="2:16" x14ac:dyDescent="0.25">
      <c r="B25" s="270"/>
      <c r="C25" s="276"/>
      <c r="D25" s="4" t="s">
        <v>50</v>
      </c>
      <c r="E25" s="29">
        <v>2044</v>
      </c>
      <c r="F25" s="29">
        <v>16951</v>
      </c>
      <c r="G25" s="29">
        <v>22920</v>
      </c>
      <c r="H25" s="29">
        <v>20863</v>
      </c>
      <c r="I25" s="29">
        <v>22448</v>
      </c>
      <c r="J25" s="70">
        <f t="shared" si="0"/>
        <v>7.5971816133825421E-2</v>
      </c>
      <c r="K25" s="29">
        <f t="shared" si="1"/>
        <v>1585</v>
      </c>
      <c r="L25" s="68">
        <f t="shared" si="4"/>
        <v>4.3561620442602207E-2</v>
      </c>
    </row>
    <row r="26" spans="2:16" x14ac:dyDescent="0.25">
      <c r="B26" s="270"/>
      <c r="C26" s="276"/>
      <c r="D26" s="4" t="s">
        <v>51</v>
      </c>
      <c r="E26" s="29">
        <v>8193</v>
      </c>
      <c r="F26" s="29">
        <v>17773</v>
      </c>
      <c r="G26" s="29">
        <v>23696</v>
      </c>
      <c r="H26" s="29">
        <v>23656</v>
      </c>
      <c r="I26" s="29">
        <v>25999</v>
      </c>
      <c r="J26" s="70">
        <f t="shared" si="0"/>
        <v>9.9044639837673421E-2</v>
      </c>
      <c r="K26" s="29">
        <f t="shared" si="1"/>
        <v>2343</v>
      </c>
      <c r="L26" s="68">
        <f t="shared" si="4"/>
        <v>5.0452537860264379E-2</v>
      </c>
    </row>
    <row r="27" spans="2:16" x14ac:dyDescent="0.25">
      <c r="B27" s="270"/>
      <c r="C27" s="276"/>
      <c r="D27" s="4" t="s">
        <v>52</v>
      </c>
      <c r="E27" s="29">
        <v>5615</v>
      </c>
      <c r="F27" s="29">
        <v>24664</v>
      </c>
      <c r="G27" s="29">
        <v>27666</v>
      </c>
      <c r="H27" s="29">
        <v>28464</v>
      </c>
      <c r="I27" s="29">
        <v>27960</v>
      </c>
      <c r="J27" s="30">
        <f t="shared" si="0"/>
        <v>-1.7706576728499179E-2</v>
      </c>
      <c r="K27" s="29">
        <f t="shared" si="1"/>
        <v>-504</v>
      </c>
      <c r="L27" s="31">
        <f t="shared" si="4"/>
        <v>5.4257969867033046E-2</v>
      </c>
    </row>
    <row r="28" spans="2:16" x14ac:dyDescent="0.25">
      <c r="B28" s="270"/>
      <c r="C28" s="277"/>
      <c r="D28" s="32" t="s">
        <v>53</v>
      </c>
      <c r="E28" s="71">
        <v>2908</v>
      </c>
      <c r="F28" s="71">
        <v>9993</v>
      </c>
      <c r="G28" s="71">
        <v>11810</v>
      </c>
      <c r="H28" s="71">
        <v>13147</v>
      </c>
      <c r="I28" s="71">
        <v>12302</v>
      </c>
      <c r="J28" s="34">
        <f t="shared" si="0"/>
        <v>-6.427321822469001E-2</v>
      </c>
      <c r="K28" s="71">
        <f t="shared" si="1"/>
        <v>-845</v>
      </c>
      <c r="L28" s="72">
        <f t="shared" si="4"/>
        <v>2.387273051874966E-2</v>
      </c>
    </row>
    <row r="29" spans="2:16" x14ac:dyDescent="0.25">
      <c r="B29" s="270"/>
      <c r="C29" s="272" t="s">
        <v>21</v>
      </c>
      <c r="D29" s="63" t="s">
        <v>43</v>
      </c>
      <c r="E29" s="64">
        <v>253867</v>
      </c>
      <c r="F29" s="64">
        <v>2235961</v>
      </c>
      <c r="G29" s="64">
        <v>2799277</v>
      </c>
      <c r="H29" s="64">
        <v>2998647</v>
      </c>
      <c r="I29" s="64">
        <v>2875189</v>
      </c>
      <c r="J29" s="65">
        <f t="shared" si="0"/>
        <v>-4.1171234893603637E-2</v>
      </c>
      <c r="K29" s="64">
        <f t="shared" si="1"/>
        <v>-123458</v>
      </c>
      <c r="L29" s="65">
        <f t="shared" ref="L29:L30" si="5">I29/$I$29</f>
        <v>1</v>
      </c>
    </row>
    <row r="30" spans="2:16" x14ac:dyDescent="0.25">
      <c r="B30" s="270"/>
      <c r="C30" s="273"/>
      <c r="D30" s="15" t="s">
        <v>44</v>
      </c>
      <c r="E30" s="16">
        <v>103727</v>
      </c>
      <c r="F30" s="16">
        <v>912484</v>
      </c>
      <c r="G30" s="16">
        <v>1077344</v>
      </c>
      <c r="H30" s="16">
        <v>1114324</v>
      </c>
      <c r="I30" s="16">
        <v>1060335</v>
      </c>
      <c r="J30" s="17">
        <f t="shared" si="0"/>
        <v>-4.8450001974291168E-2</v>
      </c>
      <c r="K30" s="16">
        <f t="shared" si="1"/>
        <v>-53989</v>
      </c>
      <c r="L30" s="18">
        <f t="shared" si="5"/>
        <v>0.36878793011520289</v>
      </c>
    </row>
    <row r="31" spans="2:16" x14ac:dyDescent="0.25">
      <c r="B31" s="270"/>
      <c r="C31" s="273"/>
      <c r="D31" s="19" t="s">
        <v>45</v>
      </c>
      <c r="E31" s="20">
        <v>53867</v>
      </c>
      <c r="F31" s="20">
        <v>608977</v>
      </c>
      <c r="G31" s="20">
        <v>773844</v>
      </c>
      <c r="H31" s="20">
        <v>824761</v>
      </c>
      <c r="I31" s="20">
        <v>812017</v>
      </c>
      <c r="J31" s="67">
        <f>I31/H31-1</f>
        <v>-1.5451749052149633E-2</v>
      </c>
      <c r="K31" s="20">
        <f t="shared" si="1"/>
        <v>-12744</v>
      </c>
      <c r="L31" s="68">
        <f>I31/$I$29</f>
        <v>0.28242212946696721</v>
      </c>
    </row>
    <row r="32" spans="2:16" x14ac:dyDescent="0.25">
      <c r="B32" s="270"/>
      <c r="C32" s="273"/>
      <c r="D32" s="19" t="s">
        <v>46</v>
      </c>
      <c r="E32" s="20">
        <v>2006</v>
      </c>
      <c r="F32" s="20">
        <v>13217</v>
      </c>
      <c r="G32" s="20">
        <v>16181</v>
      </c>
      <c r="H32" s="20">
        <v>18659</v>
      </c>
      <c r="I32" s="20">
        <v>17956</v>
      </c>
      <c r="J32" s="67">
        <f t="shared" ref="J32:J41" si="6">I32/H32-1</f>
        <v>-3.7676188434535574E-2</v>
      </c>
      <c r="K32" s="20">
        <f t="shared" si="1"/>
        <v>-703</v>
      </c>
      <c r="L32" s="68">
        <f t="shared" ref="L32:L39" si="7">I32/$I$29</f>
        <v>6.2451546663541075E-3</v>
      </c>
    </row>
    <row r="33" spans="2:12" x14ac:dyDescent="0.25">
      <c r="B33" s="270"/>
      <c r="C33" s="273"/>
      <c r="D33" s="19" t="s">
        <v>47</v>
      </c>
      <c r="E33" s="20">
        <v>12940</v>
      </c>
      <c r="F33" s="20">
        <v>56495</v>
      </c>
      <c r="G33" s="20">
        <v>116676</v>
      </c>
      <c r="H33" s="20">
        <v>145638</v>
      </c>
      <c r="I33" s="20">
        <v>91918</v>
      </c>
      <c r="J33" s="67">
        <f t="shared" si="6"/>
        <v>-0.36885977560801442</v>
      </c>
      <c r="K33" s="20">
        <f t="shared" si="1"/>
        <v>-53720</v>
      </c>
      <c r="L33" s="68">
        <f t="shared" si="7"/>
        <v>3.1969376621849906E-2</v>
      </c>
    </row>
    <row r="34" spans="2:12" x14ac:dyDescent="0.25">
      <c r="B34" s="270"/>
      <c r="C34" s="273"/>
      <c r="D34" s="19" t="s">
        <v>48</v>
      </c>
      <c r="E34" s="20">
        <v>25901</v>
      </c>
      <c r="F34" s="20">
        <v>300105</v>
      </c>
      <c r="G34" s="20">
        <v>411785</v>
      </c>
      <c r="H34" s="20">
        <v>476786</v>
      </c>
      <c r="I34" s="20">
        <v>478546</v>
      </c>
      <c r="J34" s="67">
        <f t="shared" si="6"/>
        <v>3.6913835557252916E-3</v>
      </c>
      <c r="K34" s="20">
        <f t="shared" si="1"/>
        <v>1760</v>
      </c>
      <c r="L34" s="68">
        <f t="shared" si="7"/>
        <v>0.16643984099827872</v>
      </c>
    </row>
    <row r="35" spans="2:12" x14ac:dyDescent="0.25">
      <c r="B35" s="270"/>
      <c r="C35" s="273"/>
      <c r="D35" s="19" t="s">
        <v>49</v>
      </c>
      <c r="E35" s="20">
        <v>3097</v>
      </c>
      <c r="F35" s="20">
        <v>11383</v>
      </c>
      <c r="G35" s="20">
        <v>14251</v>
      </c>
      <c r="H35" s="20">
        <v>15138</v>
      </c>
      <c r="I35" s="20">
        <v>13111</v>
      </c>
      <c r="J35" s="67">
        <f t="shared" si="6"/>
        <v>-0.1339014400845554</v>
      </c>
      <c r="K35" s="20">
        <f t="shared" si="1"/>
        <v>-2027</v>
      </c>
      <c r="L35" s="68">
        <f t="shared" si="7"/>
        <v>4.5600480524932447E-3</v>
      </c>
    </row>
    <row r="36" spans="2:12" x14ac:dyDescent="0.25">
      <c r="B36" s="270"/>
      <c r="C36" s="273"/>
      <c r="D36" s="19" t="s">
        <v>50</v>
      </c>
      <c r="E36" s="20">
        <v>9638</v>
      </c>
      <c r="F36" s="20">
        <v>101150</v>
      </c>
      <c r="G36" s="20">
        <v>108040</v>
      </c>
      <c r="H36" s="20">
        <v>113195</v>
      </c>
      <c r="I36" s="20">
        <v>115422</v>
      </c>
      <c r="J36" s="67">
        <f t="shared" si="6"/>
        <v>1.9674013869870555E-2</v>
      </c>
      <c r="K36" s="20">
        <f t="shared" si="1"/>
        <v>2227</v>
      </c>
      <c r="L36" s="68">
        <f t="shared" si="7"/>
        <v>4.014414356760547E-2</v>
      </c>
    </row>
    <row r="37" spans="2:12" x14ac:dyDescent="0.25">
      <c r="B37" s="270"/>
      <c r="C37" s="273"/>
      <c r="D37" s="19" t="s">
        <v>51</v>
      </c>
      <c r="E37" s="20">
        <v>15142</v>
      </c>
      <c r="F37" s="20">
        <v>41909</v>
      </c>
      <c r="G37" s="20">
        <v>52194</v>
      </c>
      <c r="H37" s="20">
        <v>55957</v>
      </c>
      <c r="I37" s="20">
        <v>52638</v>
      </c>
      <c r="J37" s="67">
        <f t="shared" si="6"/>
        <v>-5.9313401361759888E-2</v>
      </c>
      <c r="K37" s="20">
        <f t="shared" si="1"/>
        <v>-3319</v>
      </c>
      <c r="L37" s="68">
        <f t="shared" si="7"/>
        <v>1.8307666035171949E-2</v>
      </c>
    </row>
    <row r="38" spans="2:12" x14ac:dyDescent="0.25">
      <c r="B38" s="270"/>
      <c r="C38" s="273"/>
      <c r="D38" s="19" t="s">
        <v>52</v>
      </c>
      <c r="E38" s="20">
        <v>18511</v>
      </c>
      <c r="F38" s="20">
        <v>141290</v>
      </c>
      <c r="G38" s="20">
        <v>156374</v>
      </c>
      <c r="H38" s="20">
        <v>166759</v>
      </c>
      <c r="I38" s="20">
        <v>168166</v>
      </c>
      <c r="J38" s="21">
        <f t="shared" si="6"/>
        <v>8.437325721550204E-3</v>
      </c>
      <c r="K38" s="20">
        <f t="shared" si="1"/>
        <v>1407</v>
      </c>
      <c r="L38" s="22">
        <f t="shared" si="7"/>
        <v>5.8488676744380977E-2</v>
      </c>
    </row>
    <row r="39" spans="2:12" x14ac:dyDescent="0.25">
      <c r="B39" s="270"/>
      <c r="C39" s="274"/>
      <c r="D39" s="23" t="s">
        <v>53</v>
      </c>
      <c r="E39" s="69">
        <v>9038</v>
      </c>
      <c r="F39" s="69">
        <v>48951</v>
      </c>
      <c r="G39" s="69">
        <v>72588</v>
      </c>
      <c r="H39" s="69">
        <v>67430</v>
      </c>
      <c r="I39" s="69">
        <v>65080</v>
      </c>
      <c r="J39" s="25">
        <f t="shared" si="6"/>
        <v>-3.4850956547530787E-2</v>
      </c>
      <c r="K39" s="69">
        <f t="shared" si="1"/>
        <v>-2350</v>
      </c>
      <c r="L39" s="46">
        <f t="shared" si="7"/>
        <v>2.263503373169555E-2</v>
      </c>
    </row>
    <row r="40" spans="2:12" x14ac:dyDescent="0.25">
      <c r="B40" s="270"/>
      <c r="C40" s="288" t="s">
        <v>22</v>
      </c>
      <c r="D40" s="63" t="s">
        <v>43</v>
      </c>
      <c r="E40" s="73">
        <v>4.4701977426000603</v>
      </c>
      <c r="F40" s="73">
        <v>6.4053151292400861</v>
      </c>
      <c r="G40" s="73">
        <v>6.8088718190707382</v>
      </c>
      <c r="H40" s="73">
        <v>6.7620859172398244</v>
      </c>
      <c r="I40" s="73">
        <v>6.628570835744438</v>
      </c>
      <c r="J40" s="65">
        <f t="shared" si="6"/>
        <v>-1.9744659137647447E-2</v>
      </c>
      <c r="K40" s="73">
        <f t="shared" si="1"/>
        <v>-0.13351508149538649</v>
      </c>
      <c r="L40" s="65"/>
    </row>
    <row r="41" spans="2:12" x14ac:dyDescent="0.25">
      <c r="B41" s="270"/>
      <c r="C41" s="289"/>
      <c r="D41" s="26" t="s">
        <v>44</v>
      </c>
      <c r="E41" s="35">
        <v>5.3613997002119191</v>
      </c>
      <c r="F41" s="35">
        <v>6.9710077389092184</v>
      </c>
      <c r="G41" s="35">
        <v>7.327375365571652</v>
      </c>
      <c r="H41" s="35">
        <v>7.2083939787951126</v>
      </c>
      <c r="I41" s="35">
        <v>7.1697545472986679</v>
      </c>
      <c r="J41" s="36">
        <f t="shared" si="6"/>
        <v>-5.360338462369052E-3</v>
      </c>
      <c r="K41" s="37">
        <f t="shared" si="1"/>
        <v>-3.8639431496444665E-2</v>
      </c>
      <c r="L41" s="38"/>
    </row>
    <row r="42" spans="2:12" x14ac:dyDescent="0.25">
      <c r="B42" s="270"/>
      <c r="C42" s="289"/>
      <c r="D42" s="4" t="s">
        <v>45</v>
      </c>
      <c r="E42" s="39">
        <v>5.3170466883821934</v>
      </c>
      <c r="F42" s="39">
        <v>6.9120244256787435</v>
      </c>
      <c r="G42" s="39">
        <v>7.573860021727854</v>
      </c>
      <c r="H42" s="39">
        <v>7.3477985852502536</v>
      </c>
      <c r="I42" s="39">
        <v>7.0598509811422456</v>
      </c>
      <c r="J42" s="74">
        <f t="shared" si="0"/>
        <v>-3.9188282145624531E-2</v>
      </c>
      <c r="K42" s="41">
        <f t="shared" si="1"/>
        <v>-0.28794760410800802</v>
      </c>
      <c r="L42" s="75"/>
    </row>
    <row r="43" spans="2:12" x14ac:dyDescent="0.25">
      <c r="B43" s="270"/>
      <c r="C43" s="289"/>
      <c r="D43" s="4" t="s">
        <v>46</v>
      </c>
      <c r="E43" s="39">
        <v>5.9880597014925376</v>
      </c>
      <c r="F43" s="39">
        <v>4.7389745428468988</v>
      </c>
      <c r="G43" s="39">
        <v>3.5846256092157733</v>
      </c>
      <c r="H43" s="39">
        <v>3.9109201425277718</v>
      </c>
      <c r="I43" s="39">
        <v>4.5115577889447236</v>
      </c>
      <c r="J43" s="74">
        <f t="shared" si="0"/>
        <v>0.15357962436654038</v>
      </c>
      <c r="K43" s="41">
        <f t="shared" si="1"/>
        <v>0.60063764641695183</v>
      </c>
      <c r="L43" s="75"/>
    </row>
    <row r="44" spans="2:12" x14ac:dyDescent="0.25">
      <c r="B44" s="270"/>
      <c r="C44" s="289"/>
      <c r="D44" s="4" t="s">
        <v>47</v>
      </c>
      <c r="E44" s="39">
        <v>8.326898326898327</v>
      </c>
      <c r="F44" s="39">
        <v>5.433778974704242</v>
      </c>
      <c r="G44" s="39">
        <v>6.3448800913589647</v>
      </c>
      <c r="H44" s="39">
        <v>5.967058630720695</v>
      </c>
      <c r="I44" s="39">
        <v>5.8275534140620051</v>
      </c>
      <c r="J44" s="74">
        <f t="shared" si="0"/>
        <v>-2.3379226733329483E-2</v>
      </c>
      <c r="K44" s="41">
        <f t="shared" si="1"/>
        <v>-0.13950521665868987</v>
      </c>
      <c r="L44" s="75"/>
    </row>
    <row r="45" spans="2:12" x14ac:dyDescent="0.25">
      <c r="B45" s="270"/>
      <c r="C45" s="289"/>
      <c r="D45" s="4" t="s">
        <v>48</v>
      </c>
      <c r="E45" s="39">
        <v>4.1890667960536954</v>
      </c>
      <c r="F45" s="39">
        <v>5.9475019322618365</v>
      </c>
      <c r="G45" s="39">
        <v>7.1207352712306973</v>
      </c>
      <c r="H45" s="39">
        <v>7.130149994765886</v>
      </c>
      <c r="I45" s="39">
        <v>6.9672563150615128</v>
      </c>
      <c r="J45" s="74">
        <f t="shared" si="0"/>
        <v>-2.2845757778440889E-2</v>
      </c>
      <c r="K45" s="41">
        <f t="shared" si="1"/>
        <v>-0.16289367970437318</v>
      </c>
      <c r="L45" s="75"/>
    </row>
    <row r="46" spans="2:12" x14ac:dyDescent="0.25">
      <c r="B46" s="270"/>
      <c r="C46" s="289"/>
      <c r="D46" s="4" t="s">
        <v>49</v>
      </c>
      <c r="E46" s="39">
        <v>2.2361010830324908</v>
      </c>
      <c r="F46" s="39">
        <v>2.7251615992338998</v>
      </c>
      <c r="G46" s="39">
        <v>2.7041745730550284</v>
      </c>
      <c r="H46" s="39">
        <v>3.1517801374141161</v>
      </c>
      <c r="I46" s="39">
        <v>3.1261325703385787</v>
      </c>
      <c r="J46" s="74">
        <f t="shared" si="0"/>
        <v>-8.1374861054172021E-3</v>
      </c>
      <c r="K46" s="41">
        <f t="shared" si="1"/>
        <v>-2.5647567075537392E-2</v>
      </c>
      <c r="L46" s="75"/>
    </row>
    <row r="47" spans="2:12" x14ac:dyDescent="0.25">
      <c r="B47" s="270"/>
      <c r="C47" s="289"/>
      <c r="D47" s="4" t="s">
        <v>50</v>
      </c>
      <c r="E47" s="39">
        <v>5.006753246753247</v>
      </c>
      <c r="F47" s="39">
        <v>6.8945538818076475</v>
      </c>
      <c r="G47" s="39">
        <v>5.2671606864274567</v>
      </c>
      <c r="H47" s="39">
        <v>6.3012135381874863</v>
      </c>
      <c r="I47" s="39">
        <v>5.9382620774810926</v>
      </c>
      <c r="J47" s="74">
        <f t="shared" si="0"/>
        <v>-5.7600247715267061E-2</v>
      </c>
      <c r="K47" s="41">
        <f t="shared" si="1"/>
        <v>-0.36295146070639372</v>
      </c>
      <c r="L47" s="75"/>
    </row>
    <row r="48" spans="2:12" x14ac:dyDescent="0.25">
      <c r="B48" s="270"/>
      <c r="C48" s="289"/>
      <c r="D48" s="4" t="s">
        <v>51</v>
      </c>
      <c r="E48" s="39">
        <v>1.8830991170252456</v>
      </c>
      <c r="F48" s="39">
        <v>2.4567090685268771</v>
      </c>
      <c r="G48" s="39">
        <v>2.2917233809001099</v>
      </c>
      <c r="H48" s="39">
        <v>2.4732375690607733</v>
      </c>
      <c r="I48" s="39">
        <v>2.1117708416914067</v>
      </c>
      <c r="J48" s="74">
        <f t="shared" si="0"/>
        <v>-0.14615123589062884</v>
      </c>
      <c r="K48" s="41">
        <f t="shared" si="1"/>
        <v>-0.36146672736936658</v>
      </c>
      <c r="L48" s="75"/>
    </row>
    <row r="49" spans="2:12" x14ac:dyDescent="0.25">
      <c r="B49" s="270"/>
      <c r="C49" s="289"/>
      <c r="D49" s="4" t="s">
        <v>52</v>
      </c>
      <c r="E49" s="39">
        <v>3.6048685491723464</v>
      </c>
      <c r="F49" s="39">
        <v>6.5212775777716239</v>
      </c>
      <c r="G49" s="39">
        <v>6.7735424066533829</v>
      </c>
      <c r="H49" s="39">
        <v>6.9712386605911121</v>
      </c>
      <c r="I49" s="39">
        <v>7.2220742967575688</v>
      </c>
      <c r="J49" s="40">
        <f t="shared" si="0"/>
        <v>3.5981501764449364E-2</v>
      </c>
      <c r="K49" s="41">
        <f t="shared" si="1"/>
        <v>0.25083563616645677</v>
      </c>
      <c r="L49" s="42"/>
    </row>
    <row r="50" spans="2:12" x14ac:dyDescent="0.25">
      <c r="B50" s="270"/>
      <c r="C50" s="290"/>
      <c r="D50" s="32" t="s">
        <v>53</v>
      </c>
      <c r="E50" s="76">
        <v>3.2805807622504539</v>
      </c>
      <c r="F50" s="76">
        <v>5.5249435665914222</v>
      </c>
      <c r="G50" s="76">
        <v>7.6056160938809727</v>
      </c>
      <c r="H50" s="76">
        <v>5.9900506351603449</v>
      </c>
      <c r="I50" s="76">
        <v>6.1582134746404238</v>
      </c>
      <c r="J50" s="61">
        <f t="shared" si="0"/>
        <v>2.8073692481495494E-2</v>
      </c>
      <c r="K50" s="77">
        <f t="shared" si="1"/>
        <v>0.16816283948007893</v>
      </c>
      <c r="L50" s="55"/>
    </row>
    <row r="51" spans="2:12" x14ac:dyDescent="0.25">
      <c r="B51" s="270"/>
      <c r="C51" s="278" t="s">
        <v>34</v>
      </c>
      <c r="D51" s="63" t="s">
        <v>43</v>
      </c>
      <c r="E51" s="65">
        <v>0.18840000000000001</v>
      </c>
      <c r="F51" s="65">
        <v>0.66890000000000005</v>
      </c>
      <c r="G51" s="65">
        <v>19.941400000000002</v>
      </c>
      <c r="H51" s="65">
        <v>20.147199999999998</v>
      </c>
      <c r="I51" s="65">
        <v>20.251099999999994</v>
      </c>
      <c r="J51" s="65">
        <f t="shared" si="0"/>
        <v>5.1570441550188306E-3</v>
      </c>
      <c r="K51" s="73">
        <f t="shared" ref="K51" si="8">(I51-H51)*100</f>
        <v>10.389999999999588</v>
      </c>
      <c r="L51" s="65"/>
    </row>
    <row r="52" spans="2:12" x14ac:dyDescent="0.25">
      <c r="B52" s="270"/>
      <c r="C52" s="279"/>
      <c r="D52" s="15" t="s">
        <v>44</v>
      </c>
      <c r="E52" s="18">
        <v>0.2394</v>
      </c>
      <c r="F52" s="18">
        <v>0.75780000000000003</v>
      </c>
      <c r="G52" s="18">
        <v>0.83819999999999995</v>
      </c>
      <c r="H52" s="18">
        <v>0.82450000000000001</v>
      </c>
      <c r="I52" s="18">
        <v>0.84650000000000003</v>
      </c>
      <c r="J52" s="17">
        <f t="shared" si="0"/>
        <v>2.668283808368721E-2</v>
      </c>
      <c r="K52" s="44">
        <f>(I52-H52)*100</f>
        <v>2.200000000000002</v>
      </c>
      <c r="L52" s="18"/>
    </row>
    <row r="53" spans="2:12" x14ac:dyDescent="0.25">
      <c r="B53" s="270"/>
      <c r="C53" s="279"/>
      <c r="D53" s="19" t="s">
        <v>45</v>
      </c>
      <c r="E53" s="68">
        <v>0.1361</v>
      </c>
      <c r="F53" s="68">
        <v>0.61280000000000001</v>
      </c>
      <c r="G53" s="68">
        <v>0.74250000000000005</v>
      </c>
      <c r="H53" s="68">
        <v>0.74719999999999998</v>
      </c>
      <c r="I53" s="68">
        <v>0.76090000000000002</v>
      </c>
      <c r="J53" s="67">
        <f t="shared" si="0"/>
        <v>1.8335117773019327E-2</v>
      </c>
      <c r="K53" s="45">
        <f t="shared" ref="K53:K61" si="9">(I53-H53)*100</f>
        <v>1.3700000000000045</v>
      </c>
      <c r="L53" s="68"/>
    </row>
    <row r="54" spans="2:12" x14ac:dyDescent="0.25">
      <c r="B54" s="270"/>
      <c r="C54" s="279"/>
      <c r="D54" s="19" t="s">
        <v>46</v>
      </c>
      <c r="E54" s="68">
        <v>0.14859999999999998</v>
      </c>
      <c r="F54" s="68">
        <v>0.58860000000000001</v>
      </c>
      <c r="G54" s="68">
        <v>0.63369999999999993</v>
      </c>
      <c r="H54" s="68">
        <v>0.70550000000000002</v>
      </c>
      <c r="I54" s="68">
        <v>0.70010000000000006</v>
      </c>
      <c r="J54" s="67">
        <f t="shared" si="0"/>
        <v>-7.6541459957476521E-3</v>
      </c>
      <c r="K54" s="45">
        <f t="shared" si="9"/>
        <v>-0.53999999999999604</v>
      </c>
      <c r="L54" s="68"/>
    </row>
    <row r="55" spans="2:12" x14ac:dyDescent="0.25">
      <c r="B55" s="270"/>
      <c r="C55" s="279"/>
      <c r="D55" s="19" t="s">
        <v>47</v>
      </c>
      <c r="E55" s="68">
        <v>0.1265</v>
      </c>
      <c r="F55" s="68">
        <v>0.44229999999999997</v>
      </c>
      <c r="G55" s="68">
        <v>0.91339999999999999</v>
      </c>
      <c r="H55" s="68">
        <v>1.1008</v>
      </c>
      <c r="I55" s="68">
        <v>0.71120000000000005</v>
      </c>
      <c r="J55" s="67">
        <f t="shared" si="0"/>
        <v>-0.35392441860465107</v>
      </c>
      <c r="K55" s="45">
        <f t="shared" si="9"/>
        <v>-38.959999999999994</v>
      </c>
      <c r="L55" s="68"/>
    </row>
    <row r="56" spans="2:12" x14ac:dyDescent="0.25">
      <c r="B56" s="270"/>
      <c r="C56" s="279"/>
      <c r="D56" s="19" t="s">
        <v>48</v>
      </c>
      <c r="E56" s="68">
        <v>0.16760000000000003</v>
      </c>
      <c r="F56" s="68">
        <v>0.58499999999999996</v>
      </c>
      <c r="G56" s="68">
        <v>0.76489999999999991</v>
      </c>
      <c r="H56" s="68">
        <v>0.83169999999999999</v>
      </c>
      <c r="I56" s="68">
        <v>0.83530000000000004</v>
      </c>
      <c r="J56" s="67">
        <f t="shared" si="0"/>
        <v>4.328483828303531E-3</v>
      </c>
      <c r="K56" s="45">
        <f t="shared" si="9"/>
        <v>0.36000000000000476</v>
      </c>
      <c r="L56" s="68"/>
    </row>
    <row r="57" spans="2:12" x14ac:dyDescent="0.25">
      <c r="B57" s="270"/>
      <c r="C57" s="279"/>
      <c r="D57" s="19" t="s">
        <v>49</v>
      </c>
      <c r="E57" s="68">
        <v>0.2379</v>
      </c>
      <c r="F57" s="68">
        <v>0.65049999999999997</v>
      </c>
      <c r="G57" s="68">
        <v>0.76769999999999994</v>
      </c>
      <c r="H57" s="68">
        <v>0.77560000000000007</v>
      </c>
      <c r="I57" s="68">
        <v>0.69579999999999997</v>
      </c>
      <c r="J57" s="67">
        <f t="shared" si="0"/>
        <v>-0.10288808664259941</v>
      </c>
      <c r="K57" s="45">
        <f t="shared" si="9"/>
        <v>-7.9800000000000093</v>
      </c>
      <c r="L57" s="68"/>
    </row>
    <row r="58" spans="2:12" x14ac:dyDescent="0.25">
      <c r="B58" s="270"/>
      <c r="C58" s="279"/>
      <c r="D58" s="19" t="s">
        <v>50</v>
      </c>
      <c r="E58" s="68">
        <v>0.26280000000000003</v>
      </c>
      <c r="F58" s="68">
        <v>0.86650000000000005</v>
      </c>
      <c r="G58" s="68">
        <v>0.80540000000000012</v>
      </c>
      <c r="H58" s="68">
        <v>0.81370000000000009</v>
      </c>
      <c r="I58" s="68">
        <v>0.84770000000000001</v>
      </c>
      <c r="J58" s="67">
        <f t="shared" si="0"/>
        <v>4.1784441440334108E-2</v>
      </c>
      <c r="K58" s="45">
        <f t="shared" si="9"/>
        <v>3.3999999999999919</v>
      </c>
      <c r="L58" s="68"/>
    </row>
    <row r="59" spans="2:12" x14ac:dyDescent="0.25">
      <c r="B59" s="270"/>
      <c r="C59" s="279"/>
      <c r="D59" s="19" t="s">
        <v>51</v>
      </c>
      <c r="E59" s="68">
        <v>0.32640000000000002</v>
      </c>
      <c r="F59" s="68">
        <v>0.60040000000000004</v>
      </c>
      <c r="G59" s="68">
        <v>0.6581999999999999</v>
      </c>
      <c r="H59" s="68">
        <v>0.69579999999999997</v>
      </c>
      <c r="I59" s="68">
        <v>0.70169999999999999</v>
      </c>
      <c r="J59" s="67">
        <f t="shared" si="0"/>
        <v>8.4794481172751901E-3</v>
      </c>
      <c r="K59" s="45">
        <f t="shared" si="9"/>
        <v>0.59000000000000163</v>
      </c>
      <c r="L59" s="68"/>
    </row>
    <row r="60" spans="2:12" x14ac:dyDescent="0.25">
      <c r="B60" s="270"/>
      <c r="C60" s="279"/>
      <c r="D60" s="19" t="s">
        <v>52</v>
      </c>
      <c r="E60" s="22">
        <v>0.2339</v>
      </c>
      <c r="F60" s="22">
        <v>0.78700000000000003</v>
      </c>
      <c r="G60" s="22">
        <v>0.87060000000000004</v>
      </c>
      <c r="H60" s="22">
        <v>0.89639999999999997</v>
      </c>
      <c r="I60" s="22">
        <v>0.9244</v>
      </c>
      <c r="J60" s="21">
        <f t="shared" si="0"/>
        <v>3.1236055332440893E-2</v>
      </c>
      <c r="K60" s="45">
        <f t="shared" si="9"/>
        <v>2.8000000000000025</v>
      </c>
      <c r="L60" s="22"/>
    </row>
    <row r="61" spans="2:12" x14ac:dyDescent="0.25">
      <c r="B61" s="270"/>
      <c r="C61" s="280"/>
      <c r="D61" s="23" t="s">
        <v>53</v>
      </c>
      <c r="E61" s="46">
        <v>0.12380000000000001</v>
      </c>
      <c r="F61" s="46">
        <v>0.50049999999999994</v>
      </c>
      <c r="G61" s="46">
        <v>0.84140000000000004</v>
      </c>
      <c r="H61" s="46">
        <v>0.74760000000000004</v>
      </c>
      <c r="I61" s="46">
        <v>0.74659999999999993</v>
      </c>
      <c r="J61" s="25">
        <f t="shared" si="0"/>
        <v>-1.3376136971644526E-3</v>
      </c>
      <c r="K61" s="78">
        <f t="shared" si="9"/>
        <v>-0.10000000000001119</v>
      </c>
      <c r="L61" s="46"/>
    </row>
    <row r="62" spans="2:12" x14ac:dyDescent="0.25">
      <c r="B62" s="270"/>
      <c r="C62" s="281" t="s">
        <v>54</v>
      </c>
      <c r="D62" s="63" t="s">
        <v>43</v>
      </c>
      <c r="E62" s="64">
        <v>48131</v>
      </c>
      <c r="F62" s="64">
        <v>119375</v>
      </c>
      <c r="G62" s="64">
        <v>376836</v>
      </c>
      <c r="H62" s="64">
        <v>383022</v>
      </c>
      <c r="I62" s="64">
        <v>380007</v>
      </c>
      <c r="J62" s="65">
        <f t="shared" si="0"/>
        <v>-7.8716105080125498E-3</v>
      </c>
      <c r="K62" s="64">
        <f t="shared" ref="K62:K63" si="10">I62-H62</f>
        <v>-3015</v>
      </c>
      <c r="L62" s="65">
        <f t="shared" ref="L62:L63" si="11">I62/$I$62</f>
        <v>1</v>
      </c>
    </row>
    <row r="63" spans="2:12" x14ac:dyDescent="0.25">
      <c r="B63" s="270"/>
      <c r="C63" s="282"/>
      <c r="D63" s="26" t="s">
        <v>44</v>
      </c>
      <c r="E63" s="27">
        <v>15475</v>
      </c>
      <c r="F63" s="27">
        <v>43004</v>
      </c>
      <c r="G63" s="27">
        <v>45905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0.11772151565629055</v>
      </c>
    </row>
    <row r="64" spans="2:12" x14ac:dyDescent="0.25">
      <c r="B64" s="270"/>
      <c r="C64" s="282"/>
      <c r="D64" s="4" t="s">
        <v>45</v>
      </c>
      <c r="E64" s="29">
        <v>14138</v>
      </c>
      <c r="F64" s="29">
        <v>35494</v>
      </c>
      <c r="G64" s="29">
        <v>37223</v>
      </c>
      <c r="H64" s="29">
        <v>38061</v>
      </c>
      <c r="I64" s="29">
        <v>38115</v>
      </c>
      <c r="J64" s="74">
        <f>I64/H64-1</f>
        <v>1.4187751241427904E-3</v>
      </c>
      <c r="K64" s="29">
        <f>I64-H64</f>
        <v>54</v>
      </c>
      <c r="L64" s="75">
        <f>I64/$I$62</f>
        <v>0.10030078393292755</v>
      </c>
    </row>
    <row r="65" spans="2:12" x14ac:dyDescent="0.25">
      <c r="B65" s="270"/>
      <c r="C65" s="282"/>
      <c r="D65" s="4" t="s">
        <v>46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2.4104819121753022E-3</v>
      </c>
    </row>
    <row r="66" spans="2:12" x14ac:dyDescent="0.25">
      <c r="B66" s="270"/>
      <c r="C66" s="282"/>
      <c r="D66" s="4" t="s">
        <v>47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1.2147144657861566E-2</v>
      </c>
    </row>
    <row r="67" spans="2:12" x14ac:dyDescent="0.25">
      <c r="B67" s="270"/>
      <c r="C67" s="282"/>
      <c r="D67" s="4" t="s">
        <v>48</v>
      </c>
      <c r="E67" s="29">
        <v>5518</v>
      </c>
      <c r="F67" s="29">
        <v>18321</v>
      </c>
      <c r="G67" s="29">
        <v>19228</v>
      </c>
      <c r="H67" s="29">
        <v>19768</v>
      </c>
      <c r="I67" s="29">
        <v>20462</v>
      </c>
      <c r="J67" s="74">
        <f t="shared" si="12"/>
        <v>3.5107244030756712E-2</v>
      </c>
      <c r="K67" s="29">
        <f t="shared" si="13"/>
        <v>694</v>
      </c>
      <c r="L67" s="75">
        <f t="shared" si="14"/>
        <v>5.3846376514116848E-2</v>
      </c>
    </row>
    <row r="68" spans="2:12" x14ac:dyDescent="0.25">
      <c r="B68" s="270"/>
      <c r="C68" s="282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1.7710200075261771E-3</v>
      </c>
    </row>
    <row r="69" spans="2:12" x14ac:dyDescent="0.25">
      <c r="B69" s="270"/>
      <c r="C69" s="282"/>
      <c r="D69" s="4" t="s">
        <v>50</v>
      </c>
      <c r="E69" s="29">
        <v>1310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1.279713268439792E-2</v>
      </c>
    </row>
    <row r="70" spans="2:12" x14ac:dyDescent="0.25">
      <c r="B70" s="270"/>
      <c r="C70" s="282"/>
      <c r="D70" s="4" t="s">
        <v>51</v>
      </c>
      <c r="E70" s="29">
        <v>1657</v>
      </c>
      <c r="F70" s="29">
        <v>2493</v>
      </c>
      <c r="G70" s="29">
        <v>2832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7.0498701339712167E-3</v>
      </c>
    </row>
    <row r="71" spans="2:12" x14ac:dyDescent="0.25">
      <c r="B71" s="270"/>
      <c r="C71" s="282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1.7097053475330717E-2</v>
      </c>
    </row>
    <row r="72" spans="2:12" x14ac:dyDescent="0.25">
      <c r="B72" s="271"/>
      <c r="C72" s="283"/>
      <c r="D72" s="32" t="s">
        <v>53</v>
      </c>
      <c r="E72" s="71">
        <v>2607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8.1919543587354975E-3</v>
      </c>
    </row>
    <row r="73" spans="2:12" ht="7.5" customHeight="1" x14ac:dyDescent="0.25"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47"/>
    </row>
    <row r="74" spans="2:12" x14ac:dyDescent="0.25">
      <c r="B74" s="286" t="s">
        <v>55</v>
      </c>
      <c r="C74" s="286"/>
      <c r="D74" s="286"/>
      <c r="E74" s="286"/>
      <c r="F74" s="286"/>
      <c r="G74" s="286"/>
      <c r="H74" s="286"/>
      <c r="I74" s="286"/>
      <c r="J74" s="286"/>
      <c r="K74" s="286"/>
    </row>
    <row r="76" spans="2:12" x14ac:dyDescent="0.25">
      <c r="B76" s="56"/>
    </row>
    <row r="77" spans="2:12" ht="21.75" customHeight="1" thickBot="1" x14ac:dyDescent="0.3">
      <c r="B77" s="268" t="s">
        <v>56</v>
      </c>
      <c r="C77" s="268"/>
      <c r="D77" s="268"/>
      <c r="E77" s="268"/>
      <c r="F77" s="268"/>
      <c r="G77" s="268"/>
      <c r="H77" s="268"/>
      <c r="I77" s="268"/>
      <c r="J77" s="268"/>
      <c r="K77" s="26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febrero 2025</v>
      </c>
    </row>
    <row r="80" spans="2:12" ht="15" customHeight="1" x14ac:dyDescent="0.25">
      <c r="B80" s="269" t="s">
        <v>42</v>
      </c>
      <c r="C80" s="272" t="s">
        <v>8</v>
      </c>
      <c r="D80" s="63" t="s">
        <v>43</v>
      </c>
      <c r="E80" s="64">
        <v>103153</v>
      </c>
      <c r="F80" s="64">
        <v>622796</v>
      </c>
      <c r="G80" s="64">
        <v>814759</v>
      </c>
      <c r="H80" s="64">
        <v>861072</v>
      </c>
      <c r="I80" s="64">
        <v>856219</v>
      </c>
      <c r="J80" s="65">
        <f t="shared" ref="J80:J81" si="15">I80/H80-1</f>
        <v>-5.635997918873259E-3</v>
      </c>
      <c r="K80" s="64">
        <f t="shared" ref="K80:K81" si="16">I80-H80</f>
        <v>-4853</v>
      </c>
      <c r="L80" s="65">
        <f t="shared" ref="L80:L81" si="17">I80/$I$80</f>
        <v>1</v>
      </c>
    </row>
    <row r="81" spans="2:13" ht="15" customHeight="1" x14ac:dyDescent="0.25">
      <c r="B81" s="270"/>
      <c r="C81" s="273"/>
      <c r="D81" s="15" t="s">
        <v>44</v>
      </c>
      <c r="E81" s="16">
        <v>34529</v>
      </c>
      <c r="F81" s="16">
        <v>230846</v>
      </c>
      <c r="G81" s="16">
        <v>286632</v>
      </c>
      <c r="H81" s="16">
        <v>305512</v>
      </c>
      <c r="I81" s="16">
        <v>293941</v>
      </c>
      <c r="J81" s="18">
        <f t="shared" si="15"/>
        <v>-3.7874126057241608E-2</v>
      </c>
      <c r="K81" s="16">
        <f t="shared" si="16"/>
        <v>-11571</v>
      </c>
      <c r="L81" s="18">
        <f t="shared" si="17"/>
        <v>0.34330118813060678</v>
      </c>
      <c r="M81" s="79"/>
    </row>
    <row r="82" spans="2:13" x14ac:dyDescent="0.25">
      <c r="B82" s="270"/>
      <c r="C82" s="273"/>
      <c r="D82" s="19" t="s">
        <v>45</v>
      </c>
      <c r="E82" s="20">
        <v>18141</v>
      </c>
      <c r="F82" s="20">
        <v>161096</v>
      </c>
      <c r="G82" s="20">
        <v>204300</v>
      </c>
      <c r="H82" s="20">
        <v>214407</v>
      </c>
      <c r="I82" s="20">
        <v>223777</v>
      </c>
      <c r="J82" s="68">
        <f>I82/H82-1</f>
        <v>4.3701931373509195E-2</v>
      </c>
      <c r="K82" s="20">
        <f>I82-H82</f>
        <v>9370</v>
      </c>
      <c r="L82" s="68">
        <f>I82/$I$80</f>
        <v>0.26135486365053801</v>
      </c>
      <c r="M82" s="79"/>
    </row>
    <row r="83" spans="2:13" x14ac:dyDescent="0.25">
      <c r="B83" s="270"/>
      <c r="C83" s="273"/>
      <c r="D83" s="19" t="s">
        <v>46</v>
      </c>
      <c r="E83" s="20">
        <v>931</v>
      </c>
      <c r="F83" s="20">
        <v>5352</v>
      </c>
      <c r="G83" s="20">
        <v>11430</v>
      </c>
      <c r="H83" s="20">
        <v>9247</v>
      </c>
      <c r="I83" s="20">
        <v>8589</v>
      </c>
      <c r="J83" s="68">
        <f t="shared" ref="J83:J136" si="18">I83/H83-1</f>
        <v>-7.1158213474640464E-2</v>
      </c>
      <c r="K83" s="20">
        <f t="shared" ref="K83:K112" si="19">I83-H83</f>
        <v>-658</v>
      </c>
      <c r="L83" s="68">
        <f t="shared" ref="L83:L90" si="20">I83/$I$80</f>
        <v>1.003131208253963E-2</v>
      </c>
      <c r="M83" s="79"/>
    </row>
    <row r="84" spans="2:13" x14ac:dyDescent="0.25">
      <c r="B84" s="270"/>
      <c r="C84" s="273"/>
      <c r="D84" s="19" t="s">
        <v>47</v>
      </c>
      <c r="E84" s="20">
        <v>2751</v>
      </c>
      <c r="F84" s="20">
        <v>20293</v>
      </c>
      <c r="G84" s="20">
        <v>36336</v>
      </c>
      <c r="H84" s="20">
        <v>40248</v>
      </c>
      <c r="I84" s="20">
        <v>30561</v>
      </c>
      <c r="J84" s="68">
        <f t="shared" si="18"/>
        <v>-0.24068276684555756</v>
      </c>
      <c r="K84" s="20">
        <f t="shared" si="19"/>
        <v>-9687</v>
      </c>
      <c r="L84" s="68">
        <f t="shared" si="20"/>
        <v>3.5692971073989249E-2</v>
      </c>
      <c r="M84" s="79"/>
    </row>
    <row r="85" spans="2:13" x14ac:dyDescent="0.25">
      <c r="B85" s="270"/>
      <c r="C85" s="273"/>
      <c r="D85" s="19" t="s">
        <v>48</v>
      </c>
      <c r="E85" s="20">
        <v>10786</v>
      </c>
      <c r="F85" s="20">
        <v>86564</v>
      </c>
      <c r="G85" s="20">
        <v>117917</v>
      </c>
      <c r="H85" s="20">
        <v>131350</v>
      </c>
      <c r="I85" s="20">
        <v>134095</v>
      </c>
      <c r="J85" s="68">
        <f t="shared" si="18"/>
        <v>2.0898363151884203E-2</v>
      </c>
      <c r="K85" s="20">
        <f t="shared" si="19"/>
        <v>2745</v>
      </c>
      <c r="L85" s="68">
        <f t="shared" si="20"/>
        <v>0.15661296934545951</v>
      </c>
      <c r="M85" s="79"/>
    </row>
    <row r="86" spans="2:13" x14ac:dyDescent="0.25">
      <c r="B86" s="270"/>
      <c r="C86" s="273"/>
      <c r="D86" s="19" t="s">
        <v>49</v>
      </c>
      <c r="E86" s="20">
        <v>2531</v>
      </c>
      <c r="F86" s="20">
        <v>7704</v>
      </c>
      <c r="G86" s="20">
        <v>10660</v>
      </c>
      <c r="H86" s="20">
        <v>10020</v>
      </c>
      <c r="I86" s="20">
        <v>9505</v>
      </c>
      <c r="J86" s="68">
        <f t="shared" si="18"/>
        <v>-5.1397205588822326E-2</v>
      </c>
      <c r="K86" s="20">
        <f t="shared" si="19"/>
        <v>-515</v>
      </c>
      <c r="L86" s="68">
        <f t="shared" si="20"/>
        <v>1.110113183659788E-2</v>
      </c>
      <c r="M86" s="79"/>
    </row>
    <row r="87" spans="2:13" x14ac:dyDescent="0.25">
      <c r="B87" s="270"/>
      <c r="C87" s="273"/>
      <c r="D87" s="19" t="s">
        <v>50</v>
      </c>
      <c r="E87" s="20">
        <v>4401</v>
      </c>
      <c r="F87" s="20">
        <v>26255</v>
      </c>
      <c r="G87" s="20">
        <v>36146</v>
      </c>
      <c r="H87" s="20">
        <v>35192</v>
      </c>
      <c r="I87" s="20">
        <v>39857</v>
      </c>
      <c r="J87" s="68">
        <f t="shared" si="18"/>
        <v>0.13255853603091605</v>
      </c>
      <c r="K87" s="20">
        <f t="shared" si="19"/>
        <v>4665</v>
      </c>
      <c r="L87" s="68">
        <f t="shared" si="20"/>
        <v>4.6550006481986504E-2</v>
      </c>
      <c r="M87" s="79"/>
    </row>
    <row r="88" spans="2:13" x14ac:dyDescent="0.25">
      <c r="B88" s="270"/>
      <c r="C88" s="273"/>
      <c r="D88" s="19" t="s">
        <v>51</v>
      </c>
      <c r="E88" s="20">
        <v>12808</v>
      </c>
      <c r="F88" s="20">
        <v>31205</v>
      </c>
      <c r="G88" s="20">
        <v>46384</v>
      </c>
      <c r="H88" s="20">
        <v>46492</v>
      </c>
      <c r="I88" s="20">
        <v>49528</v>
      </c>
      <c r="J88" s="68">
        <f t="shared" si="18"/>
        <v>6.5301557257162468E-2</v>
      </c>
      <c r="K88" s="20">
        <f t="shared" si="19"/>
        <v>3036</v>
      </c>
      <c r="L88" s="68">
        <f t="shared" si="20"/>
        <v>5.7845013950870043E-2</v>
      </c>
      <c r="M88" s="79"/>
    </row>
    <row r="89" spans="2:13" ht="18" customHeight="1" x14ac:dyDescent="0.25">
      <c r="B89" s="270"/>
      <c r="C89" s="273"/>
      <c r="D89" s="19" t="s">
        <v>52</v>
      </c>
      <c r="E89" s="20">
        <v>11358</v>
      </c>
      <c r="F89" s="20">
        <v>37264</v>
      </c>
      <c r="G89" s="20">
        <v>45576</v>
      </c>
      <c r="H89" s="20">
        <v>46571</v>
      </c>
      <c r="I89" s="20">
        <v>45813</v>
      </c>
      <c r="J89" s="22">
        <f t="shared" si="18"/>
        <v>-1.6276223400828793E-2</v>
      </c>
      <c r="K89" s="20">
        <f t="shared" si="19"/>
        <v>-758</v>
      </c>
      <c r="L89" s="22">
        <f t="shared" si="20"/>
        <v>5.3506170734356512E-2</v>
      </c>
      <c r="M89" s="79"/>
    </row>
    <row r="90" spans="2:13" x14ac:dyDescent="0.25">
      <c r="B90" s="270"/>
      <c r="C90" s="274"/>
      <c r="D90" s="23" t="s">
        <v>53</v>
      </c>
      <c r="E90" s="69">
        <v>4917</v>
      </c>
      <c r="F90" s="69">
        <v>16217</v>
      </c>
      <c r="G90" s="69">
        <v>19378</v>
      </c>
      <c r="H90" s="69">
        <v>22033</v>
      </c>
      <c r="I90" s="69">
        <v>20553</v>
      </c>
      <c r="J90" s="46">
        <f t="shared" si="18"/>
        <v>-6.7171969318749136E-2</v>
      </c>
      <c r="K90" s="69">
        <f t="shared" si="19"/>
        <v>-1480</v>
      </c>
      <c r="L90" s="46">
        <f t="shared" si="20"/>
        <v>2.4004372713055888E-2</v>
      </c>
      <c r="M90" s="79"/>
    </row>
    <row r="91" spans="2:13" x14ac:dyDescent="0.25">
      <c r="B91" s="270"/>
      <c r="C91" s="275" t="s">
        <v>18</v>
      </c>
      <c r="D91" s="63" t="s">
        <v>43</v>
      </c>
      <c r="E91" s="64">
        <v>121129</v>
      </c>
      <c r="F91" s="64">
        <v>750050</v>
      </c>
      <c r="G91" s="64">
        <v>987530</v>
      </c>
      <c r="H91" s="64">
        <v>1041210</v>
      </c>
      <c r="I91" s="64">
        <v>1034846</v>
      </c>
      <c r="J91" s="65">
        <f t="shared" si="18"/>
        <v>-6.1121195532121142E-3</v>
      </c>
      <c r="K91" s="64">
        <f t="shared" si="19"/>
        <v>-6364</v>
      </c>
      <c r="L91" s="65">
        <f t="shared" ref="L91:L92" si="21">I91/$I$91</f>
        <v>1</v>
      </c>
    </row>
    <row r="92" spans="2:13" x14ac:dyDescent="0.25">
      <c r="B92" s="270"/>
      <c r="C92" s="276"/>
      <c r="D92" s="26" t="s">
        <v>44</v>
      </c>
      <c r="E92" s="27">
        <v>42100</v>
      </c>
      <c r="F92" s="27">
        <v>281286</v>
      </c>
      <c r="G92" s="27">
        <v>353943</v>
      </c>
      <c r="H92" s="27">
        <v>376573</v>
      </c>
      <c r="I92" s="27">
        <v>361031</v>
      </c>
      <c r="J92" s="80">
        <f t="shared" si="18"/>
        <v>-4.127221016907745E-2</v>
      </c>
      <c r="K92" s="27">
        <f t="shared" si="19"/>
        <v>-15542</v>
      </c>
      <c r="L92" s="38">
        <f t="shared" si="21"/>
        <v>0.34887413199645162</v>
      </c>
    </row>
    <row r="93" spans="2:13" x14ac:dyDescent="0.25">
      <c r="B93" s="270"/>
      <c r="C93" s="276"/>
      <c r="D93" s="4" t="s">
        <v>45</v>
      </c>
      <c r="E93" s="29">
        <v>21892</v>
      </c>
      <c r="F93" s="29">
        <v>197512</v>
      </c>
      <c r="G93" s="29">
        <v>253859</v>
      </c>
      <c r="H93" s="29">
        <v>264242</v>
      </c>
      <c r="I93" s="29">
        <v>276285</v>
      </c>
      <c r="J93" s="81">
        <f t="shared" si="18"/>
        <v>4.5575646566405004E-2</v>
      </c>
      <c r="K93" s="29">
        <f t="shared" si="19"/>
        <v>12043</v>
      </c>
      <c r="L93" s="75">
        <f>I93/$I$91</f>
        <v>0.26698175380684663</v>
      </c>
    </row>
    <row r="94" spans="2:13" x14ac:dyDescent="0.25">
      <c r="B94" s="270"/>
      <c r="C94" s="276"/>
      <c r="D94" s="4" t="s">
        <v>46</v>
      </c>
      <c r="E94" s="29">
        <v>1109</v>
      </c>
      <c r="F94" s="29">
        <v>6137</v>
      </c>
      <c r="G94" s="29">
        <v>12249</v>
      </c>
      <c r="H94" s="29">
        <v>10335</v>
      </c>
      <c r="I94" s="29">
        <v>9698</v>
      </c>
      <c r="J94" s="81">
        <f t="shared" si="18"/>
        <v>-6.163522012578615E-2</v>
      </c>
      <c r="K94" s="29">
        <f t="shared" si="19"/>
        <v>-637</v>
      </c>
      <c r="L94" s="75">
        <f t="shared" ref="L94:L101" si="22">I94/$I$91</f>
        <v>9.3714427074173354E-3</v>
      </c>
    </row>
    <row r="95" spans="2:13" x14ac:dyDescent="0.25">
      <c r="B95" s="270"/>
      <c r="C95" s="276"/>
      <c r="D95" s="4" t="s">
        <v>47</v>
      </c>
      <c r="E95" s="29">
        <v>4027</v>
      </c>
      <c r="F95" s="29">
        <v>24471</v>
      </c>
      <c r="G95" s="29">
        <v>43145</v>
      </c>
      <c r="H95" s="29">
        <v>46632</v>
      </c>
      <c r="I95" s="29">
        <v>35887</v>
      </c>
      <c r="J95" s="81">
        <f t="shared" si="18"/>
        <v>-0.2304211700120089</v>
      </c>
      <c r="K95" s="29">
        <f t="shared" si="19"/>
        <v>-10745</v>
      </c>
      <c r="L95" s="75">
        <f t="shared" si="22"/>
        <v>3.4678589857814593E-2</v>
      </c>
    </row>
    <row r="96" spans="2:13" x14ac:dyDescent="0.25">
      <c r="B96" s="270"/>
      <c r="C96" s="276"/>
      <c r="D96" s="4" t="s">
        <v>48</v>
      </c>
      <c r="E96" s="29">
        <v>12485</v>
      </c>
      <c r="F96" s="29">
        <v>103427</v>
      </c>
      <c r="G96" s="29">
        <v>143439</v>
      </c>
      <c r="H96" s="29">
        <v>159222</v>
      </c>
      <c r="I96" s="29">
        <v>163457</v>
      </c>
      <c r="J96" s="81">
        <f t="shared" si="18"/>
        <v>2.6598083179460108E-2</v>
      </c>
      <c r="K96" s="29">
        <f t="shared" si="19"/>
        <v>4235</v>
      </c>
      <c r="L96" s="75">
        <f t="shared" si="22"/>
        <v>0.15795297078019338</v>
      </c>
    </row>
    <row r="97" spans="2:12" x14ac:dyDescent="0.25">
      <c r="B97" s="270"/>
      <c r="C97" s="276"/>
      <c r="D97" s="4" t="s">
        <v>49</v>
      </c>
      <c r="E97" s="29">
        <v>2621</v>
      </c>
      <c r="F97" s="29">
        <v>8312</v>
      </c>
      <c r="G97" s="29">
        <v>11185</v>
      </c>
      <c r="H97" s="29">
        <v>10715</v>
      </c>
      <c r="I97" s="29">
        <v>10121</v>
      </c>
      <c r="J97" s="81">
        <f t="shared" si="18"/>
        <v>-5.5436304246383572E-2</v>
      </c>
      <c r="K97" s="29">
        <f t="shared" si="19"/>
        <v>-594</v>
      </c>
      <c r="L97" s="75">
        <f t="shared" si="22"/>
        <v>9.7801991793948079E-3</v>
      </c>
    </row>
    <row r="98" spans="2:12" x14ac:dyDescent="0.25">
      <c r="B98" s="270"/>
      <c r="C98" s="276"/>
      <c r="D98" s="4" t="s">
        <v>50</v>
      </c>
      <c r="E98" s="29">
        <v>5615</v>
      </c>
      <c r="F98" s="29">
        <v>31964</v>
      </c>
      <c r="G98" s="29">
        <v>41801</v>
      </c>
      <c r="H98" s="29">
        <v>41950</v>
      </c>
      <c r="I98" s="29">
        <v>46326</v>
      </c>
      <c r="J98" s="81">
        <f t="shared" si="18"/>
        <v>0.10431466030989278</v>
      </c>
      <c r="K98" s="29">
        <f t="shared" si="19"/>
        <v>4376</v>
      </c>
      <c r="L98" s="75">
        <f t="shared" si="22"/>
        <v>4.4766081136710198E-2</v>
      </c>
    </row>
    <row r="99" spans="2:12" x14ac:dyDescent="0.25">
      <c r="B99" s="270"/>
      <c r="C99" s="276"/>
      <c r="D99" s="4" t="s">
        <v>51</v>
      </c>
      <c r="E99" s="29">
        <v>13115</v>
      </c>
      <c r="F99" s="29">
        <v>33194</v>
      </c>
      <c r="G99" s="29">
        <v>48798</v>
      </c>
      <c r="H99" s="29">
        <v>49218</v>
      </c>
      <c r="I99" s="29">
        <v>52121</v>
      </c>
      <c r="J99" s="81">
        <f t="shared" si="18"/>
        <v>5.898248608232759E-2</v>
      </c>
      <c r="K99" s="29">
        <f t="shared" si="19"/>
        <v>2903</v>
      </c>
      <c r="L99" s="75">
        <f t="shared" si="22"/>
        <v>5.0365948170065886E-2</v>
      </c>
    </row>
    <row r="100" spans="2:12" x14ac:dyDescent="0.25">
      <c r="B100" s="270"/>
      <c r="C100" s="276"/>
      <c r="D100" s="4" t="s">
        <v>52</v>
      </c>
      <c r="E100" s="29">
        <v>12821</v>
      </c>
      <c r="F100" s="29">
        <v>44789</v>
      </c>
      <c r="G100" s="29">
        <v>55197</v>
      </c>
      <c r="H100" s="29">
        <v>56420</v>
      </c>
      <c r="I100" s="29">
        <v>55860</v>
      </c>
      <c r="J100" s="31">
        <f t="shared" si="18"/>
        <v>-9.9255583126550695E-3</v>
      </c>
      <c r="K100" s="29">
        <f t="shared" si="19"/>
        <v>-560</v>
      </c>
      <c r="L100" s="42">
        <f t="shared" si="22"/>
        <v>5.3979046157592532E-2</v>
      </c>
    </row>
    <row r="101" spans="2:12" x14ac:dyDescent="0.25">
      <c r="B101" s="270"/>
      <c r="C101" s="277"/>
      <c r="D101" s="32" t="s">
        <v>53</v>
      </c>
      <c r="E101" s="71">
        <v>5344</v>
      </c>
      <c r="F101" s="71">
        <v>18958</v>
      </c>
      <c r="G101" s="71">
        <v>23914</v>
      </c>
      <c r="H101" s="71">
        <v>25903</v>
      </c>
      <c r="I101" s="71">
        <v>24060</v>
      </c>
      <c r="J101" s="72">
        <f t="shared" si="18"/>
        <v>-7.1150059838628765E-2</v>
      </c>
      <c r="K101" s="71">
        <f t="shared" si="19"/>
        <v>-1843</v>
      </c>
      <c r="L101" s="55">
        <f t="shared" si="22"/>
        <v>2.3249836207513003E-2</v>
      </c>
    </row>
    <row r="102" spans="2:12" x14ac:dyDescent="0.25">
      <c r="B102" s="270"/>
      <c r="C102" s="272" t="s">
        <v>21</v>
      </c>
      <c r="D102" s="63" t="s">
        <v>43</v>
      </c>
      <c r="E102" s="64">
        <v>514028</v>
      </c>
      <c r="F102" s="64">
        <v>4253563</v>
      </c>
      <c r="G102" s="64">
        <v>5729940</v>
      </c>
      <c r="H102" s="64">
        <v>6027617</v>
      </c>
      <c r="I102" s="64">
        <v>5894721</v>
      </c>
      <c r="J102" s="65">
        <f t="shared" si="18"/>
        <v>-2.2047850750968379E-2</v>
      </c>
      <c r="K102" s="64">
        <f t="shared" si="19"/>
        <v>-132896</v>
      </c>
      <c r="L102" s="65">
        <f t="shared" ref="L102:L103" si="23">I102/$I$102</f>
        <v>1</v>
      </c>
    </row>
    <row r="103" spans="2:12" x14ac:dyDescent="0.25">
      <c r="B103" s="270"/>
      <c r="C103" s="273"/>
      <c r="D103" s="15" t="s">
        <v>44</v>
      </c>
      <c r="E103" s="16">
        <v>202139</v>
      </c>
      <c r="F103" s="16">
        <v>1698842</v>
      </c>
      <c r="G103" s="16">
        <v>2182901</v>
      </c>
      <c r="H103" s="16">
        <v>2279505</v>
      </c>
      <c r="I103" s="16">
        <v>2180082</v>
      </c>
      <c r="J103" s="18">
        <f t="shared" si="18"/>
        <v>-4.3616048220995296E-2</v>
      </c>
      <c r="K103" s="16">
        <f t="shared" si="19"/>
        <v>-99423</v>
      </c>
      <c r="L103" s="18">
        <f t="shared" si="23"/>
        <v>0.36983633322085979</v>
      </c>
    </row>
    <row r="104" spans="2:12" x14ac:dyDescent="0.25">
      <c r="B104" s="270"/>
      <c r="C104" s="273"/>
      <c r="D104" s="19" t="s">
        <v>45</v>
      </c>
      <c r="E104" s="20">
        <v>105534</v>
      </c>
      <c r="F104" s="20">
        <v>1185438</v>
      </c>
      <c r="G104" s="20">
        <v>1584577</v>
      </c>
      <c r="H104" s="20">
        <v>1661721</v>
      </c>
      <c r="I104" s="20">
        <v>1688329</v>
      </c>
      <c r="J104" s="68">
        <f t="shared" si="18"/>
        <v>1.601231494336286E-2</v>
      </c>
      <c r="K104" s="20">
        <f t="shared" si="19"/>
        <v>26608</v>
      </c>
      <c r="L104" s="68">
        <f>I104/$I$102</f>
        <v>0.28641372509402907</v>
      </c>
    </row>
    <row r="105" spans="2:12" x14ac:dyDescent="0.25">
      <c r="B105" s="270"/>
      <c r="C105" s="273"/>
      <c r="D105" s="19" t="s">
        <v>46</v>
      </c>
      <c r="E105" s="20">
        <v>4966</v>
      </c>
      <c r="F105" s="20">
        <v>27139</v>
      </c>
      <c r="G105" s="20">
        <v>34163</v>
      </c>
      <c r="H105" s="20">
        <v>39956</v>
      </c>
      <c r="I105" s="20">
        <v>38976</v>
      </c>
      <c r="J105" s="68">
        <f t="shared" si="18"/>
        <v>-2.4526979677645389E-2</v>
      </c>
      <c r="K105" s="20">
        <f t="shared" si="19"/>
        <v>-980</v>
      </c>
      <c r="L105" s="68">
        <f t="shared" ref="L105:L112" si="24">I105/$I$102</f>
        <v>6.6120177697977563E-3</v>
      </c>
    </row>
    <row r="106" spans="2:12" x14ac:dyDescent="0.25">
      <c r="B106" s="270"/>
      <c r="C106" s="273"/>
      <c r="D106" s="19" t="s">
        <v>47</v>
      </c>
      <c r="E106" s="20">
        <v>25853</v>
      </c>
      <c r="F106" s="20">
        <v>127192</v>
      </c>
      <c r="G106" s="20">
        <v>236821</v>
      </c>
      <c r="H106" s="20">
        <v>235129</v>
      </c>
      <c r="I106" s="20">
        <v>182543</v>
      </c>
      <c r="J106" s="68">
        <f t="shared" si="18"/>
        <v>-0.22364744459424402</v>
      </c>
      <c r="K106" s="20">
        <f t="shared" si="19"/>
        <v>-52586</v>
      </c>
      <c r="L106" s="68">
        <f t="shared" si="24"/>
        <v>3.0967199295776678E-2</v>
      </c>
    </row>
    <row r="107" spans="2:12" x14ac:dyDescent="0.25">
      <c r="B107" s="270"/>
      <c r="C107" s="273"/>
      <c r="D107" s="19" t="s">
        <v>48</v>
      </c>
      <c r="E107" s="20">
        <v>55548</v>
      </c>
      <c r="F107" s="20">
        <v>562616</v>
      </c>
      <c r="G107" s="20">
        <v>871429</v>
      </c>
      <c r="H107" s="20">
        <v>959103</v>
      </c>
      <c r="I107" s="20">
        <v>973492</v>
      </c>
      <c r="J107" s="68">
        <f t="shared" si="18"/>
        <v>1.500255968337072E-2</v>
      </c>
      <c r="K107" s="20">
        <f t="shared" si="19"/>
        <v>14389</v>
      </c>
      <c r="L107" s="68">
        <f t="shared" si="24"/>
        <v>0.1651464081166861</v>
      </c>
    </row>
    <row r="108" spans="2:12" x14ac:dyDescent="0.25">
      <c r="B108" s="270"/>
      <c r="C108" s="273"/>
      <c r="D108" s="19" t="s">
        <v>49</v>
      </c>
      <c r="E108" s="20">
        <v>5860</v>
      </c>
      <c r="F108" s="20">
        <v>22783</v>
      </c>
      <c r="G108" s="20">
        <v>28604</v>
      </c>
      <c r="H108" s="20">
        <v>29719</v>
      </c>
      <c r="I108" s="20">
        <v>27366</v>
      </c>
      <c r="J108" s="68">
        <f t="shared" si="18"/>
        <v>-7.9174938591473509E-2</v>
      </c>
      <c r="K108" s="20">
        <f t="shared" si="19"/>
        <v>-2353</v>
      </c>
      <c r="L108" s="68">
        <f t="shared" si="24"/>
        <v>4.6424589051797362E-3</v>
      </c>
    </row>
    <row r="109" spans="2:12" x14ac:dyDescent="0.25">
      <c r="B109" s="270"/>
      <c r="C109" s="273"/>
      <c r="D109" s="19" t="s">
        <v>50</v>
      </c>
      <c r="E109" s="20">
        <v>28110</v>
      </c>
      <c r="F109" s="20">
        <v>197034</v>
      </c>
      <c r="G109" s="20">
        <v>206916</v>
      </c>
      <c r="H109" s="20">
        <v>228188</v>
      </c>
      <c r="I109" s="20">
        <v>230581</v>
      </c>
      <c r="J109" s="68">
        <f t="shared" si="18"/>
        <v>1.0486966886952942E-2</v>
      </c>
      <c r="K109" s="20">
        <f t="shared" si="19"/>
        <v>2393</v>
      </c>
      <c r="L109" s="68">
        <f t="shared" si="24"/>
        <v>3.9116524768517458E-2</v>
      </c>
    </row>
    <row r="110" spans="2:12" x14ac:dyDescent="0.25">
      <c r="B110" s="270"/>
      <c r="C110" s="273"/>
      <c r="D110" s="19" t="s">
        <v>51</v>
      </c>
      <c r="E110" s="20">
        <v>24210</v>
      </c>
      <c r="F110" s="20">
        <v>81974</v>
      </c>
      <c r="G110" s="20">
        <v>111772</v>
      </c>
      <c r="H110" s="20">
        <v>118608</v>
      </c>
      <c r="I110" s="20">
        <v>109715</v>
      </c>
      <c r="J110" s="68">
        <f t="shared" si="18"/>
        <v>-7.4978079050317059E-2</v>
      </c>
      <c r="K110" s="20">
        <f t="shared" si="19"/>
        <v>-8893</v>
      </c>
      <c r="L110" s="68">
        <f t="shared" si="24"/>
        <v>1.8612416092296819E-2</v>
      </c>
    </row>
    <row r="111" spans="2:12" x14ac:dyDescent="0.25">
      <c r="B111" s="270"/>
      <c r="C111" s="273"/>
      <c r="D111" s="19" t="s">
        <v>52</v>
      </c>
      <c r="E111" s="20">
        <v>44980</v>
      </c>
      <c r="F111" s="20">
        <v>256160</v>
      </c>
      <c r="G111" s="20">
        <v>320294</v>
      </c>
      <c r="H111" s="20">
        <v>340167</v>
      </c>
      <c r="I111" s="20">
        <v>338110</v>
      </c>
      <c r="J111" s="22">
        <f t="shared" si="18"/>
        <v>-6.0470298412250711E-3</v>
      </c>
      <c r="K111" s="20">
        <f t="shared" si="19"/>
        <v>-2057</v>
      </c>
      <c r="L111" s="22">
        <f t="shared" si="24"/>
        <v>5.7358100578466735E-2</v>
      </c>
    </row>
    <row r="112" spans="2:12" x14ac:dyDescent="0.25">
      <c r="B112" s="270"/>
      <c r="C112" s="274"/>
      <c r="D112" s="23" t="s">
        <v>53</v>
      </c>
      <c r="E112" s="69">
        <v>16828</v>
      </c>
      <c r="F112" s="69">
        <v>94385</v>
      </c>
      <c r="G112" s="69">
        <v>152463</v>
      </c>
      <c r="H112" s="69">
        <v>135521</v>
      </c>
      <c r="I112" s="69">
        <v>125527</v>
      </c>
      <c r="J112" s="46">
        <f t="shared" si="18"/>
        <v>-7.3745028445775906E-2</v>
      </c>
      <c r="K112" s="69">
        <f t="shared" si="19"/>
        <v>-9994</v>
      </c>
      <c r="L112" s="46">
        <f t="shared" si="24"/>
        <v>2.1294816158389854E-2</v>
      </c>
    </row>
    <row r="113" spans="2:12" x14ac:dyDescent="0.25">
      <c r="B113" s="270"/>
      <c r="C113" s="275" t="s">
        <v>22</v>
      </c>
      <c r="D113" s="63" t="s">
        <v>43</v>
      </c>
      <c r="E113" s="73">
        <f t="shared" ref="E113:I114" si="25">E102/E80</f>
        <v>4.9831609356974589</v>
      </c>
      <c r="F113" s="73">
        <f t="shared" si="25"/>
        <v>6.8297853550761403</v>
      </c>
      <c r="G113" s="73">
        <f t="shared" si="25"/>
        <v>7.0326808295459147</v>
      </c>
      <c r="H113" s="73">
        <f t="shared" si="25"/>
        <v>7.0001312317669138</v>
      </c>
      <c r="I113" s="73">
        <f t="shared" si="25"/>
        <v>6.8845949459192095</v>
      </c>
      <c r="J113" s="65">
        <f t="shared" si="18"/>
        <v>-1.6504874269127279E-2</v>
      </c>
      <c r="K113" s="73">
        <f t="shared" ref="K113:K114" si="26">(I113-H113)</f>
        <v>-0.11553628584770426</v>
      </c>
      <c r="L113" s="65"/>
    </row>
    <row r="114" spans="2:12" x14ac:dyDescent="0.25">
      <c r="B114" s="270"/>
      <c r="C114" s="276"/>
      <c r="D114" s="26" t="s">
        <v>44</v>
      </c>
      <c r="E114" s="37">
        <f t="shared" si="25"/>
        <v>5.8541805438906422</v>
      </c>
      <c r="F114" s="37">
        <f t="shared" si="25"/>
        <v>7.3592005059650161</v>
      </c>
      <c r="G114" s="37">
        <f t="shared" si="25"/>
        <v>7.6156918976248287</v>
      </c>
      <c r="H114" s="37">
        <f t="shared" si="25"/>
        <v>7.4612617507659271</v>
      </c>
      <c r="I114" s="37">
        <f t="shared" si="25"/>
        <v>7.4167332900139824</v>
      </c>
      <c r="J114" s="80">
        <f t="shared" si="18"/>
        <v>-5.9679531745918668E-3</v>
      </c>
      <c r="K114" s="37">
        <f t="shared" si="26"/>
        <v>-4.4528460751944721E-2</v>
      </c>
      <c r="L114" s="38"/>
    </row>
    <row r="115" spans="2:12" x14ac:dyDescent="0.25">
      <c r="B115" s="270"/>
      <c r="C115" s="276"/>
      <c r="D115" s="4" t="s">
        <v>45</v>
      </c>
      <c r="E115" s="41">
        <f>E104/E82</f>
        <v>5.8174301306432943</v>
      </c>
      <c r="F115" s="41">
        <f>F104/F82</f>
        <v>7.3585812186522324</v>
      </c>
      <c r="G115" s="41">
        <f>G104/G82</f>
        <v>7.7561282427802247</v>
      </c>
      <c r="H115" s="41">
        <f>H104/H82</f>
        <v>7.7503113237907346</v>
      </c>
      <c r="I115" s="41">
        <f>I104/I82</f>
        <v>7.5446940480925209</v>
      </c>
      <c r="J115" s="81">
        <f t="shared" si="18"/>
        <v>-2.6530195640921073E-2</v>
      </c>
      <c r="K115" s="41">
        <f>(I115-H115)</f>
        <v>-0.20561727569821375</v>
      </c>
      <c r="L115" s="75"/>
    </row>
    <row r="116" spans="2:12" x14ac:dyDescent="0.25">
      <c r="B116" s="270"/>
      <c r="C116" s="276"/>
      <c r="D116" s="4" t="s">
        <v>46</v>
      </c>
      <c r="E116" s="41">
        <f t="shared" ref="E116:I123" si="27">E105/E83</f>
        <v>5.3340494092373794</v>
      </c>
      <c r="F116" s="41">
        <f t="shared" si="27"/>
        <v>5.0708146487294465</v>
      </c>
      <c r="G116" s="41">
        <f t="shared" si="27"/>
        <v>2.9888888888888889</v>
      </c>
      <c r="H116" s="41">
        <f t="shared" si="27"/>
        <v>4.320968962906889</v>
      </c>
      <c r="I116" s="41">
        <f t="shared" si="27"/>
        <v>4.537897310513447</v>
      </c>
      <c r="J116" s="81">
        <f t="shared" si="18"/>
        <v>5.020363475617784E-2</v>
      </c>
      <c r="K116" s="41">
        <f t="shared" ref="K116:K123" si="28">(I116-H116)</f>
        <v>0.21692834760655799</v>
      </c>
      <c r="L116" s="75"/>
    </row>
    <row r="117" spans="2:12" x14ac:dyDescent="0.25">
      <c r="B117" s="270"/>
      <c r="C117" s="276"/>
      <c r="D117" s="4" t="s">
        <v>47</v>
      </c>
      <c r="E117" s="41">
        <f t="shared" si="27"/>
        <v>9.3976735732460916</v>
      </c>
      <c r="F117" s="41">
        <f t="shared" si="27"/>
        <v>6.2677770659833438</v>
      </c>
      <c r="G117" s="41">
        <f t="shared" si="27"/>
        <v>6.5175308234258038</v>
      </c>
      <c r="H117" s="41">
        <f t="shared" si="27"/>
        <v>5.8420045716557345</v>
      </c>
      <c r="I117" s="41">
        <f t="shared" si="27"/>
        <v>5.9730702529367496</v>
      </c>
      <c r="J117" s="81">
        <f t="shared" si="18"/>
        <v>2.2435052844176129E-2</v>
      </c>
      <c r="K117" s="41">
        <f t="shared" si="28"/>
        <v>0.13106568128101515</v>
      </c>
      <c r="L117" s="75"/>
    </row>
    <row r="118" spans="2:12" x14ac:dyDescent="0.25">
      <c r="B118" s="270"/>
      <c r="C118" s="276"/>
      <c r="D118" s="4" t="s">
        <v>48</v>
      </c>
      <c r="E118" s="41">
        <f t="shared" si="27"/>
        <v>5.1500092712775825</v>
      </c>
      <c r="F118" s="41">
        <f t="shared" si="27"/>
        <v>6.4994223926805601</v>
      </c>
      <c r="G118" s="41">
        <f t="shared" si="27"/>
        <v>7.390189709711068</v>
      </c>
      <c r="H118" s="41">
        <f t="shared" si="27"/>
        <v>7.3018880852683665</v>
      </c>
      <c r="I118" s="41">
        <f t="shared" si="27"/>
        <v>7.2597188560349002</v>
      </c>
      <c r="J118" s="81">
        <f t="shared" si="18"/>
        <v>-5.7751130585722565E-3</v>
      </c>
      <c r="K118" s="41">
        <f t="shared" si="28"/>
        <v>-4.2169229233466332E-2</v>
      </c>
      <c r="L118" s="75"/>
    </row>
    <row r="119" spans="2:12" x14ac:dyDescent="0.25">
      <c r="B119" s="270"/>
      <c r="C119" s="276"/>
      <c r="D119" s="4" t="s">
        <v>49</v>
      </c>
      <c r="E119" s="41">
        <f t="shared" si="27"/>
        <v>2.3152903990517584</v>
      </c>
      <c r="F119" s="41">
        <f t="shared" si="27"/>
        <v>2.9572949117341643</v>
      </c>
      <c r="G119" s="41">
        <f t="shared" si="27"/>
        <v>2.6833020637898688</v>
      </c>
      <c r="H119" s="41">
        <f t="shared" si="27"/>
        <v>2.9659680638722556</v>
      </c>
      <c r="I119" s="41">
        <f t="shared" si="27"/>
        <v>2.8791162546028408</v>
      </c>
      <c r="J119" s="81">
        <f t="shared" si="18"/>
        <v>-2.9282786395219751E-2</v>
      </c>
      <c r="K119" s="41">
        <f t="shared" si="28"/>
        <v>-8.6851809269414826E-2</v>
      </c>
      <c r="L119" s="75"/>
    </row>
    <row r="120" spans="2:12" x14ac:dyDescent="0.25">
      <c r="B120" s="270"/>
      <c r="C120" s="276"/>
      <c r="D120" s="4" t="s">
        <v>50</v>
      </c>
      <c r="E120" s="41">
        <f t="shared" si="27"/>
        <v>6.3871847307430132</v>
      </c>
      <c r="F120" s="41">
        <f t="shared" si="27"/>
        <v>7.504627689963816</v>
      </c>
      <c r="G120" s="41">
        <f t="shared" si="27"/>
        <v>5.7244508382670283</v>
      </c>
      <c r="H120" s="41">
        <f t="shared" si="27"/>
        <v>6.4840872925664925</v>
      </c>
      <c r="I120" s="41">
        <f t="shared" si="27"/>
        <v>5.7852071154376894</v>
      </c>
      <c r="J120" s="81">
        <f t="shared" si="18"/>
        <v>-0.10778389395374355</v>
      </c>
      <c r="K120" s="41">
        <f t="shared" si="28"/>
        <v>-0.69888017712880313</v>
      </c>
      <c r="L120" s="75"/>
    </row>
    <row r="121" spans="2:12" x14ac:dyDescent="0.25">
      <c r="B121" s="270"/>
      <c r="C121" s="276"/>
      <c r="D121" s="4" t="s">
        <v>51</v>
      </c>
      <c r="E121" s="41">
        <f t="shared" si="27"/>
        <v>1.8902248594628357</v>
      </c>
      <c r="F121" s="41">
        <f t="shared" si="27"/>
        <v>2.6269508091651979</v>
      </c>
      <c r="G121" s="41">
        <f t="shared" si="27"/>
        <v>2.4097102449120387</v>
      </c>
      <c r="H121" s="41">
        <f t="shared" si="27"/>
        <v>2.5511485847027444</v>
      </c>
      <c r="I121" s="41">
        <f t="shared" si="27"/>
        <v>2.2152115974802133</v>
      </c>
      <c r="J121" s="81">
        <f t="shared" si="18"/>
        <v>-0.13168068266853772</v>
      </c>
      <c r="K121" s="41">
        <f t="shared" si="28"/>
        <v>-0.33593698722253107</v>
      </c>
      <c r="L121" s="75"/>
    </row>
    <row r="122" spans="2:12" x14ac:dyDescent="0.25">
      <c r="B122" s="270"/>
      <c r="C122" s="276"/>
      <c r="D122" s="4" t="s">
        <v>52</v>
      </c>
      <c r="E122" s="41">
        <f t="shared" si="27"/>
        <v>3.9602042613136117</v>
      </c>
      <c r="F122" s="41">
        <f t="shared" si="27"/>
        <v>6.8741949334478321</v>
      </c>
      <c r="G122" s="41">
        <f t="shared" si="27"/>
        <v>7.0276900122871684</v>
      </c>
      <c r="H122" s="41">
        <f t="shared" si="27"/>
        <v>7.3042666036804018</v>
      </c>
      <c r="I122" s="41">
        <f t="shared" si="27"/>
        <v>7.3802195883264572</v>
      </c>
      <c r="J122" s="31">
        <f t="shared" si="18"/>
        <v>1.0398440906823625E-2</v>
      </c>
      <c r="K122" s="41">
        <f t="shared" si="28"/>
        <v>7.5952984646055377E-2</v>
      </c>
      <c r="L122" s="42"/>
    </row>
    <row r="123" spans="2:12" x14ac:dyDescent="0.25">
      <c r="B123" s="270"/>
      <c r="C123" s="277"/>
      <c r="D123" s="32" t="s">
        <v>53</v>
      </c>
      <c r="E123" s="77">
        <f t="shared" si="27"/>
        <v>3.4224120398617042</v>
      </c>
      <c r="F123" s="77">
        <f t="shared" si="27"/>
        <v>5.8201270271936858</v>
      </c>
      <c r="G123" s="77">
        <f t="shared" si="27"/>
        <v>7.8678398183507072</v>
      </c>
      <c r="H123" s="77">
        <f t="shared" si="27"/>
        <v>6.1508192257068943</v>
      </c>
      <c r="I123" s="77">
        <f t="shared" si="27"/>
        <v>6.1074782270228187</v>
      </c>
      <c r="J123" s="72">
        <f t="shared" si="18"/>
        <v>-7.0463782292503607E-3</v>
      </c>
      <c r="K123" s="77">
        <f t="shared" si="28"/>
        <v>-4.3340998684075593E-2</v>
      </c>
      <c r="L123" s="55"/>
    </row>
    <row r="124" spans="2:12" x14ac:dyDescent="0.25">
      <c r="B124" s="270"/>
      <c r="C124" s="278" t="s">
        <v>34</v>
      </c>
      <c r="D124" s="63" t="s">
        <v>43</v>
      </c>
      <c r="E124" s="65">
        <v>0.16271549131703736</v>
      </c>
      <c r="F124" s="65">
        <v>0.60071081530368453</v>
      </c>
      <c r="G124" s="65">
        <v>0.76713900878443608</v>
      </c>
      <c r="H124" s="65">
        <v>0.786140536375461</v>
      </c>
      <c r="I124" s="65">
        <v>0.7852934158922934</v>
      </c>
      <c r="J124" s="65">
        <f t="shared" si="18"/>
        <v>-1.0775687602541106E-3</v>
      </c>
      <c r="K124" s="73">
        <f t="shared" ref="K124:K125" si="29">(I124-H124)*100</f>
        <v>-8.4712048316759603E-2</v>
      </c>
      <c r="L124" s="65"/>
    </row>
    <row r="125" spans="2:12" x14ac:dyDescent="0.25">
      <c r="B125" s="270"/>
      <c r="C125" s="279"/>
      <c r="D125" s="15" t="s">
        <v>44</v>
      </c>
      <c r="E125" s="18">
        <v>0.1946078700374218</v>
      </c>
      <c r="F125" s="18">
        <v>0.67185428067137887</v>
      </c>
      <c r="G125" s="18">
        <v>0.80413505513713834</v>
      </c>
      <c r="H125" s="18">
        <v>0.81397578538938986</v>
      </c>
      <c r="I125" s="18">
        <v>0.81371574544196357</v>
      </c>
      <c r="J125" s="18">
        <f t="shared" si="18"/>
        <v>-3.1946889833078806E-4</v>
      </c>
      <c r="K125" s="44">
        <f t="shared" si="29"/>
        <v>-2.6003994742629377E-2</v>
      </c>
      <c r="L125" s="18"/>
    </row>
    <row r="126" spans="2:12" x14ac:dyDescent="0.25">
      <c r="B126" s="270"/>
      <c r="C126" s="279"/>
      <c r="D126" s="19" t="s">
        <v>45</v>
      </c>
      <c r="E126" s="68">
        <v>0.11239169144522164</v>
      </c>
      <c r="F126" s="68">
        <v>0.55221641121148779</v>
      </c>
      <c r="G126" s="68">
        <v>0.70323784349690821</v>
      </c>
      <c r="H126" s="68">
        <v>0.72617827130065415</v>
      </c>
      <c r="I126" s="68">
        <v>0.74682054895653494</v>
      </c>
      <c r="J126" s="68">
        <f t="shared" si="18"/>
        <v>2.8425909272813188E-2</v>
      </c>
      <c r="K126" s="45">
        <f>(I126-H126)*100</f>
        <v>2.0642277655880781</v>
      </c>
      <c r="L126" s="68"/>
    </row>
    <row r="127" spans="2:12" x14ac:dyDescent="0.25">
      <c r="B127" s="270"/>
      <c r="C127" s="279"/>
      <c r="D127" s="19" t="s">
        <v>46</v>
      </c>
      <c r="E127" s="68">
        <v>0.17462550109009073</v>
      </c>
      <c r="F127" s="68">
        <v>0.57354495118136861</v>
      </c>
      <c r="G127" s="68">
        <v>0.63490559024680349</v>
      </c>
      <c r="H127" s="68">
        <v>0.73019005847953211</v>
      </c>
      <c r="I127" s="68">
        <v>0.72119014136629411</v>
      </c>
      <c r="J127" s="68">
        <f t="shared" si="18"/>
        <v>-1.2325444599969537E-2</v>
      </c>
      <c r="K127" s="45">
        <f t="shared" ref="K127:K134" si="30">(I127-H127)*100</f>
        <v>-0.89999171132379985</v>
      </c>
      <c r="L127" s="68"/>
    </row>
    <row r="128" spans="2:12" x14ac:dyDescent="0.25">
      <c r="B128" s="270"/>
      <c r="C128" s="279"/>
      <c r="D128" s="19" t="s">
        <v>47</v>
      </c>
      <c r="E128" s="68">
        <v>0.11998533424916925</v>
      </c>
      <c r="F128" s="68">
        <v>0.47255515347862592</v>
      </c>
      <c r="G128" s="68">
        <v>0.87985867037204912</v>
      </c>
      <c r="H128" s="68">
        <v>0.85901285985678799</v>
      </c>
      <c r="I128" s="68">
        <v>0.67026628088006346</v>
      </c>
      <c r="J128" s="68">
        <f t="shared" si="18"/>
        <v>-0.21972497479047259</v>
      </c>
      <c r="K128" s="45">
        <f t="shared" si="30"/>
        <v>-18.874657897672453</v>
      </c>
      <c r="L128" s="68"/>
    </row>
    <row r="129" spans="2:12" x14ac:dyDescent="0.25">
      <c r="B129" s="270"/>
      <c r="C129" s="279"/>
      <c r="D129" s="19" t="s">
        <v>48</v>
      </c>
      <c r="E129" s="68">
        <v>0.15578777323438842</v>
      </c>
      <c r="F129" s="68">
        <v>0.52346062201281907</v>
      </c>
      <c r="G129" s="68">
        <v>0.77167120497664432</v>
      </c>
      <c r="H129" s="68">
        <v>0.80863263860785106</v>
      </c>
      <c r="I129" s="68">
        <v>0.81911227189197555</v>
      </c>
      <c r="J129" s="68">
        <f t="shared" si="18"/>
        <v>1.2959696138615362E-2</v>
      </c>
      <c r="K129" s="45">
        <f t="shared" si="30"/>
        <v>1.047963328412449</v>
      </c>
      <c r="L129" s="68"/>
    </row>
    <row r="130" spans="2:12" x14ac:dyDescent="0.25">
      <c r="B130" s="270"/>
      <c r="C130" s="279"/>
      <c r="D130" s="19" t="s">
        <v>49</v>
      </c>
      <c r="E130" s="68">
        <v>0.213595771824312</v>
      </c>
      <c r="F130" s="68">
        <v>0.61784406779661016</v>
      </c>
      <c r="G130" s="68">
        <v>0.73124217092312804</v>
      </c>
      <c r="H130" s="68">
        <v>0.73598315998018826</v>
      </c>
      <c r="I130" s="68">
        <v>0.68919837811972695</v>
      </c>
      <c r="J130" s="68">
        <f t="shared" si="18"/>
        <v>-6.3567734160820621E-2</v>
      </c>
      <c r="K130" s="45">
        <f t="shared" si="30"/>
        <v>-4.6784781860461315</v>
      </c>
      <c r="L130" s="68"/>
    </row>
    <row r="131" spans="2:12" x14ac:dyDescent="0.25">
      <c r="B131" s="270"/>
      <c r="C131" s="279"/>
      <c r="D131" s="19" t="s">
        <v>50</v>
      </c>
      <c r="E131" s="68">
        <v>0.28010841620662852</v>
      </c>
      <c r="F131" s="68">
        <v>0.80104565172317066</v>
      </c>
      <c r="G131" s="68">
        <v>0.73200810842363329</v>
      </c>
      <c r="H131" s="68">
        <v>0.79281495379056355</v>
      </c>
      <c r="I131" s="68">
        <v>0.80365053308099554</v>
      </c>
      <c r="J131" s="68">
        <f t="shared" si="18"/>
        <v>1.3667223654934224E-2</v>
      </c>
      <c r="K131" s="45">
        <f t="shared" si="30"/>
        <v>1.0835579290431996</v>
      </c>
      <c r="L131" s="68"/>
    </row>
    <row r="132" spans="2:12" x14ac:dyDescent="0.25">
      <c r="B132" s="270"/>
      <c r="C132" s="279"/>
      <c r="D132" s="19" t="s">
        <v>51</v>
      </c>
      <c r="E132" s="68">
        <v>0.24763970009103647</v>
      </c>
      <c r="F132" s="68">
        <v>0.55731641817427779</v>
      </c>
      <c r="G132" s="68">
        <v>0.66894091736091166</v>
      </c>
      <c r="H132" s="68">
        <v>0.71380511906982902</v>
      </c>
      <c r="I132" s="68">
        <v>0.69413074699008614</v>
      </c>
      <c r="J132" s="68">
        <f t="shared" si="18"/>
        <v>-2.7562665991217372E-2</v>
      </c>
      <c r="K132" s="45">
        <f t="shared" si="30"/>
        <v>-1.9674372079742874</v>
      </c>
      <c r="L132" s="68"/>
    </row>
    <row r="133" spans="2:12" x14ac:dyDescent="0.25">
      <c r="B133" s="270"/>
      <c r="C133" s="279"/>
      <c r="D133" s="19" t="s">
        <v>52</v>
      </c>
      <c r="E133" s="68">
        <v>0.22737382724037528</v>
      </c>
      <c r="F133" s="68">
        <v>0.67712023007708</v>
      </c>
      <c r="G133" s="68">
        <v>0.8462528237578768</v>
      </c>
      <c r="H133" s="68">
        <v>0.88378020265003898</v>
      </c>
      <c r="I133" s="68">
        <v>0.88204986395285434</v>
      </c>
      <c r="J133" s="68">
        <f t="shared" si="18"/>
        <v>-1.9578835235233294E-3</v>
      </c>
      <c r="K133" s="45">
        <f t="shared" si="30"/>
        <v>-0.17303386971846413</v>
      </c>
      <c r="L133" s="22"/>
    </row>
    <row r="134" spans="2:12" x14ac:dyDescent="0.25">
      <c r="B134" s="270"/>
      <c r="C134" s="280"/>
      <c r="D134" s="23" t="s">
        <v>53</v>
      </c>
      <c r="E134" s="68">
        <v>0.10682206267893077</v>
      </c>
      <c r="F134" s="68">
        <v>0.45798619029827209</v>
      </c>
      <c r="G134" s="68">
        <v>0.83872724572145296</v>
      </c>
      <c r="H134" s="68">
        <v>0.73333080810813733</v>
      </c>
      <c r="I134" s="68">
        <v>0.68344885036506287</v>
      </c>
      <c r="J134" s="68">
        <f t="shared" si="18"/>
        <v>-6.8021085697682615E-2</v>
      </c>
      <c r="K134" s="45">
        <f t="shared" si="30"/>
        <v>-4.9881957743074468</v>
      </c>
      <c r="L134" s="46"/>
    </row>
    <row r="135" spans="2:12" x14ac:dyDescent="0.25">
      <c r="B135" s="270"/>
      <c r="C135" s="281" t="s">
        <v>37</v>
      </c>
      <c r="D135" s="63" t="s">
        <v>43</v>
      </c>
      <c r="E135" s="64">
        <v>53281.5</v>
      </c>
      <c r="F135" s="64">
        <v>119984</v>
      </c>
      <c r="G135" s="64">
        <v>126549.5</v>
      </c>
      <c r="H135" s="64">
        <v>127785.5</v>
      </c>
      <c r="I135" s="64">
        <v>127200</v>
      </c>
      <c r="J135" s="65">
        <f t="shared" si="18"/>
        <v>-4.5818970070938825E-3</v>
      </c>
      <c r="K135" s="64">
        <f t="shared" ref="K135:K136" si="31">I135-H135</f>
        <v>-585.5</v>
      </c>
      <c r="L135" s="65">
        <f>I135/$I$135</f>
        <v>1</v>
      </c>
    </row>
    <row r="136" spans="2:12" x14ac:dyDescent="0.25">
      <c r="B136" s="270"/>
      <c r="C136" s="276"/>
      <c r="D136" s="26" t="s">
        <v>44</v>
      </c>
      <c r="E136" s="27">
        <v>17502</v>
      </c>
      <c r="F136" s="27">
        <v>42864.5</v>
      </c>
      <c r="G136" s="27">
        <v>46005</v>
      </c>
      <c r="H136" s="27">
        <v>46672</v>
      </c>
      <c r="I136" s="27">
        <v>45377</v>
      </c>
      <c r="J136" s="36">
        <f t="shared" si="18"/>
        <v>-2.7746828933836176E-2</v>
      </c>
      <c r="K136" s="27">
        <f t="shared" si="31"/>
        <v>-1295</v>
      </c>
      <c r="L136" s="38">
        <f t="shared" ref="L136:L145" si="32">I136/$I$135</f>
        <v>0.35673742138364778</v>
      </c>
    </row>
    <row r="137" spans="2:12" x14ac:dyDescent="0.25">
      <c r="B137" s="270"/>
      <c r="C137" s="276"/>
      <c r="D137" s="4" t="s">
        <v>45</v>
      </c>
      <c r="E137" s="29">
        <v>15829</v>
      </c>
      <c r="F137" s="29">
        <v>36341.5</v>
      </c>
      <c r="G137" s="29">
        <v>38144</v>
      </c>
      <c r="H137" s="29">
        <v>38136</v>
      </c>
      <c r="I137" s="29">
        <v>38307</v>
      </c>
      <c r="J137" s="74">
        <f>I137/H137-1</f>
        <v>4.4839521711768082E-3</v>
      </c>
      <c r="K137" s="29">
        <f>I137-H137</f>
        <v>171</v>
      </c>
      <c r="L137" s="75">
        <f t="shared" si="32"/>
        <v>0.30115566037735847</v>
      </c>
    </row>
    <row r="138" spans="2:12" x14ac:dyDescent="0.25">
      <c r="B138" s="270"/>
      <c r="C138" s="276"/>
      <c r="D138" s="4" t="s">
        <v>46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7.2012578616352197E-3</v>
      </c>
    </row>
    <row r="139" spans="2:12" x14ac:dyDescent="0.25">
      <c r="B139" s="270"/>
      <c r="C139" s="276"/>
      <c r="D139" s="4" t="s">
        <v>47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3.6289308176100626E-2</v>
      </c>
    </row>
    <row r="140" spans="2:12" x14ac:dyDescent="0.25">
      <c r="B140" s="270"/>
      <c r="C140" s="276"/>
      <c r="D140" s="4" t="s">
        <v>48</v>
      </c>
      <c r="E140" s="29">
        <v>6018</v>
      </c>
      <c r="F140" s="29">
        <v>18222</v>
      </c>
      <c r="G140" s="29">
        <v>19144.5</v>
      </c>
      <c r="H140" s="29">
        <v>19768</v>
      </c>
      <c r="I140" s="29">
        <v>20159</v>
      </c>
      <c r="J140" s="74">
        <f t="shared" si="33"/>
        <v>1.9779441521651231E-2</v>
      </c>
      <c r="K140" s="29">
        <f t="shared" si="34"/>
        <v>391</v>
      </c>
      <c r="L140" s="75">
        <f t="shared" si="32"/>
        <v>0.15848270440251572</v>
      </c>
    </row>
    <row r="141" spans="2:12" x14ac:dyDescent="0.25">
      <c r="B141" s="270"/>
      <c r="C141" s="276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5.290880503144654E-3</v>
      </c>
    </row>
    <row r="142" spans="2:12" x14ac:dyDescent="0.25">
      <c r="B142" s="270"/>
      <c r="C142" s="276"/>
      <c r="D142" s="4" t="s">
        <v>50</v>
      </c>
      <c r="E142" s="29">
        <v>1682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3.8231132075471699E-2</v>
      </c>
    </row>
    <row r="143" spans="2:12" x14ac:dyDescent="0.25">
      <c r="B143" s="270"/>
      <c r="C143" s="276"/>
      <c r="D143" s="4" t="s">
        <v>51</v>
      </c>
      <c r="E143" s="29">
        <v>1657</v>
      </c>
      <c r="F143" s="29">
        <v>2493</v>
      </c>
      <c r="G143" s="29">
        <v>2832</v>
      </c>
      <c r="H143" s="29">
        <v>2769.5</v>
      </c>
      <c r="I143" s="29">
        <v>2679</v>
      </c>
      <c r="J143" s="74">
        <f t="shared" si="33"/>
        <v>-3.2677378588192862E-2</v>
      </c>
      <c r="K143" s="29">
        <f t="shared" si="34"/>
        <v>-90.5</v>
      </c>
      <c r="L143" s="75">
        <f t="shared" si="32"/>
        <v>2.1061320754716981E-2</v>
      </c>
    </row>
    <row r="144" spans="2:12" x14ac:dyDescent="0.25">
      <c r="B144" s="270"/>
      <c r="C144" s="276"/>
      <c r="D144" s="4" t="s">
        <v>52</v>
      </c>
      <c r="E144" s="29">
        <v>3327.5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5.1077044025157232E-2</v>
      </c>
    </row>
    <row r="145" spans="2:12" x14ac:dyDescent="0.25">
      <c r="B145" s="271"/>
      <c r="C145" s="277"/>
      <c r="D145" s="32" t="s">
        <v>53</v>
      </c>
      <c r="E145" s="71">
        <v>2667</v>
      </c>
      <c r="F145" s="71">
        <v>3493</v>
      </c>
      <c r="G145" s="71">
        <v>3081</v>
      </c>
      <c r="H145" s="71">
        <v>3081</v>
      </c>
      <c r="I145" s="71">
        <v>3113</v>
      </c>
      <c r="J145" s="61">
        <f t="shared" si="33"/>
        <v>1.0386238234339595E-2</v>
      </c>
      <c r="K145" s="71">
        <f t="shared" si="34"/>
        <v>32</v>
      </c>
      <c r="L145" s="55">
        <f t="shared" si="32"/>
        <v>2.4473270440251573E-2</v>
      </c>
    </row>
    <row r="146" spans="2:12" ht="6" customHeight="1" x14ac:dyDescent="0.25">
      <c r="B146" s="284"/>
      <c r="C146" s="284"/>
      <c r="D146" s="284"/>
      <c r="E146" s="284"/>
      <c r="F146" s="284"/>
      <c r="G146" s="284"/>
      <c r="H146" s="284"/>
      <c r="I146" s="284"/>
      <c r="J146" s="284"/>
      <c r="K146" s="284"/>
      <c r="L146" s="47"/>
    </row>
    <row r="147" spans="2:12" x14ac:dyDescent="0.25">
      <c r="B147" s="286" t="s">
        <v>55</v>
      </c>
      <c r="C147" s="286"/>
      <c r="D147" s="286"/>
      <c r="E147" s="286"/>
      <c r="F147" s="286"/>
      <c r="G147" s="286"/>
      <c r="H147" s="286"/>
      <c r="I147" s="286"/>
      <c r="J147" s="286"/>
      <c r="K147" s="286"/>
    </row>
    <row r="148" spans="2:12" x14ac:dyDescent="0.25">
      <c r="B148" s="60"/>
    </row>
    <row r="150" spans="2:12" ht="21.75" thickBot="1" x14ac:dyDescent="0.3">
      <c r="B150" s="268" t="s">
        <v>56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9" t="s">
        <v>42</v>
      </c>
      <c r="C153" s="272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0"/>
      <c r="C154" s="273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0"/>
      <c r="C155" s="273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0"/>
      <c r="C156" s="273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0"/>
      <c r="C157" s="273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0"/>
      <c r="C158" s="273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0"/>
      <c r="C159" s="273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0"/>
      <c r="C160" s="273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0"/>
      <c r="C161" s="273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0"/>
      <c r="C162" s="273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0"/>
      <c r="C163" s="274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0"/>
      <c r="C164" s="275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0"/>
      <c r="C165" s="276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0"/>
      <c r="C166" s="276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0"/>
      <c r="C167" s="276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0"/>
      <c r="C168" s="276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0"/>
      <c r="C169" s="276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0"/>
      <c r="C170" s="276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0"/>
      <c r="C171" s="276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0"/>
      <c r="C172" s="276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0"/>
      <c r="C173" s="276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0"/>
      <c r="C174" s="277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0"/>
      <c r="C175" s="272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0"/>
      <c r="C176" s="273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0"/>
      <c r="C177" s="273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0"/>
      <c r="C178" s="273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0"/>
      <c r="C179" s="273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0"/>
      <c r="C180" s="273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0"/>
      <c r="C181" s="273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0"/>
      <c r="C182" s="273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0"/>
      <c r="C183" s="273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0"/>
      <c r="C184" s="273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0"/>
      <c r="C185" s="274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0"/>
      <c r="C186" s="275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0"/>
      <c r="C187" s="276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0"/>
      <c r="C188" s="276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0"/>
      <c r="C189" s="276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0"/>
      <c r="C190" s="276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0"/>
      <c r="C191" s="276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0"/>
      <c r="C192" s="276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0"/>
      <c r="C193" s="276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0"/>
      <c r="C194" s="276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0"/>
      <c r="C195" s="276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0"/>
      <c r="C196" s="277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0"/>
      <c r="C197" s="278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0"/>
      <c r="C198" s="279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0"/>
      <c r="C199" s="279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0"/>
      <c r="C200" s="279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0"/>
      <c r="C201" s="279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0"/>
      <c r="C202" s="279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0"/>
      <c r="C203" s="279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0"/>
      <c r="C204" s="279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0"/>
      <c r="C205" s="279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0"/>
      <c r="C206" s="279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0"/>
      <c r="C207" s="280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0"/>
      <c r="C208" s="281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0"/>
      <c r="C209" s="276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0"/>
      <c r="C210" s="276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0"/>
      <c r="C211" s="276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0"/>
      <c r="C212" s="276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0"/>
      <c r="C213" s="276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0"/>
      <c r="C214" s="276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0"/>
      <c r="C215" s="276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0"/>
      <c r="C216" s="276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0"/>
      <c r="C217" s="276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1"/>
      <c r="C218" s="277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84"/>
      <c r="C219" s="284"/>
      <c r="D219" s="284"/>
      <c r="E219" s="284"/>
      <c r="F219" s="284"/>
      <c r="G219" s="284"/>
      <c r="H219" s="284"/>
      <c r="I219" s="284"/>
      <c r="J219" s="284"/>
      <c r="K219" s="284"/>
      <c r="L219" s="47"/>
    </row>
    <row r="220" spans="2:12" x14ac:dyDescent="0.25">
      <c r="B220" s="286" t="s">
        <v>55</v>
      </c>
      <c r="C220" s="286"/>
      <c r="D220" s="286"/>
      <c r="E220" s="286"/>
      <c r="F220" s="286"/>
      <c r="G220" s="286"/>
      <c r="H220" s="286"/>
      <c r="I220" s="286"/>
      <c r="J220" s="286"/>
      <c r="K220" s="28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CC740-33E4-48EB-873B-2E1E16B4E8CD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233</v>
      </c>
      <c r="E1" t="s">
        <v>233</v>
      </c>
      <c r="G1" t="s">
        <v>233</v>
      </c>
    </row>
    <row r="4" spans="1:15" ht="48.75" customHeight="1" thickBot="1" x14ac:dyDescent="0.3">
      <c r="B4" s="268" t="s">
        <v>281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5.5707472178060415</v>
      </c>
      <c r="D9" s="187">
        <v>0.67413367198930807</v>
      </c>
      <c r="E9" s="186">
        <v>4.9664429530201346</v>
      </c>
      <c r="F9" s="187">
        <f t="shared" ref="F9:J21" si="0">IFERROR(E9-C9,"-")</f>
        <v>-0.60430426478590693</v>
      </c>
      <c r="G9" s="186">
        <v>5.4319157237612172</v>
      </c>
      <c r="H9" s="187">
        <f t="shared" si="0"/>
        <v>0.46547277074108262</v>
      </c>
      <c r="I9" s="186">
        <v>2.6000578368999423</v>
      </c>
      <c r="J9" s="187">
        <f t="shared" si="0"/>
        <v>-2.8318578868612749</v>
      </c>
      <c r="K9" s="186">
        <v>4.758042895442359</v>
      </c>
      <c r="L9" s="187">
        <f t="shared" ref="L9:L21" si="1">IFERROR(K9-I9,"-")</f>
        <v>2.1579850585424167</v>
      </c>
      <c r="M9" s="186">
        <v>4.5606422217400739</v>
      </c>
      <c r="N9" s="187">
        <f t="shared" ref="N9:N10" si="2">IFERROR(M9-K9,"-")</f>
        <v>-0.19740067370228509</v>
      </c>
    </row>
    <row r="10" spans="1:15" x14ac:dyDescent="0.25">
      <c r="A10" s="1" t="s">
        <v>72</v>
      </c>
      <c r="B10" s="116" t="s">
        <v>73</v>
      </c>
      <c r="C10" s="186">
        <v>4.3991796200345421</v>
      </c>
      <c r="D10" s="187">
        <v>-0.85974658996281317</v>
      </c>
      <c r="E10" s="186">
        <v>5.9880597014925376</v>
      </c>
      <c r="F10" s="187">
        <f t="shared" si="0"/>
        <v>1.5888800814579955</v>
      </c>
      <c r="G10" s="186">
        <v>4.7389745428468988</v>
      </c>
      <c r="H10" s="187">
        <f t="shared" si="0"/>
        <v>-1.2490851586456388</v>
      </c>
      <c r="I10" s="186">
        <v>3.5846256092157733</v>
      </c>
      <c r="J10" s="187">
        <f t="shared" si="0"/>
        <v>-1.1543489336311255</v>
      </c>
      <c r="K10" s="186">
        <v>3.9109201425277718</v>
      </c>
      <c r="L10" s="187">
        <f t="shared" si="1"/>
        <v>0.32629453331199842</v>
      </c>
      <c r="M10" s="186">
        <v>4.5115577889447236</v>
      </c>
      <c r="N10" s="187">
        <f t="shared" si="2"/>
        <v>0.60063764641695183</v>
      </c>
    </row>
    <row r="11" spans="1:15" x14ac:dyDescent="0.25">
      <c r="A11" s="1" t="s">
        <v>74</v>
      </c>
      <c r="B11" s="116" t="s">
        <v>75</v>
      </c>
      <c r="C11" s="186">
        <v>7.4140625</v>
      </c>
      <c r="D11" s="187">
        <v>2.0802129424778757</v>
      </c>
      <c r="E11" s="186">
        <v>4.6312649164677806</v>
      </c>
      <c r="F11" s="187">
        <f t="shared" si="0"/>
        <v>-2.7827975835322194</v>
      </c>
      <c r="G11" s="186">
        <v>4.7581772435001399</v>
      </c>
      <c r="H11" s="187">
        <f t="shared" si="0"/>
        <v>0.12691232703235933</v>
      </c>
      <c r="I11" s="186">
        <v>3.7490252411245639</v>
      </c>
      <c r="J11" s="187">
        <f t="shared" si="0"/>
        <v>-1.009152002375576</v>
      </c>
      <c r="K11" s="186">
        <v>3.5477652678266804</v>
      </c>
      <c r="L11" s="187">
        <f t="shared" si="1"/>
        <v>-0.20125997329788348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233</v>
      </c>
      <c r="D12" s="187" t="s">
        <v>233</v>
      </c>
      <c r="E12" s="186">
        <v>6.0419463087248326</v>
      </c>
      <c r="F12" s="187" t="str">
        <f t="shared" si="0"/>
        <v>-</v>
      </c>
      <c r="G12" s="186">
        <v>4.0661295736824439</v>
      </c>
      <c r="H12" s="187">
        <f t="shared" si="0"/>
        <v>-1.9758167350423887</v>
      </c>
      <c r="I12" s="186">
        <v>2.946316262353998</v>
      </c>
      <c r="J12" s="187">
        <f t="shared" si="0"/>
        <v>-1.1198133113284459</v>
      </c>
      <c r="K12" s="186">
        <v>3.7641290322580647</v>
      </c>
      <c r="L12" s="187">
        <f t="shared" si="1"/>
        <v>0.81781276990406671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233</v>
      </c>
      <c r="D13" s="187" t="s">
        <v>233</v>
      </c>
      <c r="E13" s="186">
        <v>3.0245901639344264</v>
      </c>
      <c r="F13" s="187" t="str">
        <f t="shared" si="0"/>
        <v>-</v>
      </c>
      <c r="G13" s="186">
        <v>4.6396321070234112</v>
      </c>
      <c r="H13" s="187">
        <f t="shared" si="0"/>
        <v>1.6150419430889849</v>
      </c>
      <c r="I13" s="186">
        <v>2.9742453613957354</v>
      </c>
      <c r="J13" s="187">
        <f t="shared" si="0"/>
        <v>-1.6653867456276759</v>
      </c>
      <c r="K13" s="186">
        <v>4.1802139037433159</v>
      </c>
      <c r="L13" s="187">
        <f t="shared" si="1"/>
        <v>1.2059685423475806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233</v>
      </c>
      <c r="D14" s="187" t="s">
        <v>233</v>
      </c>
      <c r="E14" s="186">
        <v>3.618808777429467</v>
      </c>
      <c r="F14" s="187" t="str">
        <f t="shared" si="0"/>
        <v>-</v>
      </c>
      <c r="G14" s="186">
        <v>4.6825208085612369</v>
      </c>
      <c r="H14" s="187">
        <f t="shared" si="0"/>
        <v>1.0637120311317698</v>
      </c>
      <c r="I14" s="186">
        <v>3.6149350649350649</v>
      </c>
      <c r="J14" s="187">
        <f t="shared" si="0"/>
        <v>-1.067585743626172</v>
      </c>
      <c r="K14" s="186">
        <v>5.1674379469920071</v>
      </c>
      <c r="L14" s="187">
        <f t="shared" si="1"/>
        <v>1.5525028820569422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233</v>
      </c>
      <c r="D15" s="187" t="s">
        <v>233</v>
      </c>
      <c r="E15" s="186">
        <v>4.7274211099020675</v>
      </c>
      <c r="F15" s="187" t="str">
        <f t="shared" si="0"/>
        <v>-</v>
      </c>
      <c r="G15" s="186">
        <v>4.897950469684031</v>
      </c>
      <c r="H15" s="187">
        <f t="shared" si="0"/>
        <v>0.17052935978196349</v>
      </c>
      <c r="I15" s="186">
        <v>3.7549999999999999</v>
      </c>
      <c r="J15" s="187">
        <f t="shared" si="0"/>
        <v>-1.1429504696840311</v>
      </c>
      <c r="K15" s="186">
        <v>4.9892344497607652</v>
      </c>
      <c r="L15" s="187">
        <f t="shared" si="1"/>
        <v>1.2342344497607654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3.442654028436019</v>
      </c>
      <c r="D16" s="187">
        <v>-1.2888168951671739</v>
      </c>
      <c r="E16" s="186">
        <v>4.5798791018998273</v>
      </c>
      <c r="F16" s="187">
        <f t="shared" si="0"/>
        <v>1.1372250734638083</v>
      </c>
      <c r="G16" s="186">
        <v>4.440622195632665</v>
      </c>
      <c r="H16" s="187">
        <f t="shared" si="0"/>
        <v>-0.13925690626716225</v>
      </c>
      <c r="I16" s="186">
        <v>4.0678571428571431</v>
      </c>
      <c r="J16" s="187">
        <f t="shared" si="0"/>
        <v>-0.37276505277552197</v>
      </c>
      <c r="K16" s="186">
        <v>5.2682695349572919</v>
      </c>
      <c r="L16" s="187">
        <f t="shared" si="1"/>
        <v>1.2004123921001488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4.6772727272727277</v>
      </c>
      <c r="D17" s="187">
        <v>-1.1756179424467916</v>
      </c>
      <c r="E17" s="186">
        <v>5.2922673656618615</v>
      </c>
      <c r="F17" s="187">
        <f t="shared" si="0"/>
        <v>0.61499463838913382</v>
      </c>
      <c r="G17" s="186">
        <v>4.3328030544066181</v>
      </c>
      <c r="H17" s="187">
        <f t="shared" si="0"/>
        <v>-0.95946431125524345</v>
      </c>
      <c r="I17" s="186">
        <v>3.6786288162828065</v>
      </c>
      <c r="J17" s="187">
        <f t="shared" si="0"/>
        <v>-0.65417423812381159</v>
      </c>
      <c r="K17" s="186">
        <v>5.6433811802232858</v>
      </c>
      <c r="L17" s="187">
        <f t="shared" si="1"/>
        <v>1.9647523639404794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3.9116607773851588</v>
      </c>
      <c r="D18" s="187">
        <v>-1.4196662504165034</v>
      </c>
      <c r="E18" s="186">
        <v>4.5606155778894468</v>
      </c>
      <c r="F18" s="187">
        <f t="shared" si="0"/>
        <v>0.648954800504288</v>
      </c>
      <c r="G18" s="186">
        <v>4.2964484884062228</v>
      </c>
      <c r="H18" s="187">
        <f t="shared" si="0"/>
        <v>-0.26416708948322398</v>
      </c>
      <c r="I18" s="186">
        <v>4.1927966101694913</v>
      </c>
      <c r="J18" s="187">
        <f t="shared" si="0"/>
        <v>-0.1036518782367315</v>
      </c>
      <c r="K18" s="186">
        <v>4.5166666666666666</v>
      </c>
      <c r="L18" s="187">
        <f t="shared" si="1"/>
        <v>0.32387005649717526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5.278761061946903</v>
      </c>
      <c r="D19" s="187">
        <v>0.30692700081153212</v>
      </c>
      <c r="E19" s="186">
        <v>5.4918251584918254</v>
      </c>
      <c r="F19" s="187">
        <f t="shared" si="0"/>
        <v>0.21306409654492242</v>
      </c>
      <c r="G19" s="186">
        <v>4.1097560975609753</v>
      </c>
      <c r="H19" s="187">
        <f t="shared" si="0"/>
        <v>-1.3820690609308501</v>
      </c>
      <c r="I19" s="186">
        <v>4.6026110856619331</v>
      </c>
      <c r="J19" s="187">
        <f t="shared" si="0"/>
        <v>0.49285498810095785</v>
      </c>
      <c r="K19" s="186">
        <v>4.8881054567749844</v>
      </c>
      <c r="L19" s="187">
        <f t="shared" si="1"/>
        <v>0.28549437111305132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6.4051172707889128</v>
      </c>
      <c r="D20" s="187">
        <v>0.34253111142855985</v>
      </c>
      <c r="E20" s="186">
        <v>5.9826542960871318</v>
      </c>
      <c r="F20" s="187">
        <f t="shared" si="0"/>
        <v>-0.42246297470178096</v>
      </c>
      <c r="G20" s="186">
        <v>3.8652406417112299</v>
      </c>
      <c r="H20" s="187">
        <f t="shared" si="0"/>
        <v>-2.1174136543759019</v>
      </c>
      <c r="I20" s="186">
        <v>3.6283685360524398</v>
      </c>
      <c r="J20" s="187">
        <f t="shared" si="0"/>
        <v>-0.23687210565879013</v>
      </c>
      <c r="K20" s="186">
        <v>4.1325892857142854</v>
      </c>
      <c r="L20" s="187">
        <f t="shared" si="1"/>
        <v>0.5042207496618456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5.1670228765930499</v>
      </c>
      <c r="D21" s="189">
        <v>-4.1669110273574894E-2</v>
      </c>
      <c r="E21" s="188">
        <v>4.8986657407866669</v>
      </c>
      <c r="F21" s="189">
        <f t="shared" si="0"/>
        <v>-0.26835713580638298</v>
      </c>
      <c r="G21" s="188">
        <v>4.4591931339567168</v>
      </c>
      <c r="H21" s="189">
        <f t="shared" si="0"/>
        <v>-0.43947260682995015</v>
      </c>
      <c r="I21" s="188">
        <v>3.5577336512527848</v>
      </c>
      <c r="J21" s="189">
        <f t="shared" si="0"/>
        <v>-0.90145948270393195</v>
      </c>
      <c r="K21" s="188">
        <v>4.4502823696184013</v>
      </c>
      <c r="L21" s="189">
        <f t="shared" si="1"/>
        <v>0.89254871836561644</v>
      </c>
      <c r="M21" s="188">
        <v>4.537897310513447</v>
      </c>
      <c r="N21" s="189">
        <v>0.21692834760655799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68" t="s">
        <v>282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2.8564705882352941</v>
      </c>
      <c r="D31" s="187">
        <v>0.6596515027482166</v>
      </c>
      <c r="E31" s="186">
        <v>4.8598130841121492</v>
      </c>
      <c r="F31" s="187">
        <f t="shared" ref="F31:J43" si="3">IFERROR(E31-C31,"-")</f>
        <v>2.0033424958768551</v>
      </c>
      <c r="G31" s="186">
        <v>5.8509316770186333</v>
      </c>
      <c r="H31" s="187">
        <f t="shared" si="3"/>
        <v>0.99111859290648407</v>
      </c>
      <c r="I31" s="186">
        <v>1.9327199539965498</v>
      </c>
      <c r="J31" s="187">
        <f t="shared" si="3"/>
        <v>-3.9182117230220834</v>
      </c>
      <c r="K31" s="186">
        <v>2.4161073825503356</v>
      </c>
      <c r="L31" s="187">
        <f t="shared" ref="L31:N43" si="4">IFERROR(K31-I31,"-")</f>
        <v>0.4833874285537858</v>
      </c>
      <c r="M31" s="186">
        <v>3.1031042128603104</v>
      </c>
      <c r="N31" s="187">
        <f t="shared" si="4"/>
        <v>0.68699683030997472</v>
      </c>
    </row>
    <row r="32" spans="1:15" x14ac:dyDescent="0.25">
      <c r="B32" s="116" t="s">
        <v>73</v>
      </c>
      <c r="C32" s="186">
        <v>1.9737991266375545</v>
      </c>
      <c r="D32" s="187">
        <v>-0.94540819043561641</v>
      </c>
      <c r="E32" s="186">
        <v>14.6</v>
      </c>
      <c r="F32" s="187">
        <f t="shared" si="3"/>
        <v>12.626200873362444</v>
      </c>
      <c r="G32" s="186">
        <v>5.1260504201680677</v>
      </c>
      <c r="H32" s="187">
        <f t="shared" si="3"/>
        <v>-9.4739495798319311</v>
      </c>
      <c r="I32" s="186">
        <v>2.0585305105853049</v>
      </c>
      <c r="J32" s="187">
        <f t="shared" si="3"/>
        <v>-3.0675199095827628</v>
      </c>
      <c r="K32" s="186">
        <v>2.2608225108225106</v>
      </c>
      <c r="L32" s="187">
        <f t="shared" si="4"/>
        <v>0.20229200023720573</v>
      </c>
      <c r="M32" s="186">
        <v>2.7338003502626971</v>
      </c>
      <c r="N32" s="187">
        <f t="shared" si="4"/>
        <v>0.47297783944018645</v>
      </c>
    </row>
    <row r="33" spans="2:15" x14ac:dyDescent="0.25">
      <c r="B33" s="116" t="s">
        <v>75</v>
      </c>
      <c r="C33" s="186">
        <v>3.2791666666666668</v>
      </c>
      <c r="D33" s="187">
        <v>0.47916666666666696</v>
      </c>
      <c r="E33" s="186">
        <v>4.3</v>
      </c>
      <c r="F33" s="187">
        <f t="shared" si="3"/>
        <v>1.020833333333333</v>
      </c>
      <c r="G33" s="186">
        <v>3.795744680851064</v>
      </c>
      <c r="H33" s="187">
        <f t="shared" si="3"/>
        <v>-0.50425531914893584</v>
      </c>
      <c r="I33" s="186">
        <v>2.0065316786414109</v>
      </c>
      <c r="J33" s="187">
        <f t="shared" si="3"/>
        <v>-1.7892130022096531</v>
      </c>
      <c r="K33" s="186">
        <v>2.0977835723598437</v>
      </c>
      <c r="L33" s="187">
        <f t="shared" si="4"/>
        <v>9.1251893718432786E-2</v>
      </c>
      <c r="M33" s="186"/>
      <c r="N33" s="187"/>
    </row>
    <row r="34" spans="2:15" x14ac:dyDescent="0.25">
      <c r="B34" s="116" t="s">
        <v>77</v>
      </c>
      <c r="C34" s="186" t="s">
        <v>233</v>
      </c>
      <c r="D34" s="187" t="s">
        <v>233</v>
      </c>
      <c r="E34" s="186">
        <v>4.7785234899328861</v>
      </c>
      <c r="F34" s="187" t="str">
        <f>IFERROR(E34-C34,"-")</f>
        <v>-</v>
      </c>
      <c r="G34" s="186">
        <v>3.7468879668049793</v>
      </c>
      <c r="H34" s="187">
        <f>IFERROR(G34-E34,"-")</f>
        <v>-1.0316355231279069</v>
      </c>
      <c r="I34" s="186">
        <v>1.7439712673165726</v>
      </c>
      <c r="J34" s="187">
        <f>IFERROR(I34-G34,"-")</f>
        <v>-2.0029166994884067</v>
      </c>
      <c r="K34" s="186">
        <v>1.7649006622516556</v>
      </c>
      <c r="L34" s="187">
        <f>IFERROR(K34-I34,"-")</f>
        <v>2.0929394935083057E-2</v>
      </c>
      <c r="M34" s="186"/>
      <c r="N34" s="187"/>
    </row>
    <row r="35" spans="2:15" x14ac:dyDescent="0.25">
      <c r="B35" s="116" t="s">
        <v>79</v>
      </c>
      <c r="C35" s="186" t="s">
        <v>233</v>
      </c>
      <c r="D35" s="187" t="s">
        <v>233</v>
      </c>
      <c r="E35" s="186">
        <v>2.4325153374233128</v>
      </c>
      <c r="F35" s="187" t="str">
        <f t="shared" si="3"/>
        <v>-</v>
      </c>
      <c r="G35" s="186">
        <v>2.865580448065173</v>
      </c>
      <c r="H35" s="187">
        <f t="shared" si="3"/>
        <v>0.43306511064186015</v>
      </c>
      <c r="I35" s="186">
        <v>1.7610921501706485</v>
      </c>
      <c r="J35" s="187">
        <f t="shared" si="3"/>
        <v>-1.1044882978945245</v>
      </c>
      <c r="K35" s="186">
        <v>2.347826086956522</v>
      </c>
      <c r="L35" s="187">
        <f t="shared" si="4"/>
        <v>0.58673393678587349</v>
      </c>
      <c r="M35" s="186"/>
      <c r="N35" s="187"/>
    </row>
    <row r="36" spans="2:15" x14ac:dyDescent="0.25">
      <c r="B36" s="116" t="s">
        <v>81</v>
      </c>
      <c r="C36" s="186" t="s">
        <v>233</v>
      </c>
      <c r="D36" s="187" t="s">
        <v>233</v>
      </c>
      <c r="E36" s="186">
        <v>2.8013986013986014</v>
      </c>
      <c r="F36" s="187" t="str">
        <f t="shared" si="3"/>
        <v>-</v>
      </c>
      <c r="G36" s="186">
        <v>2.5684803001876171</v>
      </c>
      <c r="H36" s="187">
        <f t="shared" si="3"/>
        <v>-0.23291830121098434</v>
      </c>
      <c r="I36" s="186">
        <v>1.8193103448275862</v>
      </c>
      <c r="J36" s="187">
        <f t="shared" si="3"/>
        <v>-0.74916995536003084</v>
      </c>
      <c r="K36" s="186">
        <v>2.9272445820433437</v>
      </c>
      <c r="L36" s="187">
        <f t="shared" si="4"/>
        <v>1.1079342372157575</v>
      </c>
      <c r="M36" s="186"/>
      <c r="N36" s="187"/>
    </row>
    <row r="37" spans="2:15" x14ac:dyDescent="0.25">
      <c r="B37" s="116" t="s">
        <v>83</v>
      </c>
      <c r="C37" s="186" t="s">
        <v>233</v>
      </c>
      <c r="D37" s="187" t="s">
        <v>233</v>
      </c>
      <c r="E37" s="186">
        <v>3.1929181929181931</v>
      </c>
      <c r="F37" s="187" t="str">
        <f t="shared" si="3"/>
        <v>-</v>
      </c>
      <c r="G37" s="186">
        <v>2.2784090909090908</v>
      </c>
      <c r="H37" s="187">
        <f t="shared" si="3"/>
        <v>-0.91450910200910229</v>
      </c>
      <c r="I37" s="186">
        <v>1.984984984984985</v>
      </c>
      <c r="J37" s="187">
        <f t="shared" si="3"/>
        <v>-0.29342410592410584</v>
      </c>
      <c r="K37" s="186">
        <v>2.3681257014590349</v>
      </c>
      <c r="L37" s="187">
        <f t="shared" si="4"/>
        <v>0.3831407164740499</v>
      </c>
      <c r="M37" s="186"/>
      <c r="N37" s="187"/>
    </row>
    <row r="38" spans="2:15" x14ac:dyDescent="0.25">
      <c r="B38" s="116" t="s">
        <v>85</v>
      </c>
      <c r="C38" s="186">
        <v>2.8</v>
      </c>
      <c r="D38" s="187">
        <v>0.14932533733133413</v>
      </c>
      <c r="E38" s="186">
        <v>3.4298780487804876</v>
      </c>
      <c r="F38" s="187">
        <f t="shared" si="3"/>
        <v>0.62987804878048781</v>
      </c>
      <c r="G38" s="186">
        <v>2.7260273972602738</v>
      </c>
      <c r="H38" s="187">
        <f t="shared" si="3"/>
        <v>-0.70385065152021387</v>
      </c>
      <c r="I38" s="186">
        <v>2.2466926070038911</v>
      </c>
      <c r="J38" s="187">
        <f t="shared" si="3"/>
        <v>-0.4793347902563827</v>
      </c>
      <c r="K38" s="186">
        <v>3.2354740061162079</v>
      </c>
      <c r="L38" s="187">
        <f t="shared" si="4"/>
        <v>0.98878139911231688</v>
      </c>
      <c r="M38" s="186"/>
      <c r="N38" s="187"/>
    </row>
    <row r="39" spans="2:15" x14ac:dyDescent="0.25">
      <c r="B39" s="116" t="s">
        <v>87</v>
      </c>
      <c r="C39" s="186">
        <v>4.181034482758621</v>
      </c>
      <c r="D39" s="187">
        <v>0.25472851260936746</v>
      </c>
      <c r="E39" s="186">
        <v>3.304075235109718</v>
      </c>
      <c r="F39" s="187">
        <f t="shared" si="3"/>
        <v>-0.87695924764890298</v>
      </c>
      <c r="G39" s="186">
        <v>3.5299806576402322</v>
      </c>
      <c r="H39" s="187">
        <f t="shared" si="3"/>
        <v>0.22590542253051415</v>
      </c>
      <c r="I39" s="186">
        <v>1.8514219384793964</v>
      </c>
      <c r="J39" s="187">
        <f t="shared" si="3"/>
        <v>-1.6785587191608358</v>
      </c>
      <c r="K39" s="186">
        <v>3.154897494305239</v>
      </c>
      <c r="L39" s="187">
        <f t="shared" si="4"/>
        <v>1.3034755558258426</v>
      </c>
      <c r="M39" s="186"/>
      <c r="N39" s="187"/>
    </row>
    <row r="40" spans="2:15" x14ac:dyDescent="0.25">
      <c r="B40" s="116" t="s">
        <v>89</v>
      </c>
      <c r="C40" s="186">
        <v>4.5913043478260871</v>
      </c>
      <c r="D40" s="187">
        <v>0.10485114585564403</v>
      </c>
      <c r="E40" s="186">
        <v>3.297427652733119</v>
      </c>
      <c r="F40" s="187">
        <f t="shared" si="3"/>
        <v>-1.2938766950929681</v>
      </c>
      <c r="G40" s="186">
        <v>3.3678343949044587</v>
      </c>
      <c r="H40" s="187">
        <f t="shared" si="3"/>
        <v>7.0406742171339687E-2</v>
      </c>
      <c r="I40" s="186">
        <v>2.3424657534246576</v>
      </c>
      <c r="J40" s="187">
        <f t="shared" si="3"/>
        <v>-1.0253686414798011</v>
      </c>
      <c r="K40" s="186">
        <v>2.0477081384471467</v>
      </c>
      <c r="L40" s="187">
        <f t="shared" si="4"/>
        <v>-0.29475761497751085</v>
      </c>
      <c r="M40" s="186"/>
      <c r="N40" s="187"/>
    </row>
    <row r="41" spans="2:15" x14ac:dyDescent="0.25">
      <c r="B41" s="116" t="s">
        <v>91</v>
      </c>
      <c r="C41" s="186">
        <v>5.7840909090909092</v>
      </c>
      <c r="D41" s="187">
        <v>3.3066897791474061</v>
      </c>
      <c r="E41" s="186">
        <v>4.5852272727272725</v>
      </c>
      <c r="F41" s="187">
        <f t="shared" si="3"/>
        <v>-1.1988636363636367</v>
      </c>
      <c r="G41" s="186">
        <v>4.3421439060205582</v>
      </c>
      <c r="H41" s="187">
        <f t="shared" si="3"/>
        <v>-0.24308336670671427</v>
      </c>
      <c r="I41" s="186">
        <v>2.8416230366492146</v>
      </c>
      <c r="J41" s="187">
        <f t="shared" si="3"/>
        <v>-1.5005208693713437</v>
      </c>
      <c r="K41" s="186">
        <v>2.6332046332046333</v>
      </c>
      <c r="L41" s="187">
        <f t="shared" si="4"/>
        <v>-0.20841840344458129</v>
      </c>
      <c r="M41" s="186"/>
      <c r="N41" s="187"/>
    </row>
    <row r="42" spans="2:15" x14ac:dyDescent="0.25">
      <c r="B42" s="116" t="s">
        <v>93</v>
      </c>
      <c r="C42" s="186">
        <v>3</v>
      </c>
      <c r="D42" s="187">
        <v>0.64128256513026072</v>
      </c>
      <c r="E42" s="186">
        <v>5.0717703349282299</v>
      </c>
      <c r="F42" s="187">
        <f t="shared" si="3"/>
        <v>2.0717703349282299</v>
      </c>
      <c r="G42" s="186">
        <v>2.382857142857143</v>
      </c>
      <c r="H42" s="187">
        <f t="shared" si="3"/>
        <v>-2.6889131920710869</v>
      </c>
      <c r="I42" s="186">
        <v>2.0287009063444108</v>
      </c>
      <c r="J42" s="187">
        <f t="shared" si="3"/>
        <v>-0.3541562365127322</v>
      </c>
      <c r="K42" s="186">
        <v>2.0945121951219514</v>
      </c>
      <c r="L42" s="187">
        <f t="shared" si="4"/>
        <v>6.5811288777540611E-2</v>
      </c>
      <c r="M42" s="186"/>
      <c r="N42" s="187"/>
    </row>
    <row r="43" spans="2:15" ht="15.75" x14ac:dyDescent="0.25">
      <c r="B43" s="119" t="s">
        <v>30</v>
      </c>
      <c r="C43" s="188">
        <v>2.9713552800342025</v>
      </c>
      <c r="D43" s="189">
        <v>2.4452625166945907E-2</v>
      </c>
      <c r="E43" s="188">
        <v>3.4921212121212122</v>
      </c>
      <c r="F43" s="189">
        <f t="shared" si="3"/>
        <v>0.52076593208700972</v>
      </c>
      <c r="G43" s="188">
        <v>3.1378290446613426</v>
      </c>
      <c r="H43" s="189">
        <f t="shared" si="3"/>
        <v>-0.35429216745986958</v>
      </c>
      <c r="I43" s="188">
        <v>1.9869135802469136</v>
      </c>
      <c r="J43" s="189">
        <f t="shared" si="3"/>
        <v>-1.150915464414429</v>
      </c>
      <c r="K43" s="188">
        <v>2.3357155780712864</v>
      </c>
      <c r="L43" s="189">
        <f t="shared" si="4"/>
        <v>0.34880199782437282</v>
      </c>
      <c r="M43" s="188">
        <v>2.9599456890699254</v>
      </c>
      <c r="N43" s="189">
        <v>0.63823516275413583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2.5944700460829493</v>
      </c>
      <c r="D53" s="187">
        <v>-0.10593481221664591</v>
      </c>
      <c r="E53" s="186">
        <v>4.161290322580645</v>
      </c>
      <c r="F53" s="187">
        <f t="shared" ref="F53:J65" si="5">IFERROR(E53-C53,"-")</f>
        <v>1.5668202764976957</v>
      </c>
      <c r="G53" s="186">
        <v>6.7439999999999998</v>
      </c>
      <c r="H53" s="187">
        <f t="shared" si="5"/>
        <v>2.5827096774193548</v>
      </c>
      <c r="I53" s="186">
        <v>2.3481781376518218</v>
      </c>
      <c r="J53" s="187">
        <f t="shared" si="5"/>
        <v>-4.3958218623481784</v>
      </c>
      <c r="K53" s="186">
        <v>2.965299684542587</v>
      </c>
      <c r="L53" s="187">
        <f t="shared" ref="L53:N65" si="6">IFERROR(K53-I53,"-")</f>
        <v>0.61712154689076515</v>
      </c>
      <c r="M53" s="186">
        <v>2.9524752475247524</v>
      </c>
      <c r="N53" s="187">
        <f t="shared" si="6"/>
        <v>-1.2824437017834533E-2</v>
      </c>
    </row>
    <row r="54" spans="1:15" x14ac:dyDescent="0.25">
      <c r="A54" s="1">
        <v>2</v>
      </c>
      <c r="B54" s="116" t="s">
        <v>73</v>
      </c>
      <c r="C54" s="186">
        <v>1.9236641221374047</v>
      </c>
      <c r="D54" s="187">
        <v>-1.5534600608691314</v>
      </c>
      <c r="E54" s="186">
        <v>1.3333333333333333</v>
      </c>
      <c r="F54" s="187">
        <f t="shared" si="5"/>
        <v>-0.59033078880407142</v>
      </c>
      <c r="G54" s="186">
        <v>6.0659340659340657</v>
      </c>
      <c r="H54" s="187">
        <f t="shared" si="5"/>
        <v>4.7326007326007327</v>
      </c>
      <c r="I54" s="186">
        <v>2.523076923076923</v>
      </c>
      <c r="J54" s="187">
        <f t="shared" si="5"/>
        <v>-3.5428571428571427</v>
      </c>
      <c r="K54" s="186">
        <v>2.5487364620938626</v>
      </c>
      <c r="L54" s="187">
        <f t="shared" si="6"/>
        <v>2.5659539016939625E-2</v>
      </c>
      <c r="M54" s="186">
        <v>3.7666666666666666</v>
      </c>
      <c r="N54" s="187">
        <f t="shared" si="6"/>
        <v>1.217930204572804</v>
      </c>
    </row>
    <row r="55" spans="1:15" x14ac:dyDescent="0.25">
      <c r="A55" s="1">
        <v>3</v>
      </c>
      <c r="B55" s="116" t="s">
        <v>75</v>
      </c>
      <c r="C55" s="186">
        <v>4.9245283018867925</v>
      </c>
      <c r="D55" s="187">
        <v>0.66068465367832374</v>
      </c>
      <c r="E55" s="186">
        <v>2.942622950819672</v>
      </c>
      <c r="F55" s="187">
        <f t="shared" si="5"/>
        <v>-1.9819053510671205</v>
      </c>
      <c r="G55" s="186">
        <v>4.7283582089552239</v>
      </c>
      <c r="H55" s="187">
        <f t="shared" si="5"/>
        <v>1.7857352581355519</v>
      </c>
      <c r="I55" s="186">
        <v>2.3403908794788273</v>
      </c>
      <c r="J55" s="187">
        <f t="shared" si="5"/>
        <v>-2.3879673294763966</v>
      </c>
      <c r="K55" s="186">
        <v>3.0795847750865053</v>
      </c>
      <c r="L55" s="187">
        <f t="shared" si="6"/>
        <v>0.73919389560767801</v>
      </c>
      <c r="M55" s="186"/>
      <c r="N55" s="187"/>
    </row>
    <row r="56" spans="1:15" x14ac:dyDescent="0.25">
      <c r="A56" s="1">
        <v>4</v>
      </c>
      <c r="B56" s="116" t="s">
        <v>77</v>
      </c>
      <c r="C56" s="186" t="s">
        <v>233</v>
      </c>
      <c r="D56" s="187" t="s">
        <v>233</v>
      </c>
      <c r="E56" s="186">
        <v>2.2380952380952381</v>
      </c>
      <c r="F56" s="187" t="str">
        <f>IFERROR(E56-C56,"-")</f>
        <v>-</v>
      </c>
      <c r="G56" s="186">
        <v>4.0331753554502372</v>
      </c>
      <c r="H56" s="187">
        <f>IFERROR(G56-E56,"-")</f>
        <v>1.7950801173549991</v>
      </c>
      <c r="I56" s="186">
        <v>2.1551362683438153</v>
      </c>
      <c r="J56" s="187">
        <f>IFERROR(I56-G56,"-")</f>
        <v>-1.8780390871064219</v>
      </c>
      <c r="K56" s="186">
        <v>2.7394957983193278</v>
      </c>
      <c r="L56" s="187">
        <f>IFERROR(K56-I56,"-")</f>
        <v>0.58435952997551244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233</v>
      </c>
      <c r="D57" s="187" t="s">
        <v>233</v>
      </c>
      <c r="E57" s="186">
        <v>2.3585858585858586</v>
      </c>
      <c r="F57" s="187" t="str">
        <f t="shared" si="5"/>
        <v>-</v>
      </c>
      <c r="G57" s="186">
        <v>3.9170124481327799</v>
      </c>
      <c r="H57" s="187">
        <f t="shared" si="5"/>
        <v>1.5584265895469214</v>
      </c>
      <c r="I57" s="186">
        <v>1.9244851258581235</v>
      </c>
      <c r="J57" s="187">
        <f t="shared" si="5"/>
        <v>-1.9925273222746565</v>
      </c>
      <c r="K57" s="186">
        <v>3.7476635514018692</v>
      </c>
      <c r="L57" s="187">
        <f t="shared" si="6"/>
        <v>1.8231784255437458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233</v>
      </c>
      <c r="D58" s="187" t="s">
        <v>233</v>
      </c>
      <c r="E58" s="186">
        <v>3.528023598820059</v>
      </c>
      <c r="F58" s="187" t="str">
        <f t="shared" si="5"/>
        <v>-</v>
      </c>
      <c r="G58" s="186">
        <v>3.6218487394957983</v>
      </c>
      <c r="H58" s="187">
        <f t="shared" si="5"/>
        <v>9.3825140675739327E-2</v>
      </c>
      <c r="I58" s="186">
        <v>2.751336898395722</v>
      </c>
      <c r="J58" s="187">
        <f t="shared" si="5"/>
        <v>-0.87051184110007629</v>
      </c>
      <c r="K58" s="186">
        <v>4.4098939929328624</v>
      </c>
      <c r="L58" s="187">
        <f t="shared" si="6"/>
        <v>1.6585570945371404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233</v>
      </c>
      <c r="D59" s="187" t="s">
        <v>233</v>
      </c>
      <c r="E59" s="186">
        <v>4.4518950437317786</v>
      </c>
      <c r="F59" s="187" t="str">
        <f t="shared" si="5"/>
        <v>-</v>
      </c>
      <c r="G59" s="186">
        <v>2.88671875</v>
      </c>
      <c r="H59" s="187">
        <f t="shared" si="5"/>
        <v>-1.5651762937317786</v>
      </c>
      <c r="I59" s="186">
        <v>2.9450171821305844</v>
      </c>
      <c r="J59" s="187">
        <f t="shared" si="5"/>
        <v>5.8298432130584388E-2</v>
      </c>
      <c r="K59" s="186">
        <v>3.1067193675889326</v>
      </c>
      <c r="L59" s="187">
        <f t="shared" si="6"/>
        <v>0.16170218545834825</v>
      </c>
      <c r="M59" s="186"/>
      <c r="N59" s="187"/>
    </row>
    <row r="60" spans="1:15" x14ac:dyDescent="0.25">
      <c r="A60" s="1">
        <v>8</v>
      </c>
      <c r="B60" s="116" t="s">
        <v>85</v>
      </c>
      <c r="C60" s="186" t="s">
        <v>233</v>
      </c>
      <c r="D60" s="187" t="s">
        <v>233</v>
      </c>
      <c r="E60" s="186">
        <v>4.6054852320675108</v>
      </c>
      <c r="F60" s="187" t="str">
        <f t="shared" si="5"/>
        <v>-</v>
      </c>
      <c r="G60" s="186">
        <v>4.543408360128617</v>
      </c>
      <c r="H60" s="187">
        <f t="shared" si="5"/>
        <v>-6.2076871938893774E-2</v>
      </c>
      <c r="I60" s="186">
        <v>3.6196473551637278</v>
      </c>
      <c r="J60" s="187">
        <f t="shared" si="5"/>
        <v>-0.92376100496488922</v>
      </c>
      <c r="K60" s="186">
        <v>3.9816176470588234</v>
      </c>
      <c r="L60" s="187">
        <f t="shared" si="6"/>
        <v>0.36197029189509555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3.5121951219512195</v>
      </c>
      <c r="D61" s="187">
        <v>-3.1905756589052037</v>
      </c>
      <c r="E61" s="186">
        <v>3.9714285714285715</v>
      </c>
      <c r="F61" s="187">
        <f t="shared" si="5"/>
        <v>0.45923344947735201</v>
      </c>
      <c r="G61" s="186">
        <v>6.0128755364806867</v>
      </c>
      <c r="H61" s="187">
        <f t="shared" si="5"/>
        <v>2.0414469650521152</v>
      </c>
      <c r="I61" s="186">
        <v>2.7448071216617209</v>
      </c>
      <c r="J61" s="187">
        <f t="shared" si="5"/>
        <v>-3.2680684148189658</v>
      </c>
      <c r="K61" s="186">
        <v>3.7272727272727271</v>
      </c>
      <c r="L61" s="187">
        <f t="shared" si="6"/>
        <v>0.98246560561100615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4.0769230769230766</v>
      </c>
      <c r="D62" s="187">
        <v>-1.6522838863264395</v>
      </c>
      <c r="E62" s="186">
        <v>4.4697508896797151</v>
      </c>
      <c r="F62" s="187">
        <f t="shared" si="5"/>
        <v>0.39282781275663847</v>
      </c>
      <c r="G62" s="186">
        <v>6.8482142857142856</v>
      </c>
      <c r="H62" s="187">
        <f t="shared" si="5"/>
        <v>2.3784633960345705</v>
      </c>
      <c r="I62" s="186">
        <v>3.0921052631578947</v>
      </c>
      <c r="J62" s="187">
        <f t="shared" si="5"/>
        <v>-3.7561090225563909</v>
      </c>
      <c r="K62" s="186">
        <v>2.6271186440677967</v>
      </c>
      <c r="L62" s="187">
        <f t="shared" si="6"/>
        <v>-0.46498661909009797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3.8076923076923075</v>
      </c>
      <c r="D63" s="187">
        <v>0.8363547280744732</v>
      </c>
      <c r="E63" s="186">
        <v>4.7018633540372674</v>
      </c>
      <c r="F63" s="187">
        <f t="shared" si="5"/>
        <v>0.89417104634495992</v>
      </c>
      <c r="G63" s="186">
        <v>3.5920303605313091</v>
      </c>
      <c r="H63" s="187">
        <f t="shared" si="5"/>
        <v>-1.1098329935059583</v>
      </c>
      <c r="I63" s="186">
        <v>4.0610079575596814</v>
      </c>
      <c r="J63" s="187">
        <f t="shared" si="5"/>
        <v>0.46897759702837227</v>
      </c>
      <c r="K63" s="186">
        <v>2.1853281853281854</v>
      </c>
      <c r="L63" s="187">
        <f t="shared" si="6"/>
        <v>-1.875679772231496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3</v>
      </c>
      <c r="D64" s="187">
        <v>0.72394846532777546</v>
      </c>
      <c r="E64" s="186">
        <v>5.8194444444444446</v>
      </c>
      <c r="F64" s="187">
        <f t="shared" si="5"/>
        <v>2.8194444444444446</v>
      </c>
      <c r="G64" s="186">
        <v>3.5428571428571427</v>
      </c>
      <c r="H64" s="187">
        <f t="shared" si="5"/>
        <v>-2.2765873015873019</v>
      </c>
      <c r="I64" s="186">
        <v>3.4948240165631468</v>
      </c>
      <c r="J64" s="187">
        <f t="shared" si="5"/>
        <v>-4.803312629399592E-2</v>
      </c>
      <c r="K64" s="186">
        <v>2.4497716894977168</v>
      </c>
      <c r="L64" s="187">
        <f t="shared" si="6"/>
        <v>-1.0450523270654299</v>
      </c>
      <c r="M64" s="186"/>
      <c r="N64" s="187"/>
    </row>
    <row r="65" spans="1:15" ht="15.75" x14ac:dyDescent="0.25">
      <c r="B65" s="119" t="s">
        <v>30</v>
      </c>
      <c r="C65" s="188">
        <v>2.8590308370044051</v>
      </c>
      <c r="D65" s="189">
        <v>-1.0857665342989904</v>
      </c>
      <c r="E65" s="188">
        <v>4.0615384615384613</v>
      </c>
      <c r="F65" s="189">
        <f t="shared" si="5"/>
        <v>1.2025076245340562</v>
      </c>
      <c r="G65" s="188">
        <v>4.3818909762858027</v>
      </c>
      <c r="H65" s="189">
        <f t="shared" si="5"/>
        <v>0.32035251474734139</v>
      </c>
      <c r="I65" s="188">
        <v>2.7709137709137708</v>
      </c>
      <c r="J65" s="189">
        <f t="shared" si="5"/>
        <v>-1.6109772053720319</v>
      </c>
      <c r="K65" s="188">
        <v>3.022613726005785</v>
      </c>
      <c r="L65" s="189">
        <f t="shared" si="6"/>
        <v>0.25169995509201426</v>
      </c>
      <c r="M65" s="188">
        <v>3.1916083916083915</v>
      </c>
      <c r="N65" s="189">
        <v>0.49126395992067629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8" t="s">
        <v>284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3.1298076923076925</v>
      </c>
      <c r="D75" s="187">
        <v>1.4188701923076925</v>
      </c>
      <c r="E75" s="186">
        <v>5.822222222222222</v>
      </c>
      <c r="F75" s="187">
        <f t="shared" ref="F75:J77" si="7">IFERROR(E75-C75,"-")</f>
        <v>2.6924145299145295</v>
      </c>
      <c r="G75" s="186">
        <v>2.75</v>
      </c>
      <c r="H75" s="187">
        <f t="shared" si="7"/>
        <v>-3.072222222222222</v>
      </c>
      <c r="I75" s="186">
        <v>1.8202411399342346</v>
      </c>
      <c r="J75" s="187">
        <f t="shared" si="7"/>
        <v>-0.92975886006576536</v>
      </c>
      <c r="K75" s="186">
        <v>1.7921146953405018</v>
      </c>
      <c r="L75" s="187">
        <f t="shared" ref="L75:L77" si="8">IFERROR(K75-I75,"-")</f>
        <v>-2.8126444593732813E-2</v>
      </c>
      <c r="M75" s="186">
        <v>3.2947103274559195</v>
      </c>
      <c r="N75" s="187">
        <f t="shared" ref="N75:N76" si="9">IFERROR(M75-K75,"-")</f>
        <v>1.5025956321154177</v>
      </c>
    </row>
    <row r="76" spans="1:15" x14ac:dyDescent="0.25">
      <c r="A76" s="1">
        <v>2</v>
      </c>
      <c r="B76" s="116" t="s">
        <v>73</v>
      </c>
      <c r="C76" s="186">
        <v>2.0408163265306123</v>
      </c>
      <c r="D76" s="187">
        <v>-0.3906122448979592</v>
      </c>
      <c r="E76" s="186">
        <v>21.521739130434781</v>
      </c>
      <c r="F76" s="187">
        <f t="shared" si="7"/>
        <v>19.480922803904168</v>
      </c>
      <c r="G76" s="186">
        <v>2.0714285714285716</v>
      </c>
      <c r="H76" s="187">
        <f t="shared" si="7"/>
        <v>-19.450310559006208</v>
      </c>
      <c r="I76" s="186">
        <v>1.8748913987836664</v>
      </c>
      <c r="J76" s="187">
        <f t="shared" si="7"/>
        <v>-0.19653717264490522</v>
      </c>
      <c r="K76" s="186">
        <v>1.8297297297297297</v>
      </c>
      <c r="L76" s="187">
        <f t="shared" si="8"/>
        <v>-4.5161669053936704E-2</v>
      </c>
      <c r="M76" s="186">
        <v>2.1329639889196677</v>
      </c>
      <c r="N76" s="187">
        <f t="shared" si="9"/>
        <v>0.30323425918993796</v>
      </c>
    </row>
    <row r="77" spans="1:15" x14ac:dyDescent="0.25">
      <c r="A77" s="1">
        <v>3</v>
      </c>
      <c r="B77" s="116" t="s">
        <v>75</v>
      </c>
      <c r="C77" s="186">
        <v>1.9776119402985075</v>
      </c>
      <c r="D77" s="187">
        <v>0.15883464772208833</v>
      </c>
      <c r="E77" s="186">
        <v>7.75</v>
      </c>
      <c r="F77" s="187">
        <f t="shared" si="7"/>
        <v>5.7723880597014929</v>
      </c>
      <c r="G77" s="186">
        <v>1.4814814814814814</v>
      </c>
      <c r="H77" s="187">
        <f t="shared" si="7"/>
        <v>-6.268518518518519</v>
      </c>
      <c r="I77" s="186">
        <v>1.7829880043620501</v>
      </c>
      <c r="J77" s="187">
        <f t="shared" si="7"/>
        <v>0.30150652288056867</v>
      </c>
      <c r="K77" s="186">
        <v>1.7684271619268717</v>
      </c>
      <c r="L77" s="187">
        <f t="shared" si="8"/>
        <v>-1.4560842435178412E-2</v>
      </c>
      <c r="M77" s="186"/>
      <c r="N77" s="187"/>
    </row>
    <row r="78" spans="1:15" x14ac:dyDescent="0.25">
      <c r="A78" s="1">
        <v>4</v>
      </c>
      <c r="B78" s="116" t="s">
        <v>77</v>
      </c>
      <c r="C78" s="186" t="s">
        <v>233</v>
      </c>
      <c r="D78" s="187" t="s">
        <v>233</v>
      </c>
      <c r="E78" s="186">
        <v>8.0615384615384613</v>
      </c>
      <c r="F78" s="187" t="str">
        <f>IFERROR(E78-C78,"-")</f>
        <v>-</v>
      </c>
      <c r="G78" s="186">
        <v>1.7333333333333334</v>
      </c>
      <c r="H78" s="187">
        <f>IFERROR(G78-E78,"-")</f>
        <v>-6.3282051282051279</v>
      </c>
      <c r="I78" s="186">
        <v>1.6107336956521738</v>
      </c>
      <c r="J78" s="187">
        <f>IFERROR(I78-G78,"-")</f>
        <v>-0.12259963768115956</v>
      </c>
      <c r="K78" s="186">
        <v>1.5257731958762886</v>
      </c>
      <c r="L78" s="187">
        <f>IFERROR(K78-I78,"-")</f>
        <v>-8.4960499775885268E-2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233</v>
      </c>
      <c r="D79" s="187" t="s">
        <v>233</v>
      </c>
      <c r="E79" s="186">
        <v>2.546875</v>
      </c>
      <c r="F79" s="187" t="str">
        <f t="shared" ref="F79:J87" si="10">IFERROR(E79-C79,"-")</f>
        <v>-</v>
      </c>
      <c r="G79" s="186">
        <v>1.8520000000000001</v>
      </c>
      <c r="H79" s="187">
        <f t="shared" si="10"/>
        <v>-0.69487499999999991</v>
      </c>
      <c r="I79" s="186">
        <v>1.7168525402726147</v>
      </c>
      <c r="J79" s="187">
        <f t="shared" si="10"/>
        <v>-0.1351474597273854</v>
      </c>
      <c r="K79" s="186">
        <v>2.0689013035381749</v>
      </c>
      <c r="L79" s="187">
        <f t="shared" ref="L79:L87" si="11">IFERROR(K79-I79,"-")</f>
        <v>0.35204876326556023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233</v>
      </c>
      <c r="D80" s="187" t="s">
        <v>233</v>
      </c>
      <c r="E80" s="186">
        <v>2.146276595744681</v>
      </c>
      <c r="F80" s="187" t="str">
        <f t="shared" si="10"/>
        <v>-</v>
      </c>
      <c r="G80" s="186">
        <v>1.7186440677966102</v>
      </c>
      <c r="H80" s="187">
        <f t="shared" si="10"/>
        <v>-0.42763252794807083</v>
      </c>
      <c r="I80" s="186">
        <v>1.495353159851301</v>
      </c>
      <c r="J80" s="187">
        <f t="shared" si="10"/>
        <v>-0.22329090794530915</v>
      </c>
      <c r="K80" s="186">
        <v>1.7713498622589532</v>
      </c>
      <c r="L80" s="187">
        <f t="shared" si="11"/>
        <v>0.27599670240765217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233</v>
      </c>
      <c r="D81" s="187" t="s">
        <v>233</v>
      </c>
      <c r="E81" s="186">
        <v>2.2857142857142856</v>
      </c>
      <c r="F81" s="187" t="str">
        <f t="shared" si="10"/>
        <v>-</v>
      </c>
      <c r="G81" s="186">
        <v>1.7058823529411764</v>
      </c>
      <c r="H81" s="187">
        <f t="shared" si="10"/>
        <v>-0.57983193277310918</v>
      </c>
      <c r="I81" s="186">
        <v>1.7166186359269933</v>
      </c>
      <c r="J81" s="187">
        <f t="shared" si="10"/>
        <v>1.0736282985816858E-2</v>
      </c>
      <c r="K81" s="186">
        <v>2.0752351097178683</v>
      </c>
      <c r="L81" s="187">
        <f t="shared" si="11"/>
        <v>0.35861647379087502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2.8</v>
      </c>
      <c r="D82" s="187">
        <v>0.76820512820512787</v>
      </c>
      <c r="E82" s="186">
        <v>2.3372549019607844</v>
      </c>
      <c r="F82" s="187">
        <f t="shared" si="10"/>
        <v>-0.46274509803921537</v>
      </c>
      <c r="G82" s="186">
        <v>2.0665110851808635</v>
      </c>
      <c r="H82" s="187">
        <f t="shared" si="10"/>
        <v>-0.27074381677992099</v>
      </c>
      <c r="I82" s="186">
        <v>1.632882882882883</v>
      </c>
      <c r="J82" s="187">
        <f t="shared" si="10"/>
        <v>-0.43362820229798049</v>
      </c>
      <c r="K82" s="186">
        <v>2.7041884816753927</v>
      </c>
      <c r="L82" s="187">
        <f t="shared" si="11"/>
        <v>1.0713055987925098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4.5466666666666669</v>
      </c>
      <c r="D83" s="187">
        <v>2.2533333333333334</v>
      </c>
      <c r="E83" s="186">
        <v>2.653250773993808</v>
      </c>
      <c r="F83" s="187">
        <f t="shared" si="10"/>
        <v>-1.8934158926728588</v>
      </c>
      <c r="G83" s="186">
        <v>1.4929577464788732</v>
      </c>
      <c r="H83" s="187">
        <f t="shared" si="10"/>
        <v>-1.1602930275149348</v>
      </c>
      <c r="I83" s="186">
        <v>1.6341991341991342</v>
      </c>
      <c r="J83" s="187">
        <f t="shared" si="10"/>
        <v>0.14124138772026096</v>
      </c>
      <c r="K83" s="186">
        <v>2.9760837070254111</v>
      </c>
      <c r="L83" s="187">
        <f t="shared" si="11"/>
        <v>1.3418845728262769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4.7415730337078648</v>
      </c>
      <c r="D84" s="187">
        <v>2.4330984574366785</v>
      </c>
      <c r="E84" s="186">
        <v>2.3313782991202348</v>
      </c>
      <c r="F84" s="187">
        <f t="shared" si="10"/>
        <v>-2.41019473458763</v>
      </c>
      <c r="G84" s="186">
        <v>1.4381188118811881</v>
      </c>
      <c r="H84" s="187">
        <f t="shared" si="10"/>
        <v>-0.89325948723904669</v>
      </c>
      <c r="I84" s="186">
        <v>1.807511737089202</v>
      </c>
      <c r="J84" s="187">
        <f t="shared" si="10"/>
        <v>0.36939292520801392</v>
      </c>
      <c r="K84" s="186">
        <v>1.82687338501292</v>
      </c>
      <c r="L84" s="187">
        <f t="shared" si="11"/>
        <v>1.9361647923717973E-2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6.612903225806452</v>
      </c>
      <c r="D85" s="187">
        <v>4.5291468806287867</v>
      </c>
      <c r="E85" s="186">
        <v>3.3333333333333335</v>
      </c>
      <c r="F85" s="187">
        <f t="shared" si="10"/>
        <v>-3.2795698924731185</v>
      </c>
      <c r="G85" s="186">
        <v>6.9090909090909092</v>
      </c>
      <c r="H85" s="187">
        <f t="shared" si="10"/>
        <v>3.5757575757575757</v>
      </c>
      <c r="I85" s="186">
        <v>1.6537467700258397</v>
      </c>
      <c r="J85" s="187">
        <f t="shared" si="10"/>
        <v>-5.2553441390650697</v>
      </c>
      <c r="K85" s="186" t="s">
        <v>233</v>
      </c>
      <c r="L85" s="187" t="str">
        <f t="shared" si="11"/>
        <v>-</v>
      </c>
      <c r="M85" s="186"/>
      <c r="N85" s="187"/>
    </row>
    <row r="86" spans="1:15" x14ac:dyDescent="0.25">
      <c r="A86" s="1">
        <v>12</v>
      </c>
      <c r="B86" s="116" t="s">
        <v>93</v>
      </c>
      <c r="C86" s="186" t="s">
        <v>233</v>
      </c>
      <c r="D86" s="187">
        <v>4.751416739319966</v>
      </c>
      <c r="E86" s="186">
        <v>3.4153846153846152</v>
      </c>
      <c r="F86" s="187" t="str">
        <f t="shared" si="10"/>
        <v>-</v>
      </c>
      <c r="G86" s="186">
        <v>1.6974025974025975</v>
      </c>
      <c r="H86" s="187">
        <f t="shared" si="10"/>
        <v>-1.7179820179820178</v>
      </c>
      <c r="I86" s="186">
        <v>1.5575515635395876</v>
      </c>
      <c r="J86" s="187">
        <f t="shared" si="10"/>
        <v>-0.1398510338630099</v>
      </c>
      <c r="K86" s="186">
        <v>1.8095238095238095</v>
      </c>
      <c r="L86" s="187">
        <f t="shared" si="11"/>
        <v>0.25197224598422197</v>
      </c>
      <c r="M86" s="186"/>
      <c r="N86" s="187"/>
    </row>
    <row r="87" spans="1:15" ht="15.75" x14ac:dyDescent="0.25">
      <c r="B87" s="119" t="s">
        <v>30</v>
      </c>
      <c r="C87" s="188">
        <v>3.017490952955368</v>
      </c>
      <c r="D87" s="189">
        <v>0.83697278337259551</v>
      </c>
      <c r="E87" s="188">
        <v>2.8944099378881987</v>
      </c>
      <c r="F87" s="189">
        <f t="shared" si="10"/>
        <v>-0.12308101506716929</v>
      </c>
      <c r="G87" s="188">
        <v>1.9886201991465149</v>
      </c>
      <c r="H87" s="189">
        <f t="shared" si="10"/>
        <v>-0.90578973874168378</v>
      </c>
      <c r="I87" s="188">
        <v>1.6990074944298157</v>
      </c>
      <c r="J87" s="189">
        <f t="shared" si="10"/>
        <v>-0.2896127047166992</v>
      </c>
      <c r="K87" s="188">
        <v>1.9754516618397462</v>
      </c>
      <c r="L87" s="189">
        <f t="shared" si="11"/>
        <v>0.2764441674099305</v>
      </c>
      <c r="M87" s="188">
        <v>2.7414248021108181</v>
      </c>
      <c r="N87" s="189">
        <v>0.92786548007691971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8" t="s">
        <v>285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5.9151985667363389</v>
      </c>
      <c r="D97" s="187">
        <v>0.34195491950166002</v>
      </c>
      <c r="E97" s="186">
        <v>4.9897750511247443</v>
      </c>
      <c r="F97" s="187">
        <f t="shared" ref="F97:J99" si="12">IFERROR(E97-C97,"-")</f>
        <v>-0.92542351561159464</v>
      </c>
      <c r="G97" s="186">
        <v>5.4038301415487098</v>
      </c>
      <c r="H97" s="187">
        <f t="shared" si="12"/>
        <v>0.41405509042396549</v>
      </c>
      <c r="I97" s="186">
        <v>3.2751599767306572</v>
      </c>
      <c r="J97" s="187">
        <f t="shared" si="12"/>
        <v>-2.1286701648180526</v>
      </c>
      <c r="K97" s="186">
        <v>5.1177835051546392</v>
      </c>
      <c r="L97" s="187">
        <f t="shared" ref="L97:L99" si="13">IFERROR(K97-I97,"-")</f>
        <v>1.842623528423982</v>
      </c>
      <c r="M97" s="186">
        <v>4.9152953871054761</v>
      </c>
      <c r="N97" s="187">
        <f t="shared" ref="N97:N98" si="14">IFERROR(M97-K97,"-")</f>
        <v>-0.20248811804916311</v>
      </c>
    </row>
    <row r="98" spans="2:14" x14ac:dyDescent="0.25">
      <c r="B98" s="116" t="s">
        <v>73</v>
      </c>
      <c r="C98" s="186">
        <v>4.6653090560613322</v>
      </c>
      <c r="D98" s="187">
        <v>-1.0847709439386675</v>
      </c>
      <c r="E98" s="186">
        <v>4.9833333333333334</v>
      </c>
      <c r="F98" s="187">
        <f t="shared" si="12"/>
        <v>0.31802427727200122</v>
      </c>
      <c r="G98" s="186">
        <v>4.7217228464419474</v>
      </c>
      <c r="H98" s="187">
        <f t="shared" si="12"/>
        <v>-0.261610486891386</v>
      </c>
      <c r="I98" s="186">
        <v>4.4274415405777168</v>
      </c>
      <c r="J98" s="187">
        <f t="shared" si="12"/>
        <v>-0.29428130586423062</v>
      </c>
      <c r="K98" s="186">
        <v>4.3072524044710168</v>
      </c>
      <c r="L98" s="187">
        <f t="shared" si="13"/>
        <v>-0.12018913610670001</v>
      </c>
      <c r="M98" s="186">
        <v>4.8093282487533004</v>
      </c>
      <c r="N98" s="187">
        <f t="shared" si="14"/>
        <v>0.50207584428228369</v>
      </c>
    </row>
    <row r="99" spans="2:14" x14ac:dyDescent="0.25">
      <c r="B99" s="116" t="s">
        <v>75</v>
      </c>
      <c r="C99" s="186">
        <v>8.1109550561797761</v>
      </c>
      <c r="D99" s="187">
        <v>2.260888478283638</v>
      </c>
      <c r="E99" s="186">
        <v>4.7155688622754495</v>
      </c>
      <c r="F99" s="187">
        <f t="shared" si="12"/>
        <v>-3.3953861939043266</v>
      </c>
      <c r="G99" s="186">
        <v>4.9037656903765692</v>
      </c>
      <c r="H99" s="187">
        <f t="shared" si="12"/>
        <v>0.18819682810111971</v>
      </c>
      <c r="I99" s="186">
        <v>4.5472770795930577</v>
      </c>
      <c r="J99" s="187">
        <f t="shared" si="12"/>
        <v>-0.35648861078351146</v>
      </c>
      <c r="K99" s="186">
        <v>4.484695310306094</v>
      </c>
      <c r="L99" s="187">
        <f t="shared" si="13"/>
        <v>-6.2581769286963684E-2</v>
      </c>
      <c r="M99" s="186"/>
      <c r="N99" s="187"/>
    </row>
    <row r="100" spans="2:14" x14ac:dyDescent="0.25">
      <c r="B100" s="116" t="s">
        <v>77</v>
      </c>
      <c r="C100" s="186" t="s">
        <v>233</v>
      </c>
      <c r="D100" s="187" t="s">
        <v>233</v>
      </c>
      <c r="E100" s="186">
        <v>6.4630872483221475</v>
      </c>
      <c r="F100" s="187" t="str">
        <f>IFERROR(E100-C100,"-")</f>
        <v>-</v>
      </c>
      <c r="G100" s="186">
        <v>4.0942293644996344</v>
      </c>
      <c r="H100" s="187">
        <f>IFERROR(G100-E100,"-")</f>
        <v>-2.3688578838225132</v>
      </c>
      <c r="I100" s="186">
        <v>3.8825409508589694</v>
      </c>
      <c r="J100" s="187">
        <f>IFERROR(I100-G100,"-")</f>
        <v>-0.21168841364066493</v>
      </c>
      <c r="K100" s="186">
        <v>4.6696662917135354</v>
      </c>
      <c r="L100" s="187">
        <f>IFERROR(K100-I100,"-")</f>
        <v>0.78712534085456598</v>
      </c>
      <c r="M100" s="186"/>
      <c r="N100" s="187"/>
    </row>
    <row r="101" spans="2:14" x14ac:dyDescent="0.25">
      <c r="B101" s="116" t="s">
        <v>79</v>
      </c>
      <c r="C101" s="186" t="s">
        <v>233</v>
      </c>
      <c r="D101" s="187" t="s">
        <v>233</v>
      </c>
      <c r="E101" s="186">
        <v>3.2746113989637307</v>
      </c>
      <c r="F101" s="187" t="str">
        <f t="shared" ref="F101:J109" si="15">IFERROR(E101-C101,"-")</f>
        <v>-</v>
      </c>
      <c r="G101" s="186">
        <v>5.09784324039979</v>
      </c>
      <c r="H101" s="187">
        <f t="shared" si="15"/>
        <v>1.8232318414360593</v>
      </c>
      <c r="I101" s="186">
        <v>4.569230769230769</v>
      </c>
      <c r="J101" s="187">
        <f t="shared" si="15"/>
        <v>-0.52861247116902099</v>
      </c>
      <c r="K101" s="186">
        <v>5.1427406199021206</v>
      </c>
      <c r="L101" s="187">
        <f t="shared" ref="L101:L109" si="16">IFERROR(K101-I101,"-")</f>
        <v>0.57350985067135163</v>
      </c>
      <c r="M101" s="186"/>
      <c r="N101" s="187"/>
    </row>
    <row r="102" spans="2:14" x14ac:dyDescent="0.25">
      <c r="B102" s="116" t="s">
        <v>81</v>
      </c>
      <c r="C102" s="186" t="s">
        <v>233</v>
      </c>
      <c r="D102" s="187" t="s">
        <v>233</v>
      </c>
      <c r="E102" s="186">
        <v>4.2829545454545457</v>
      </c>
      <c r="F102" s="187" t="str">
        <f t="shared" si="15"/>
        <v>-</v>
      </c>
      <c r="G102" s="186">
        <v>5.2487437185929648</v>
      </c>
      <c r="H102" s="187">
        <f t="shared" si="15"/>
        <v>0.96578917313841917</v>
      </c>
      <c r="I102" s="186">
        <v>5.2122699386503069</v>
      </c>
      <c r="J102" s="187">
        <f t="shared" si="15"/>
        <v>-3.6473779942657991E-2</v>
      </c>
      <c r="K102" s="186">
        <v>6.0034662045060658</v>
      </c>
      <c r="L102" s="187">
        <f t="shared" si="16"/>
        <v>0.79119626585575897</v>
      </c>
      <c r="M102" s="186"/>
      <c r="N102" s="187"/>
    </row>
    <row r="103" spans="2:14" x14ac:dyDescent="0.25">
      <c r="B103" s="116" t="s">
        <v>83</v>
      </c>
      <c r="C103" s="186" t="s">
        <v>233</v>
      </c>
      <c r="D103" s="187" t="s">
        <v>233</v>
      </c>
      <c r="E103" s="186">
        <v>5.9607458292443569</v>
      </c>
      <c r="F103" s="187" t="str">
        <f t="shared" si="15"/>
        <v>-</v>
      </c>
      <c r="G103" s="186">
        <v>5.6604189636163174</v>
      </c>
      <c r="H103" s="187">
        <f t="shared" si="15"/>
        <v>-0.30032686562803956</v>
      </c>
      <c r="I103" s="186">
        <v>5.3610354223433241</v>
      </c>
      <c r="J103" s="187">
        <f t="shared" si="15"/>
        <v>-0.29938354127299327</v>
      </c>
      <c r="K103" s="186">
        <v>6.433518862090291</v>
      </c>
      <c r="L103" s="187">
        <f t="shared" si="16"/>
        <v>1.0724834397469669</v>
      </c>
      <c r="M103" s="186"/>
      <c r="N103" s="187"/>
    </row>
    <row r="104" spans="2:14" x14ac:dyDescent="0.25">
      <c r="B104" s="116" t="s">
        <v>85</v>
      </c>
      <c r="C104" s="186">
        <v>6.9090909090909092</v>
      </c>
      <c r="D104" s="187">
        <v>0.9008112402776618</v>
      </c>
      <c r="E104" s="186">
        <v>5.4294294294294296</v>
      </c>
      <c r="F104" s="187">
        <f t="shared" si="15"/>
        <v>-1.4796614796614795</v>
      </c>
      <c r="G104" s="186">
        <v>5.3613793103448275</v>
      </c>
      <c r="H104" s="187">
        <f t="shared" si="15"/>
        <v>-6.8050119084602123E-2</v>
      </c>
      <c r="I104" s="186">
        <v>5.371587743732591</v>
      </c>
      <c r="J104" s="187">
        <f t="shared" si="15"/>
        <v>1.0208433387763449E-2</v>
      </c>
      <c r="K104" s="186">
        <v>5.7985640207419227</v>
      </c>
      <c r="L104" s="187">
        <f t="shared" si="16"/>
        <v>0.42697627700933172</v>
      </c>
      <c r="M104" s="186"/>
      <c r="N104" s="187"/>
    </row>
    <row r="105" spans="2:14" x14ac:dyDescent="0.25">
      <c r="B105" s="116" t="s">
        <v>87</v>
      </c>
      <c r="C105" s="186">
        <v>5.2307692307692308</v>
      </c>
      <c r="D105" s="187">
        <v>-1.4748459632852695</v>
      </c>
      <c r="E105" s="186">
        <v>6.0605693519079349</v>
      </c>
      <c r="F105" s="187">
        <f t="shared" si="15"/>
        <v>0.82980012113870405</v>
      </c>
      <c r="G105" s="186">
        <v>4.4908606245239913</v>
      </c>
      <c r="H105" s="187">
        <f t="shared" si="15"/>
        <v>-1.5697087273839436</v>
      </c>
      <c r="I105" s="186">
        <v>5.2441571357533565</v>
      </c>
      <c r="J105" s="187">
        <f t="shared" si="15"/>
        <v>0.75329651122936525</v>
      </c>
      <c r="K105" s="186">
        <v>6.6114311032343815</v>
      </c>
      <c r="L105" s="187">
        <f t="shared" si="16"/>
        <v>1.367273967481025</v>
      </c>
      <c r="M105" s="186"/>
      <c r="N105" s="187"/>
    </row>
    <row r="106" spans="2:14" x14ac:dyDescent="0.25">
      <c r="B106" s="116" t="s">
        <v>89</v>
      </c>
      <c r="C106" s="186">
        <v>3.4464285714285716</v>
      </c>
      <c r="D106" s="187">
        <v>-2.1411694860985109</v>
      </c>
      <c r="E106" s="186">
        <v>4.8672911787665889</v>
      </c>
      <c r="F106" s="187">
        <f t="shared" si="15"/>
        <v>1.4208626073380173</v>
      </c>
      <c r="G106" s="186">
        <v>4.5062972292191432</v>
      </c>
      <c r="H106" s="187">
        <f t="shared" si="15"/>
        <v>-0.36099394954744568</v>
      </c>
      <c r="I106" s="186">
        <v>4.8353948620361562</v>
      </c>
      <c r="J106" s="187">
        <f t="shared" si="15"/>
        <v>0.32909763281701299</v>
      </c>
      <c r="K106" s="186">
        <v>5.4296091317883084</v>
      </c>
      <c r="L106" s="187">
        <f t="shared" si="16"/>
        <v>0.59421426975215219</v>
      </c>
      <c r="M106" s="186"/>
      <c r="N106" s="187"/>
    </row>
    <row r="107" spans="2:14" x14ac:dyDescent="0.25">
      <c r="B107" s="116" t="s">
        <v>91</v>
      </c>
      <c r="C107" s="186">
        <v>5.1565934065934069</v>
      </c>
      <c r="D107" s="187">
        <v>-0.2713508082826257</v>
      </c>
      <c r="E107" s="186">
        <v>5.5483870967741939</v>
      </c>
      <c r="F107" s="187">
        <f t="shared" si="15"/>
        <v>0.39179369018078702</v>
      </c>
      <c r="G107" s="186">
        <v>4.0623314354210365</v>
      </c>
      <c r="H107" s="187">
        <f t="shared" si="15"/>
        <v>-1.4860556613531575</v>
      </c>
      <c r="I107" s="186">
        <v>4.9761243753470294</v>
      </c>
      <c r="J107" s="187">
        <f t="shared" si="15"/>
        <v>0.91379293992599298</v>
      </c>
      <c r="K107" s="186">
        <v>5.0825840825840825</v>
      </c>
      <c r="L107" s="187">
        <f t="shared" si="16"/>
        <v>0.106459707237053</v>
      </c>
      <c r="M107" s="186"/>
      <c r="N107" s="187"/>
    </row>
    <row r="108" spans="2:14" x14ac:dyDescent="0.25">
      <c r="B108" s="116" t="s">
        <v>93</v>
      </c>
      <c r="C108" s="186">
        <v>6.4270386266094421</v>
      </c>
      <c r="D108" s="187">
        <v>-0.22641405881255317</v>
      </c>
      <c r="E108" s="186">
        <v>6.0665198237885463</v>
      </c>
      <c r="F108" s="187">
        <f t="shared" si="15"/>
        <v>-0.36051880282089588</v>
      </c>
      <c r="G108" s="186">
        <v>4.3915942028985508</v>
      </c>
      <c r="H108" s="187">
        <f t="shared" si="15"/>
        <v>-1.6749256208899954</v>
      </c>
      <c r="I108" s="186">
        <v>4.5345122646891047</v>
      </c>
      <c r="J108" s="187">
        <f t="shared" si="15"/>
        <v>0.14291806179055389</v>
      </c>
      <c r="K108" s="186">
        <v>4.7062356979405031</v>
      </c>
      <c r="L108" s="187">
        <f t="shared" si="16"/>
        <v>0.17172343325139838</v>
      </c>
      <c r="M108" s="186"/>
      <c r="N108" s="187"/>
    </row>
    <row r="109" spans="2:14" ht="15.75" x14ac:dyDescent="0.25">
      <c r="B109" s="119" t="s">
        <v>30</v>
      </c>
      <c r="C109" s="188">
        <v>5.6659218962502429</v>
      </c>
      <c r="D109" s="189">
        <v>-0.23039540059356778</v>
      </c>
      <c r="E109" s="188">
        <v>5.3563868253237787</v>
      </c>
      <c r="F109" s="189">
        <f t="shared" si="15"/>
        <v>-0.30953507092646415</v>
      </c>
      <c r="G109" s="188">
        <v>4.7475233147245799</v>
      </c>
      <c r="H109" s="189">
        <f t="shared" si="15"/>
        <v>-0.60886351059919885</v>
      </c>
      <c r="I109" s="188">
        <v>4.5866218139474704</v>
      </c>
      <c r="J109" s="189">
        <f t="shared" si="15"/>
        <v>-0.16090150077710952</v>
      </c>
      <c r="K109" s="188">
        <v>5.165468286265031</v>
      </c>
      <c r="L109" s="189">
        <f t="shared" si="16"/>
        <v>0.57884647231756059</v>
      </c>
      <c r="M109" s="188">
        <v>4.8645306351883084</v>
      </c>
      <c r="N109" s="189">
        <v>0.15028189699754879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8" t="s">
        <v>286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v>2020</v>
      </c>
      <c r="D117" s="296"/>
      <c r="E117" s="297">
        <v>2021</v>
      </c>
      <c r="F117" s="296"/>
      <c r="G117" s="297">
        <v>2022</v>
      </c>
      <c r="H117" s="296"/>
      <c r="I117" s="297">
        <v>2023</v>
      </c>
      <c r="J117" s="296"/>
      <c r="K117" s="297">
        <v>2024</v>
      </c>
      <c r="L117" s="296"/>
      <c r="M117" s="297">
        <v>2025</v>
      </c>
      <c r="N117" s="298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6.18075117370892</v>
      </c>
      <c r="D119" s="187">
        <v>-0.42936118584164173</v>
      </c>
      <c r="E119" s="186">
        <v>5.6842105263157894</v>
      </c>
      <c r="F119" s="187">
        <f t="shared" ref="F119:J121" si="17">IFERROR(E119-C119,"-")</f>
        <v>-0.49654064739313064</v>
      </c>
      <c r="G119" s="186">
        <v>6.4737654320987659</v>
      </c>
      <c r="H119" s="187">
        <f t="shared" si="17"/>
        <v>0.78955490578297649</v>
      </c>
      <c r="I119" s="186">
        <v>4.9533404029692472</v>
      </c>
      <c r="J119" s="187">
        <f t="shared" si="17"/>
        <v>-1.5204250291295187</v>
      </c>
      <c r="K119" s="186">
        <v>6.1592148309705559</v>
      </c>
      <c r="L119" s="187">
        <f t="shared" ref="L119:L121" si="18">IFERROR(K119-I119,"-")</f>
        <v>1.2058744280013087</v>
      </c>
      <c r="M119" s="186">
        <v>5.4357945425361152</v>
      </c>
      <c r="N119" s="187">
        <f t="shared" ref="N119:N120" si="19">IFERROR(M119-K119,"-")</f>
        <v>-0.72342028843444073</v>
      </c>
    </row>
    <row r="120" spans="1:15" x14ac:dyDescent="0.25">
      <c r="B120" s="116" t="s">
        <v>73</v>
      </c>
      <c r="C120" s="186">
        <v>5.253333333333333</v>
      </c>
      <c r="D120" s="187">
        <v>-0.88576852866009492</v>
      </c>
      <c r="E120" s="186">
        <v>31</v>
      </c>
      <c r="F120" s="187">
        <f t="shared" si="17"/>
        <v>25.746666666666666</v>
      </c>
      <c r="G120" s="186">
        <v>6.0708245243128962</v>
      </c>
      <c r="H120" s="187">
        <f t="shared" si="17"/>
        <v>-24.929175475687103</v>
      </c>
      <c r="I120" s="186">
        <v>6.147023086269745</v>
      </c>
      <c r="J120" s="187">
        <f t="shared" si="17"/>
        <v>7.619856195684882E-2</v>
      </c>
      <c r="K120" s="186">
        <v>5.6794625719769671</v>
      </c>
      <c r="L120" s="187">
        <f t="shared" si="18"/>
        <v>-0.4675605142927779</v>
      </c>
      <c r="M120" s="186">
        <v>5.4436958614051969</v>
      </c>
      <c r="N120" s="187">
        <f t="shared" si="19"/>
        <v>-0.23576671057177023</v>
      </c>
    </row>
    <row r="121" spans="1:15" x14ac:dyDescent="0.25">
      <c r="B121" s="116" t="s">
        <v>75</v>
      </c>
      <c r="C121" s="186">
        <v>8.6840236686390533</v>
      </c>
      <c r="D121" s="187">
        <v>1.9870236686390532</v>
      </c>
      <c r="E121" s="186">
        <v>11</v>
      </c>
      <c r="F121" s="187">
        <f t="shared" si="17"/>
        <v>2.3159763313609467</v>
      </c>
      <c r="G121" s="186">
        <v>6.4224548049476686</v>
      </c>
      <c r="H121" s="187">
        <f t="shared" si="17"/>
        <v>-4.5775451950523314</v>
      </c>
      <c r="I121" s="186">
        <v>5.8707926167209559</v>
      </c>
      <c r="J121" s="187">
        <f t="shared" si="17"/>
        <v>-0.55166218822671276</v>
      </c>
      <c r="K121" s="186">
        <v>5.6588465298142721</v>
      </c>
      <c r="L121" s="187">
        <f t="shared" si="18"/>
        <v>-0.21194608690668382</v>
      </c>
      <c r="M121" s="186"/>
      <c r="N121" s="187"/>
    </row>
    <row r="122" spans="1:15" x14ac:dyDescent="0.25">
      <c r="B122" s="116" t="s">
        <v>77</v>
      </c>
      <c r="C122" s="186" t="s">
        <v>233</v>
      </c>
      <c r="D122" s="187" t="s">
        <v>233</v>
      </c>
      <c r="E122" s="186">
        <v>33.666666666666664</v>
      </c>
      <c r="F122" s="187" t="str">
        <f>IFERROR(E122-C122,"-")</f>
        <v>-</v>
      </c>
      <c r="G122" s="186">
        <v>6.232613908872902</v>
      </c>
      <c r="H122" s="187">
        <f>IFERROR(G122-E122,"-")</f>
        <v>-27.434052757793761</v>
      </c>
      <c r="I122" s="186">
        <v>4.9603803486529321</v>
      </c>
      <c r="J122" s="187">
        <f>IFERROR(I122-G122,"-")</f>
        <v>-1.2722335602199699</v>
      </c>
      <c r="K122" s="186">
        <v>5.5662337662337666</v>
      </c>
      <c r="L122" s="187">
        <f>IFERROR(K122-I122,"-")</f>
        <v>0.60585341758083455</v>
      </c>
      <c r="M122" s="186"/>
      <c r="N122" s="187"/>
    </row>
    <row r="123" spans="1:15" x14ac:dyDescent="0.25">
      <c r="B123" s="116" t="s">
        <v>79</v>
      </c>
      <c r="C123" s="186" t="s">
        <v>233</v>
      </c>
      <c r="D123" s="187" t="s">
        <v>233</v>
      </c>
      <c r="E123" s="186">
        <v>4.6818181818181817</v>
      </c>
      <c r="F123" s="187" t="str">
        <f t="shared" ref="F123:J131" si="20">IFERROR(E123-C123,"-")</f>
        <v>-</v>
      </c>
      <c r="G123" s="186">
        <v>6.6919254658385094</v>
      </c>
      <c r="H123" s="187">
        <f t="shared" si="20"/>
        <v>2.0101072840203278</v>
      </c>
      <c r="I123" s="186">
        <v>6.0809595202398796</v>
      </c>
      <c r="J123" s="187">
        <f t="shared" si="20"/>
        <v>-0.61096594559862982</v>
      </c>
      <c r="K123" s="186">
        <v>5.7596401028277633</v>
      </c>
      <c r="L123" s="187">
        <f t="shared" ref="L123:L131" si="21">IFERROR(K123-I123,"-")</f>
        <v>-0.32131941741211634</v>
      </c>
      <c r="M123" s="186"/>
      <c r="N123" s="187"/>
    </row>
    <row r="124" spans="1:15" x14ac:dyDescent="0.25">
      <c r="B124" s="116" t="s">
        <v>81</v>
      </c>
      <c r="C124" s="186" t="s">
        <v>233</v>
      </c>
      <c r="D124" s="187" t="s">
        <v>233</v>
      </c>
      <c r="E124" s="186">
        <v>4.5526315789473681</v>
      </c>
      <c r="F124" s="187" t="str">
        <f t="shared" si="20"/>
        <v>-</v>
      </c>
      <c r="G124" s="186">
        <v>6.2118551042810095</v>
      </c>
      <c r="H124" s="187">
        <f t="shared" si="20"/>
        <v>1.6592235253336414</v>
      </c>
      <c r="I124" s="186">
        <v>6.4102564102564106</v>
      </c>
      <c r="J124" s="187">
        <f t="shared" si="20"/>
        <v>0.19840130597540107</v>
      </c>
      <c r="K124" s="186">
        <v>6.6716541978387367</v>
      </c>
      <c r="L124" s="187">
        <f t="shared" si="21"/>
        <v>0.26139778758232612</v>
      </c>
      <c r="M124" s="186"/>
      <c r="N124" s="187"/>
    </row>
    <row r="125" spans="1:15" x14ac:dyDescent="0.25">
      <c r="B125" s="116" t="s">
        <v>83</v>
      </c>
      <c r="C125" s="186" t="s">
        <v>233</v>
      </c>
      <c r="D125" s="187" t="s">
        <v>233</v>
      </c>
      <c r="E125" s="186">
        <v>5.5272727272727273</v>
      </c>
      <c r="F125" s="187" t="str">
        <f t="shared" si="20"/>
        <v>-</v>
      </c>
      <c r="G125" s="186">
        <v>6.6004728132387704</v>
      </c>
      <c r="H125" s="187">
        <f t="shared" si="20"/>
        <v>1.0732000859660431</v>
      </c>
      <c r="I125" s="186">
        <v>6.7293233082706765</v>
      </c>
      <c r="J125" s="187">
        <f t="shared" si="20"/>
        <v>0.12885049503190604</v>
      </c>
      <c r="K125" s="186">
        <v>6.8389955686853767</v>
      </c>
      <c r="L125" s="187">
        <f t="shared" si="21"/>
        <v>0.10967226041470024</v>
      </c>
      <c r="M125" s="186"/>
      <c r="N125" s="187"/>
    </row>
    <row r="126" spans="1:15" x14ac:dyDescent="0.25">
      <c r="B126" s="116" t="s">
        <v>85</v>
      </c>
      <c r="C126" s="186">
        <v>5.7857142857142856</v>
      </c>
      <c r="D126" s="187">
        <v>-1.4107922645040549</v>
      </c>
      <c r="E126" s="186">
        <v>5.4169741697416978</v>
      </c>
      <c r="F126" s="187">
        <f t="shared" si="20"/>
        <v>-0.36874011597258782</v>
      </c>
      <c r="G126" s="186">
        <v>6.5917312661498704</v>
      </c>
      <c r="H126" s="187">
        <f t="shared" si="20"/>
        <v>1.1747570964081726</v>
      </c>
      <c r="I126" s="186">
        <v>5.8991735537190086</v>
      </c>
      <c r="J126" s="187">
        <f t="shared" si="20"/>
        <v>-0.69255771243086173</v>
      </c>
      <c r="K126" s="186">
        <v>6.4654811715481175</v>
      </c>
      <c r="L126" s="187">
        <f t="shared" si="21"/>
        <v>0.56630761782910888</v>
      </c>
      <c r="M126" s="186"/>
      <c r="N126" s="187"/>
    </row>
    <row r="127" spans="1:15" x14ac:dyDescent="0.25">
      <c r="B127" s="116" t="s">
        <v>87</v>
      </c>
      <c r="C127" s="186">
        <v>5.1739130434782608</v>
      </c>
      <c r="D127" s="187">
        <v>-2.3870625662778364</v>
      </c>
      <c r="E127" s="186">
        <v>7.4306451612903226</v>
      </c>
      <c r="F127" s="187">
        <f t="shared" si="20"/>
        <v>2.2567321178120618</v>
      </c>
      <c r="G127" s="186">
        <v>6.5055079559363529</v>
      </c>
      <c r="H127" s="187">
        <f t="shared" si="20"/>
        <v>-0.9251372053539697</v>
      </c>
      <c r="I127" s="186">
        <v>6.5317848410757948</v>
      </c>
      <c r="J127" s="187">
        <f t="shared" si="20"/>
        <v>2.627688513944193E-2</v>
      </c>
      <c r="K127" s="186">
        <v>7.954225352112676</v>
      </c>
      <c r="L127" s="187">
        <f t="shared" si="21"/>
        <v>1.4224405110368812</v>
      </c>
      <c r="M127" s="186"/>
      <c r="N127" s="187"/>
    </row>
    <row r="128" spans="1:15" x14ac:dyDescent="0.25">
      <c r="A128" s="122"/>
      <c r="B128" s="116" t="s">
        <v>89</v>
      </c>
      <c r="C128" s="186">
        <v>6.4705882352941178</v>
      </c>
      <c r="D128" s="187">
        <v>-0.27970078204692239</v>
      </c>
      <c r="E128" s="186">
        <v>6.4822134387351777</v>
      </c>
      <c r="F128" s="187">
        <f t="shared" si="20"/>
        <v>1.1625203441059995E-2</v>
      </c>
      <c r="G128" s="186">
        <v>6.4236186348862407</v>
      </c>
      <c r="H128" s="187">
        <f t="shared" si="20"/>
        <v>-5.8594803848937005E-2</v>
      </c>
      <c r="I128" s="186">
        <v>6.666666666666667</v>
      </c>
      <c r="J128" s="187">
        <f t="shared" si="20"/>
        <v>0.24304803178042622</v>
      </c>
      <c r="K128" s="186">
        <v>6.9480932203389827</v>
      </c>
      <c r="L128" s="187">
        <f t="shared" si="21"/>
        <v>0.28142655367231573</v>
      </c>
      <c r="M128" s="186"/>
      <c r="N128" s="187"/>
    </row>
    <row r="129" spans="2:15" x14ac:dyDescent="0.25">
      <c r="B129" s="116" t="s">
        <v>91</v>
      </c>
      <c r="C129" s="186">
        <v>4.4324324324324325</v>
      </c>
      <c r="D129" s="187">
        <v>-1.738415835190029</v>
      </c>
      <c r="E129" s="186">
        <v>6.7845528455284549</v>
      </c>
      <c r="F129" s="187">
        <f t="shared" si="20"/>
        <v>2.3521204130960225</v>
      </c>
      <c r="G129" s="186">
        <v>5.7239819004524888</v>
      </c>
      <c r="H129" s="187">
        <f t="shared" si="20"/>
        <v>-1.0605709450759662</v>
      </c>
      <c r="I129" s="186">
        <v>5.3460721868365182</v>
      </c>
      <c r="J129" s="187">
        <f t="shared" si="20"/>
        <v>-0.37790971361597059</v>
      </c>
      <c r="K129" s="186">
        <v>5.9243876464323746</v>
      </c>
      <c r="L129" s="187">
        <f t="shared" si="21"/>
        <v>0.5783154595958564</v>
      </c>
      <c r="M129" s="186"/>
      <c r="N129" s="187"/>
    </row>
    <row r="130" spans="2:15" x14ac:dyDescent="0.25">
      <c r="B130" s="116" t="s">
        <v>93</v>
      </c>
      <c r="C130" s="186">
        <v>6.3636363636363633</v>
      </c>
      <c r="D130" s="187">
        <v>-0.38544564370757772</v>
      </c>
      <c r="E130" s="186">
        <v>7.5323886639676116</v>
      </c>
      <c r="F130" s="187">
        <f t="shared" si="20"/>
        <v>1.1687523003312483</v>
      </c>
      <c r="G130" s="186">
        <v>5.6955093099671412</v>
      </c>
      <c r="H130" s="187">
        <f t="shared" si="20"/>
        <v>-1.8368793540004704</v>
      </c>
      <c r="I130" s="186">
        <v>6.2649082568807337</v>
      </c>
      <c r="J130" s="187">
        <f t="shared" si="20"/>
        <v>0.5693989469135925</v>
      </c>
      <c r="K130" s="186">
        <v>6.2767094017094021</v>
      </c>
      <c r="L130" s="187">
        <f t="shared" si="21"/>
        <v>1.1801144828668342E-2</v>
      </c>
      <c r="M130" s="186"/>
      <c r="N130" s="187"/>
    </row>
    <row r="131" spans="2:15" ht="15.75" x14ac:dyDescent="0.25">
      <c r="B131" s="119" t="s">
        <v>30</v>
      </c>
      <c r="C131" s="188">
        <v>6.4611111111111112</v>
      </c>
      <c r="D131" s="189">
        <v>-0.13090835360908315</v>
      </c>
      <c r="E131" s="188">
        <v>6.8293729372937291</v>
      </c>
      <c r="F131" s="189">
        <f t="shared" si="20"/>
        <v>0.36826182618261782</v>
      </c>
      <c r="G131" s="188">
        <v>6.2907650695517772</v>
      </c>
      <c r="H131" s="189">
        <f t="shared" si="20"/>
        <v>-0.53860786774195191</v>
      </c>
      <c r="I131" s="188">
        <v>5.960893854748603</v>
      </c>
      <c r="J131" s="189">
        <f t="shared" si="20"/>
        <v>-0.32987121480317416</v>
      </c>
      <c r="K131" s="188">
        <v>6.3181118057443149</v>
      </c>
      <c r="L131" s="189">
        <f t="shared" si="21"/>
        <v>0.35721795099571185</v>
      </c>
      <c r="M131" s="188">
        <v>5.4393873085339166</v>
      </c>
      <c r="N131" s="189">
        <v>-0.46464536119553745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287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v>2020</v>
      </c>
      <c r="D139" s="296"/>
      <c r="E139" s="297">
        <v>2021</v>
      </c>
      <c r="F139" s="296"/>
      <c r="G139" s="297">
        <v>2022</v>
      </c>
      <c r="H139" s="296"/>
      <c r="I139" s="297">
        <v>2023</v>
      </c>
      <c r="J139" s="296"/>
      <c r="K139" s="297">
        <v>2024</v>
      </c>
      <c r="L139" s="296"/>
      <c r="M139" s="297">
        <v>2025</v>
      </c>
      <c r="N139" s="298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7.3622047244094491</v>
      </c>
      <c r="D141" s="187">
        <v>-0.11757669635557821</v>
      </c>
      <c r="E141" s="186">
        <v>5.9464285714285712</v>
      </c>
      <c r="F141" s="187">
        <f t="shared" ref="F141:J143" si="22">IFERROR(E141-C141,"-")</f>
        <v>-1.4157761529808779</v>
      </c>
      <c r="G141" s="186">
        <v>6.0197889182058049</v>
      </c>
      <c r="H141" s="187">
        <f t="shared" si="22"/>
        <v>7.3360346777233687E-2</v>
      </c>
      <c r="I141" s="186">
        <v>3.2913793103448277</v>
      </c>
      <c r="J141" s="187">
        <f t="shared" si="22"/>
        <v>-2.7284096078609772</v>
      </c>
      <c r="K141" s="186">
        <v>6.3516068052930059</v>
      </c>
      <c r="L141" s="187">
        <f t="shared" ref="L141:L143" si="23">IFERROR(K141-I141,"-")</f>
        <v>3.0602274949481783</v>
      </c>
      <c r="M141" s="186">
        <v>5.4110070257611245</v>
      </c>
      <c r="N141" s="187">
        <f t="shared" ref="N141:N142" si="24">IFERROR(M141-K141,"-")</f>
        <v>-0.94059977953188145</v>
      </c>
    </row>
    <row r="142" spans="2:15" x14ac:dyDescent="0.25">
      <c r="B142" s="116" t="s">
        <v>73</v>
      </c>
      <c r="C142" s="186">
        <v>5.372112917023097</v>
      </c>
      <c r="D142" s="187">
        <v>-2.271917751103957</v>
      </c>
      <c r="E142" s="186">
        <v>5.6149425287356323</v>
      </c>
      <c r="F142" s="187">
        <f t="shared" si="22"/>
        <v>0.24282961171253525</v>
      </c>
      <c r="G142" s="186">
        <v>4.6829268292682924</v>
      </c>
      <c r="H142" s="187">
        <f t="shared" si="22"/>
        <v>-0.93201569946733986</v>
      </c>
      <c r="I142" s="186">
        <v>5.4744525547445253</v>
      </c>
      <c r="J142" s="187">
        <f t="shared" si="22"/>
        <v>0.7915257254762329</v>
      </c>
      <c r="K142" s="186">
        <v>5.4712793733681462</v>
      </c>
      <c r="L142" s="187">
        <f t="shared" si="23"/>
        <v>-3.1731813763791195E-3</v>
      </c>
      <c r="M142" s="186">
        <v>5.903614457831325</v>
      </c>
      <c r="N142" s="187">
        <f t="shared" si="24"/>
        <v>0.43233508446317881</v>
      </c>
    </row>
    <row r="143" spans="2:15" x14ac:dyDescent="0.25">
      <c r="B143" s="116" t="s">
        <v>75</v>
      </c>
      <c r="C143" s="186">
        <v>9.2666666666666675</v>
      </c>
      <c r="D143" s="187">
        <v>2.5911699779249453</v>
      </c>
      <c r="E143" s="186">
        <v>5.031358885017422</v>
      </c>
      <c r="F143" s="187">
        <f t="shared" si="22"/>
        <v>-4.2353077816492455</v>
      </c>
      <c r="G143" s="186">
        <v>4.9566787003610111</v>
      </c>
      <c r="H143" s="187">
        <f t="shared" si="22"/>
        <v>-7.4680184656410908E-2</v>
      </c>
      <c r="I143" s="186">
        <v>5.3882783882783887</v>
      </c>
      <c r="J143" s="187">
        <f t="shared" si="22"/>
        <v>0.43159968791737757</v>
      </c>
      <c r="K143" s="186">
        <v>5.1773127753303969</v>
      </c>
      <c r="L143" s="187">
        <f t="shared" si="23"/>
        <v>-0.21096561294799177</v>
      </c>
      <c r="M143" s="186"/>
      <c r="N143" s="187"/>
    </row>
    <row r="144" spans="2:15" x14ac:dyDescent="0.25">
      <c r="B144" s="116" t="s">
        <v>77</v>
      </c>
      <c r="C144" s="186" t="s">
        <v>233</v>
      </c>
      <c r="D144" s="187" t="s">
        <v>233</v>
      </c>
      <c r="E144" s="186">
        <v>6.9824561403508776</v>
      </c>
      <c r="F144" s="187" t="str">
        <f>IFERROR(E144-C144,"-")</f>
        <v>-</v>
      </c>
      <c r="G144" s="186">
        <v>3.0840543881334983</v>
      </c>
      <c r="H144" s="187">
        <f>IFERROR(G144-E144,"-")</f>
        <v>-3.8984017522173793</v>
      </c>
      <c r="I144" s="186">
        <v>5.2543478260869563</v>
      </c>
      <c r="J144" s="187">
        <f>IFERROR(I144-G144,"-")</f>
        <v>2.170293437953458</v>
      </c>
      <c r="K144" s="186">
        <v>6.1379962192816633</v>
      </c>
      <c r="L144" s="187">
        <f>IFERROR(K144-I144,"-")</f>
        <v>0.883648393194707</v>
      </c>
      <c r="M144" s="186"/>
      <c r="N144" s="187"/>
    </row>
    <row r="145" spans="1:15" x14ac:dyDescent="0.25">
      <c r="B145" s="116" t="s">
        <v>79</v>
      </c>
      <c r="C145" s="186" t="s">
        <v>233</v>
      </c>
      <c r="D145" s="187" t="s">
        <v>233</v>
      </c>
      <c r="E145" s="186">
        <v>3.7777777777777777</v>
      </c>
      <c r="F145" s="187" t="str">
        <f t="shared" ref="F145:J153" si="25">IFERROR(E145-C145,"-")</f>
        <v>-</v>
      </c>
      <c r="G145" s="186">
        <v>4.9153094462540716</v>
      </c>
      <c r="H145" s="187">
        <f t="shared" si="25"/>
        <v>1.1375316684762939</v>
      </c>
      <c r="I145" s="186">
        <v>5.0396825396825395</v>
      </c>
      <c r="J145" s="187">
        <f t="shared" si="25"/>
        <v>0.12437309342846792</v>
      </c>
      <c r="K145" s="186">
        <v>4.8026315789473681</v>
      </c>
      <c r="L145" s="187">
        <f t="shared" ref="L145:L153" si="26">IFERROR(K145-I145,"-")</f>
        <v>-0.2370509607351714</v>
      </c>
      <c r="M145" s="186"/>
      <c r="N145" s="187"/>
    </row>
    <row r="146" spans="1:15" x14ac:dyDescent="0.25">
      <c r="B146" s="116" t="s">
        <v>81</v>
      </c>
      <c r="C146" s="186" t="s">
        <v>233</v>
      </c>
      <c r="D146" s="187" t="s">
        <v>233</v>
      </c>
      <c r="E146" s="186">
        <v>4.9006622516556293</v>
      </c>
      <c r="F146" s="187" t="str">
        <f t="shared" si="25"/>
        <v>-</v>
      </c>
      <c r="G146" s="186">
        <v>6.785016286644951</v>
      </c>
      <c r="H146" s="187">
        <f t="shared" si="25"/>
        <v>1.8843540349893217</v>
      </c>
      <c r="I146" s="186">
        <v>6.1919642857142856</v>
      </c>
      <c r="J146" s="187">
        <f t="shared" si="25"/>
        <v>-0.59305200093066546</v>
      </c>
      <c r="K146" s="186">
        <v>5.5179856115107917</v>
      </c>
      <c r="L146" s="187">
        <f t="shared" si="26"/>
        <v>-0.67397867420349389</v>
      </c>
      <c r="M146" s="186"/>
      <c r="N146" s="187"/>
    </row>
    <row r="147" spans="1:15" x14ac:dyDescent="0.25">
      <c r="B147" s="116" t="s">
        <v>83</v>
      </c>
      <c r="C147" s="186" t="s">
        <v>233</v>
      </c>
      <c r="D147" s="187" t="s">
        <v>233</v>
      </c>
      <c r="E147" s="186">
        <v>6.9013698630136986</v>
      </c>
      <c r="F147" s="187" t="str">
        <f t="shared" si="25"/>
        <v>-</v>
      </c>
      <c r="G147" s="186">
        <v>9.7128205128205121</v>
      </c>
      <c r="H147" s="187">
        <f t="shared" si="25"/>
        <v>2.8114506498068135</v>
      </c>
      <c r="I147" s="186">
        <v>8.2010582010582009</v>
      </c>
      <c r="J147" s="187">
        <f t="shared" si="25"/>
        <v>-1.5117623117623111</v>
      </c>
      <c r="K147" s="186">
        <v>7.367892976588629</v>
      </c>
      <c r="L147" s="187">
        <f t="shared" si="26"/>
        <v>-0.83316522446957197</v>
      </c>
      <c r="M147" s="186"/>
      <c r="N147" s="187"/>
    </row>
    <row r="148" spans="1:15" x14ac:dyDescent="0.25">
      <c r="B148" s="116" t="s">
        <v>85</v>
      </c>
      <c r="C148" s="186">
        <v>6.9189189189189193</v>
      </c>
      <c r="D148" s="187">
        <v>-0.28941441441441373</v>
      </c>
      <c r="E148" s="186">
        <v>6.7030303030303031</v>
      </c>
      <c r="F148" s="187">
        <f t="shared" si="25"/>
        <v>-0.21588861588861619</v>
      </c>
      <c r="G148" s="186">
        <v>5.5625</v>
      </c>
      <c r="H148" s="187">
        <f t="shared" si="25"/>
        <v>-1.1405303030303031</v>
      </c>
      <c r="I148" s="186">
        <v>6.5364963503649633</v>
      </c>
      <c r="J148" s="187">
        <f t="shared" si="25"/>
        <v>0.97399635036496335</v>
      </c>
      <c r="K148" s="186">
        <v>6.5090439276485785</v>
      </c>
      <c r="L148" s="187">
        <f t="shared" si="26"/>
        <v>-2.7452422716384817E-2</v>
      </c>
      <c r="M148" s="186"/>
      <c r="N148" s="187"/>
    </row>
    <row r="149" spans="1:15" x14ac:dyDescent="0.25">
      <c r="B149" s="116" t="s">
        <v>87</v>
      </c>
      <c r="C149" s="186">
        <v>7.129032258064516</v>
      </c>
      <c r="D149" s="187">
        <v>-0.97051525324770083</v>
      </c>
      <c r="E149" s="186">
        <v>6.2867132867132867</v>
      </c>
      <c r="F149" s="187">
        <f t="shared" si="25"/>
        <v>-0.84231897135122935</v>
      </c>
      <c r="G149" s="186">
        <v>4.5292792792792795</v>
      </c>
      <c r="H149" s="187">
        <f t="shared" si="25"/>
        <v>-1.7574340074340071</v>
      </c>
      <c r="I149" s="186">
        <v>6.5821325648414986</v>
      </c>
      <c r="J149" s="187">
        <f t="shared" si="25"/>
        <v>2.052853285562219</v>
      </c>
      <c r="K149" s="186">
        <v>7.1111111111111107</v>
      </c>
      <c r="L149" s="187">
        <f t="shared" si="26"/>
        <v>0.52897854626961216</v>
      </c>
      <c r="M149" s="186"/>
      <c r="N149" s="187"/>
    </row>
    <row r="150" spans="1:15" x14ac:dyDescent="0.25">
      <c r="A150" s="122"/>
      <c r="B150" s="116" t="s">
        <v>89</v>
      </c>
      <c r="C150" s="186">
        <v>4.0384615384615383</v>
      </c>
      <c r="D150" s="187">
        <v>-1.4712236915626749</v>
      </c>
      <c r="E150" s="186">
        <v>5.345505617977528</v>
      </c>
      <c r="F150" s="187">
        <f t="shared" si="25"/>
        <v>1.3070440795159897</v>
      </c>
      <c r="G150" s="186">
        <v>3.7450628366247756</v>
      </c>
      <c r="H150" s="187">
        <f t="shared" si="25"/>
        <v>-1.6004427813527524</v>
      </c>
      <c r="I150" s="186">
        <v>5.4204724409448817</v>
      </c>
      <c r="J150" s="187">
        <f t="shared" si="25"/>
        <v>1.6754096043201061</v>
      </c>
      <c r="K150" s="186">
        <v>5.5115452930728246</v>
      </c>
      <c r="L150" s="187">
        <f t="shared" si="26"/>
        <v>9.1072852127942916E-2</v>
      </c>
      <c r="M150" s="186"/>
      <c r="N150" s="187"/>
    </row>
    <row r="151" spans="1:15" x14ac:dyDescent="0.25">
      <c r="B151" s="116" t="s">
        <v>91</v>
      </c>
      <c r="C151" s="186">
        <v>6.071748878923767</v>
      </c>
      <c r="D151" s="187">
        <v>0.14912209088735651</v>
      </c>
      <c r="E151" s="186">
        <v>6.3265306122448983</v>
      </c>
      <c r="F151" s="187">
        <f t="shared" si="25"/>
        <v>0.2547817333211313</v>
      </c>
      <c r="G151" s="186">
        <v>4.5094577553593949</v>
      </c>
      <c r="H151" s="187">
        <f t="shared" si="25"/>
        <v>-1.8170728568855035</v>
      </c>
      <c r="I151" s="186">
        <v>5.9460400348128806</v>
      </c>
      <c r="J151" s="187">
        <f t="shared" si="25"/>
        <v>1.4365822794534857</v>
      </c>
      <c r="K151" s="186">
        <v>6.0606860158311342</v>
      </c>
      <c r="L151" s="187">
        <f t="shared" si="26"/>
        <v>0.11464598101825363</v>
      </c>
      <c r="M151" s="186"/>
      <c r="N151" s="187"/>
    </row>
    <row r="152" spans="1:15" x14ac:dyDescent="0.25">
      <c r="B152" s="116" t="s">
        <v>93</v>
      </c>
      <c r="C152" s="186">
        <v>7.1992481203007515</v>
      </c>
      <c r="D152" s="187">
        <v>-0.7228184296116833</v>
      </c>
      <c r="E152" s="186">
        <v>6.7961165048543686</v>
      </c>
      <c r="F152" s="187">
        <f t="shared" si="25"/>
        <v>-0.40313161544638287</v>
      </c>
      <c r="G152" s="186">
        <v>5.8459563543003847</v>
      </c>
      <c r="H152" s="187">
        <f t="shared" si="25"/>
        <v>-0.95016015055398384</v>
      </c>
      <c r="I152" s="186">
        <v>5.5872093023255811</v>
      </c>
      <c r="J152" s="187">
        <f t="shared" si="25"/>
        <v>-0.25874705197480363</v>
      </c>
      <c r="K152" s="186">
        <v>5.4730617608409986</v>
      </c>
      <c r="L152" s="187">
        <f t="shared" si="26"/>
        <v>-0.1141475414845825</v>
      </c>
      <c r="M152" s="186"/>
      <c r="N152" s="187"/>
    </row>
    <row r="153" spans="1:15" ht="15.75" x14ac:dyDescent="0.25">
      <c r="B153" s="119" t="s">
        <v>30</v>
      </c>
      <c r="C153" s="188">
        <v>6.4958246346555324</v>
      </c>
      <c r="D153" s="189">
        <v>-0.58240631362905404</v>
      </c>
      <c r="E153" s="188">
        <v>6.0640776699029129</v>
      </c>
      <c r="F153" s="189">
        <f t="shared" si="25"/>
        <v>-0.43174696475261953</v>
      </c>
      <c r="G153" s="188">
        <v>5.0042578182352075</v>
      </c>
      <c r="H153" s="189">
        <f t="shared" si="25"/>
        <v>-1.0598198516677053</v>
      </c>
      <c r="I153" s="188">
        <v>5.5490259217517304</v>
      </c>
      <c r="J153" s="189">
        <f t="shared" si="25"/>
        <v>0.54476810351652283</v>
      </c>
      <c r="K153" s="188">
        <v>5.9243366186504929</v>
      </c>
      <c r="L153" s="189">
        <f t="shared" si="26"/>
        <v>0.37531069689876251</v>
      </c>
      <c r="M153" s="188">
        <v>5.6408494690818243</v>
      </c>
      <c r="N153" s="189">
        <v>-0.3410584256550182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288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v>2020</v>
      </c>
      <c r="D161" s="296"/>
      <c r="E161" s="297">
        <v>2021</v>
      </c>
      <c r="F161" s="296"/>
      <c r="G161" s="297">
        <v>2022</v>
      </c>
      <c r="H161" s="296"/>
      <c r="I161" s="297">
        <v>2023</v>
      </c>
      <c r="J161" s="296"/>
      <c r="K161" s="297">
        <v>2024</v>
      </c>
      <c r="L161" s="296"/>
      <c r="M161" s="297">
        <v>2025</v>
      </c>
      <c r="N161" s="298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2.298342541436464</v>
      </c>
      <c r="D163" s="187">
        <v>6.0884347456530818E-2</v>
      </c>
      <c r="E163" s="186">
        <v>2.5476190476190474</v>
      </c>
      <c r="F163" s="187">
        <f t="shared" ref="F163:J165" si="27">IFERROR(E163-C163,"-")</f>
        <v>0.24927650618258346</v>
      </c>
      <c r="G163" s="186">
        <v>2.341880341880342</v>
      </c>
      <c r="H163" s="187">
        <f t="shared" si="27"/>
        <v>-0.20573870573870545</v>
      </c>
      <c r="I163" s="186">
        <v>1.7729885057471264</v>
      </c>
      <c r="J163" s="187">
        <f t="shared" si="27"/>
        <v>-0.56889183613321559</v>
      </c>
      <c r="K163" s="186">
        <v>2.7564575645756459</v>
      </c>
      <c r="L163" s="187">
        <f t="shared" ref="L163:L165" si="28">IFERROR(K163-I163,"-")</f>
        <v>0.98346905882851954</v>
      </c>
      <c r="M163" s="186">
        <v>2.4502617801047122</v>
      </c>
      <c r="N163" s="187">
        <f t="shared" ref="N163:N164" si="29">IFERROR(M163-K163,"-")</f>
        <v>-0.30619578447093376</v>
      </c>
    </row>
    <row r="164" spans="2:14" x14ac:dyDescent="0.25">
      <c r="B164" s="116" t="s">
        <v>73</v>
      </c>
      <c r="C164" s="186">
        <v>2.6932773109243699</v>
      </c>
      <c r="D164" s="187">
        <v>0.730621709264619</v>
      </c>
      <c r="E164" s="186">
        <v>1.6551724137931034</v>
      </c>
      <c r="F164" s="187">
        <f t="shared" si="27"/>
        <v>-1.0381048971312665</v>
      </c>
      <c r="G164" s="186">
        <v>3.3383458646616542</v>
      </c>
      <c r="H164" s="187">
        <f t="shared" si="27"/>
        <v>1.6831734508685507</v>
      </c>
      <c r="I164" s="186">
        <v>2.2708333333333335</v>
      </c>
      <c r="J164" s="187">
        <f t="shared" si="27"/>
        <v>-1.0675125313283207</v>
      </c>
      <c r="K164" s="186">
        <v>1.6279069767441861</v>
      </c>
      <c r="L164" s="187">
        <f t="shared" si="28"/>
        <v>-0.64292635658914743</v>
      </c>
      <c r="M164" s="186">
        <v>2.8382352941176472</v>
      </c>
      <c r="N164" s="187">
        <f t="shared" si="29"/>
        <v>1.2103283173734611</v>
      </c>
    </row>
    <row r="165" spans="2:14" x14ac:dyDescent="0.25">
      <c r="B165" s="116" t="s">
        <v>75</v>
      </c>
      <c r="C165" s="186">
        <v>2.1</v>
      </c>
      <c r="D165" s="187">
        <v>-4.5631067961164895E-2</v>
      </c>
      <c r="E165" s="186">
        <v>3.26056338028169</v>
      </c>
      <c r="F165" s="187">
        <f t="shared" si="27"/>
        <v>1.1605633802816899</v>
      </c>
      <c r="G165" s="186">
        <v>2.3025830258302582</v>
      </c>
      <c r="H165" s="187">
        <f t="shared" si="27"/>
        <v>-0.95798035445143181</v>
      </c>
      <c r="I165" s="186">
        <v>2.3293768545994067</v>
      </c>
      <c r="J165" s="187">
        <f t="shared" si="27"/>
        <v>2.6793828769148487E-2</v>
      </c>
      <c r="K165" s="186">
        <v>2.2954545454545454</v>
      </c>
      <c r="L165" s="187">
        <f t="shared" si="28"/>
        <v>-3.3922309144861273E-2</v>
      </c>
      <c r="M165" s="186"/>
      <c r="N165" s="187"/>
    </row>
    <row r="166" spans="2:14" x14ac:dyDescent="0.25">
      <c r="B166" s="116" t="s">
        <v>77</v>
      </c>
      <c r="C166" s="186" t="s">
        <v>233</v>
      </c>
      <c r="D166" s="187" t="s">
        <v>233</v>
      </c>
      <c r="E166" s="186">
        <v>2.4761904761904763</v>
      </c>
      <c r="F166" s="187" t="str">
        <f>IFERROR(E166-C166,"-")</f>
        <v>-</v>
      </c>
      <c r="G166" s="186">
        <v>1.7475728155339805</v>
      </c>
      <c r="H166" s="187">
        <f>IFERROR(G166-E166,"-")</f>
        <v>-0.7286176606564958</v>
      </c>
      <c r="I166" s="186">
        <v>2.3777777777777778</v>
      </c>
      <c r="J166" s="187">
        <f>IFERROR(I166-G166,"-")</f>
        <v>0.6302049622437973</v>
      </c>
      <c r="K166" s="186">
        <v>2.1906976744186046</v>
      </c>
      <c r="L166" s="187">
        <f>IFERROR(K166-I166,"-")</f>
        <v>-0.18708010335917313</v>
      </c>
      <c r="M166" s="186"/>
      <c r="N166" s="187"/>
    </row>
    <row r="167" spans="2:14" x14ac:dyDescent="0.25">
      <c r="B167" s="116" t="s">
        <v>79</v>
      </c>
      <c r="C167" s="186" t="s">
        <v>233</v>
      </c>
      <c r="D167" s="187" t="s">
        <v>233</v>
      </c>
      <c r="E167" s="186">
        <v>2.0104712041884816</v>
      </c>
      <c r="F167" s="187" t="str">
        <f t="shared" ref="F167:J175" si="30">IFERROR(E167-C167,"-")</f>
        <v>-</v>
      </c>
      <c r="G167" s="186">
        <v>2.1685393258426968</v>
      </c>
      <c r="H167" s="187">
        <f t="shared" si="30"/>
        <v>0.15806812165421524</v>
      </c>
      <c r="I167" s="186">
        <v>1.8509316770186335</v>
      </c>
      <c r="J167" s="187">
        <f t="shared" si="30"/>
        <v>-0.31760764882406334</v>
      </c>
      <c r="K167" s="186">
        <v>1.8714285714285714</v>
      </c>
      <c r="L167" s="187">
        <f t="shared" ref="L167:L175" si="31">IFERROR(K167-I167,"-")</f>
        <v>2.049689440993796E-2</v>
      </c>
      <c r="M167" s="186"/>
      <c r="N167" s="187"/>
    </row>
    <row r="168" spans="2:14" x14ac:dyDescent="0.25">
      <c r="B168" s="116" t="s">
        <v>81</v>
      </c>
      <c r="C168" s="186" t="s">
        <v>233</v>
      </c>
      <c r="D168" s="187" t="s">
        <v>233</v>
      </c>
      <c r="E168" s="186">
        <v>2.1337209302325579</v>
      </c>
      <c r="F168" s="187" t="str">
        <f t="shared" si="30"/>
        <v>-</v>
      </c>
      <c r="G168" s="186">
        <v>2.5655737704918034</v>
      </c>
      <c r="H168" s="187">
        <f t="shared" si="30"/>
        <v>0.43185284025924542</v>
      </c>
      <c r="I168" s="186">
        <v>3.08</v>
      </c>
      <c r="J168" s="187">
        <f t="shared" si="30"/>
        <v>0.51442622950819672</v>
      </c>
      <c r="K168" s="186">
        <v>3.1714285714285713</v>
      </c>
      <c r="L168" s="187">
        <f t="shared" si="31"/>
        <v>9.1428571428571193E-2</v>
      </c>
      <c r="M168" s="186"/>
      <c r="N168" s="187"/>
    </row>
    <row r="169" spans="2:14" x14ac:dyDescent="0.25">
      <c r="B169" s="116" t="s">
        <v>83</v>
      </c>
      <c r="C169" s="186" t="s">
        <v>233</v>
      </c>
      <c r="D169" s="187" t="s">
        <v>233</v>
      </c>
      <c r="E169" s="186">
        <v>2.3461538461538463</v>
      </c>
      <c r="F169" s="187" t="str">
        <f t="shared" si="30"/>
        <v>-</v>
      </c>
      <c r="G169" s="186">
        <v>2.5481927710843375</v>
      </c>
      <c r="H169" s="187">
        <f t="shared" si="30"/>
        <v>0.20203892493049125</v>
      </c>
      <c r="I169" s="186">
        <v>2</v>
      </c>
      <c r="J169" s="187">
        <f t="shared" si="30"/>
        <v>-0.5481927710843375</v>
      </c>
      <c r="K169" s="186">
        <v>3.290909090909091</v>
      </c>
      <c r="L169" s="187">
        <f t="shared" si="31"/>
        <v>1.290909090909091</v>
      </c>
      <c r="M169" s="186"/>
      <c r="N169" s="187"/>
    </row>
    <row r="170" spans="2:14" x14ac:dyDescent="0.25">
      <c r="B170" s="116" t="s">
        <v>85</v>
      </c>
      <c r="C170" s="186">
        <v>6.4857142857142858</v>
      </c>
      <c r="D170" s="187">
        <v>2.0837042354630295</v>
      </c>
      <c r="E170" s="186">
        <v>3.07981220657277</v>
      </c>
      <c r="F170" s="187">
        <f t="shared" si="30"/>
        <v>-3.4059020791415158</v>
      </c>
      <c r="G170" s="186">
        <v>3.5762711864406778</v>
      </c>
      <c r="H170" s="187">
        <f t="shared" si="30"/>
        <v>0.49645897986790777</v>
      </c>
      <c r="I170" s="186">
        <v>3.0673076923076925</v>
      </c>
      <c r="J170" s="187">
        <f t="shared" si="30"/>
        <v>-0.50896349413298525</v>
      </c>
      <c r="K170" s="186">
        <v>4.3552631578947372</v>
      </c>
      <c r="L170" s="187">
        <f t="shared" si="31"/>
        <v>1.2879554655870447</v>
      </c>
      <c r="M170" s="186"/>
      <c r="N170" s="187"/>
    </row>
    <row r="171" spans="2:14" x14ac:dyDescent="0.25">
      <c r="B171" s="116" t="s">
        <v>87</v>
      </c>
      <c r="C171" s="186">
        <v>4.833333333333333</v>
      </c>
      <c r="D171" s="187">
        <v>1.7168284789644011</v>
      </c>
      <c r="E171" s="186">
        <v>2.7171717171717171</v>
      </c>
      <c r="F171" s="187">
        <f t="shared" si="30"/>
        <v>-2.1161616161616159</v>
      </c>
      <c r="G171" s="186">
        <v>2.2768166089965396</v>
      </c>
      <c r="H171" s="187">
        <f t="shared" si="30"/>
        <v>-0.44035510817517753</v>
      </c>
      <c r="I171" s="186">
        <v>2.4294871794871793</v>
      </c>
      <c r="J171" s="187">
        <f t="shared" si="30"/>
        <v>0.1526705704906397</v>
      </c>
      <c r="K171" s="186">
        <v>5.2709359605911326</v>
      </c>
      <c r="L171" s="187">
        <f t="shared" si="31"/>
        <v>2.8414487811039533</v>
      </c>
      <c r="M171" s="186"/>
      <c r="N171" s="187"/>
    </row>
    <row r="172" spans="2:14" x14ac:dyDescent="0.25">
      <c r="B172" s="116" t="s">
        <v>89</v>
      </c>
      <c r="C172" s="186">
        <v>1.25</v>
      </c>
      <c r="D172" s="187">
        <v>-2.2868421052631578</v>
      </c>
      <c r="E172" s="186">
        <v>1.667621776504298</v>
      </c>
      <c r="F172" s="187">
        <f t="shared" si="30"/>
        <v>0.41762177650429799</v>
      </c>
      <c r="G172" s="186">
        <v>1.8366013071895424</v>
      </c>
      <c r="H172" s="187">
        <f t="shared" si="30"/>
        <v>0.16897953068524441</v>
      </c>
      <c r="I172" s="186">
        <v>2.4305084745762713</v>
      </c>
      <c r="J172" s="187">
        <f t="shared" si="30"/>
        <v>0.59390716738672888</v>
      </c>
      <c r="K172" s="186">
        <v>2.9541666666666666</v>
      </c>
      <c r="L172" s="187">
        <f t="shared" si="31"/>
        <v>0.52365819209039532</v>
      </c>
      <c r="M172" s="186"/>
      <c r="N172" s="187"/>
    </row>
    <row r="173" spans="2:14" x14ac:dyDescent="0.25">
      <c r="B173" s="116" t="s">
        <v>91</v>
      </c>
      <c r="C173" s="186">
        <v>1.4166666666666667</v>
      </c>
      <c r="D173" s="187">
        <v>-1.3603117505995204</v>
      </c>
      <c r="E173" s="186">
        <v>2.2012987012987013</v>
      </c>
      <c r="F173" s="187">
        <f t="shared" si="30"/>
        <v>0.78463203463203457</v>
      </c>
      <c r="G173" s="186">
        <v>1.94921875</v>
      </c>
      <c r="H173" s="187">
        <f t="shared" si="30"/>
        <v>-0.25207995129870131</v>
      </c>
      <c r="I173" s="186">
        <v>2.6737288135593222</v>
      </c>
      <c r="J173" s="187">
        <f t="shared" si="30"/>
        <v>0.72451006355932224</v>
      </c>
      <c r="K173" s="186">
        <v>2.6408839779005526</v>
      </c>
      <c r="L173" s="187">
        <f t="shared" si="31"/>
        <v>-3.2844835658769611E-2</v>
      </c>
      <c r="M173" s="186"/>
      <c r="N173" s="187"/>
    </row>
    <row r="174" spans="2:14" x14ac:dyDescent="0.25">
      <c r="B174" s="116" t="s">
        <v>93</v>
      </c>
      <c r="C174" s="186">
        <v>3.2307692307692308</v>
      </c>
      <c r="D174" s="187">
        <v>1.3427692307692309</v>
      </c>
      <c r="E174" s="186">
        <v>2.9523809523809526</v>
      </c>
      <c r="F174" s="187">
        <f t="shared" si="30"/>
        <v>-0.27838827838827829</v>
      </c>
      <c r="G174" s="186">
        <v>2.2865013774104681</v>
      </c>
      <c r="H174" s="187">
        <f t="shared" si="30"/>
        <v>-0.66587957497048444</v>
      </c>
      <c r="I174" s="186">
        <v>1.9511400651465798</v>
      </c>
      <c r="J174" s="187">
        <f t="shared" si="30"/>
        <v>-0.33536131226388832</v>
      </c>
      <c r="K174" s="186">
        <v>3.0063291139240507</v>
      </c>
      <c r="L174" s="187">
        <f t="shared" si="31"/>
        <v>1.0551890487774709</v>
      </c>
      <c r="M174" s="186"/>
      <c r="N174" s="187"/>
    </row>
    <row r="175" spans="2:14" ht="15.75" x14ac:dyDescent="0.25">
      <c r="B175" s="119" t="s">
        <v>30</v>
      </c>
      <c r="C175" s="188">
        <v>2.7922794117647061</v>
      </c>
      <c r="D175" s="189">
        <v>-0.31476541897637356</v>
      </c>
      <c r="E175" s="188">
        <v>2.3587088915956151</v>
      </c>
      <c r="F175" s="189">
        <f t="shared" si="30"/>
        <v>-0.43357052016909092</v>
      </c>
      <c r="G175" s="188">
        <v>2.3295702840495265</v>
      </c>
      <c r="H175" s="189">
        <f t="shared" si="30"/>
        <v>-2.9138607546088657E-2</v>
      </c>
      <c r="I175" s="188">
        <v>2.3059143439836847</v>
      </c>
      <c r="J175" s="189">
        <f t="shared" si="30"/>
        <v>-2.3655940065841818E-2</v>
      </c>
      <c r="K175" s="188">
        <v>2.9017391304347826</v>
      </c>
      <c r="L175" s="189">
        <f t="shared" si="31"/>
        <v>0.59582478645109793</v>
      </c>
      <c r="M175" s="188">
        <v>2.650632911392405</v>
      </c>
      <c r="N175" s="189">
        <v>0.48804549880499248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289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v>2020</v>
      </c>
      <c r="D183" s="296"/>
      <c r="E183" s="297">
        <v>2021</v>
      </c>
      <c r="F183" s="296"/>
      <c r="G183" s="297">
        <v>2022</v>
      </c>
      <c r="H183" s="296"/>
      <c r="I183" s="297">
        <v>2023</v>
      </c>
      <c r="J183" s="296"/>
      <c r="K183" s="297">
        <v>2024</v>
      </c>
      <c r="L183" s="296"/>
      <c r="M183" s="297">
        <v>2025</v>
      </c>
      <c r="N183" s="298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3.8571428571428572</v>
      </c>
      <c r="D185" s="187">
        <v>-3.4615384615384612</v>
      </c>
      <c r="E185" s="186">
        <v>4.1111111111111107</v>
      </c>
      <c r="F185" s="187">
        <f t="shared" ref="F185:J187" si="32">IFERROR(E185-C185,"-")</f>
        <v>0.25396825396825351</v>
      </c>
      <c r="G185" s="186">
        <v>4.0224719101123592</v>
      </c>
      <c r="H185" s="187">
        <f t="shared" si="32"/>
        <v>-8.8639200998751555E-2</v>
      </c>
      <c r="I185" s="186">
        <v>3.263157894736842</v>
      </c>
      <c r="J185" s="187">
        <f t="shared" si="32"/>
        <v>-0.75931401537551713</v>
      </c>
      <c r="K185" s="186">
        <v>3.9939393939393941</v>
      </c>
      <c r="L185" s="187">
        <f t="shared" ref="L185:L187" si="33">IFERROR(K185-I185,"-")</f>
        <v>0.73078149920255209</v>
      </c>
      <c r="M185" s="186">
        <v>3.3761467889908259</v>
      </c>
      <c r="N185" s="187">
        <f t="shared" ref="N185:N186" si="34">IFERROR(M185-K185,"-")</f>
        <v>-0.61779260494856825</v>
      </c>
    </row>
    <row r="186" spans="1:15" x14ac:dyDescent="0.25">
      <c r="B186" s="116" t="s">
        <v>73</v>
      </c>
      <c r="C186" s="186">
        <v>3.5</v>
      </c>
      <c r="D186" s="187">
        <v>-3.4557522123893802</v>
      </c>
      <c r="E186" s="186">
        <v>2</v>
      </c>
      <c r="F186" s="187">
        <f t="shared" si="32"/>
        <v>-1.5</v>
      </c>
      <c r="G186" s="186">
        <v>2.0849056603773586</v>
      </c>
      <c r="H186" s="187">
        <f t="shared" si="32"/>
        <v>8.4905660377358583E-2</v>
      </c>
      <c r="I186" s="186">
        <v>3.7878787878787881</v>
      </c>
      <c r="J186" s="187">
        <f t="shared" si="32"/>
        <v>1.7029731275014295</v>
      </c>
      <c r="K186" s="186">
        <v>2.9772727272727271</v>
      </c>
      <c r="L186" s="187">
        <f t="shared" si="33"/>
        <v>-0.810606060606061</v>
      </c>
      <c r="M186" s="186">
        <v>3.693548387096774</v>
      </c>
      <c r="N186" s="187">
        <f t="shared" si="34"/>
        <v>0.71627565982404695</v>
      </c>
    </row>
    <row r="187" spans="1:15" x14ac:dyDescent="0.25">
      <c r="B187" s="116" t="s">
        <v>75</v>
      </c>
      <c r="C187" s="186">
        <v>7</v>
      </c>
      <c r="D187" s="187">
        <v>-2.3116883116883109</v>
      </c>
      <c r="E187" s="186">
        <v>1.2941176470588236</v>
      </c>
      <c r="F187" s="187">
        <f t="shared" si="32"/>
        <v>-5.7058823529411766</v>
      </c>
      <c r="G187" s="186">
        <v>3.8448275862068964</v>
      </c>
      <c r="H187" s="187">
        <f t="shared" si="32"/>
        <v>2.5507099391480725</v>
      </c>
      <c r="I187" s="186">
        <v>4.1473684210526311</v>
      </c>
      <c r="J187" s="187">
        <f t="shared" si="32"/>
        <v>0.3025408348457348</v>
      </c>
      <c r="K187" s="186">
        <v>3.2682926829268291</v>
      </c>
      <c r="L187" s="187">
        <f t="shared" si="33"/>
        <v>-0.87907573812580209</v>
      </c>
      <c r="M187" s="186"/>
      <c r="N187" s="187"/>
    </row>
    <row r="188" spans="1:15" x14ac:dyDescent="0.25">
      <c r="B188" s="116" t="s">
        <v>77</v>
      </c>
      <c r="C188" s="186" t="s">
        <v>233</v>
      </c>
      <c r="D188" s="187" t="s">
        <v>233</v>
      </c>
      <c r="E188" s="186">
        <v>2.8888888888888888</v>
      </c>
      <c r="F188" s="187" t="str">
        <f>IFERROR(E188-C188,"-")</f>
        <v>-</v>
      </c>
      <c r="G188" s="186">
        <v>4.098591549295775</v>
      </c>
      <c r="H188" s="187">
        <f>IFERROR(G188-E188,"-")</f>
        <v>1.2097026604068861</v>
      </c>
      <c r="I188" s="186">
        <v>4.5074626865671643</v>
      </c>
      <c r="J188" s="187">
        <f>IFERROR(I188-G188,"-")</f>
        <v>0.40887113727138935</v>
      </c>
      <c r="K188" s="186">
        <v>5.5333333333333332</v>
      </c>
      <c r="L188" s="187">
        <f>IFERROR(K188-I188,"-")</f>
        <v>1.0258706467661689</v>
      </c>
      <c r="M188" s="186"/>
      <c r="N188" s="187"/>
    </row>
    <row r="189" spans="1:15" x14ac:dyDescent="0.25">
      <c r="B189" s="116" t="s">
        <v>79</v>
      </c>
      <c r="C189" s="186" t="s">
        <v>233</v>
      </c>
      <c r="D189" s="187" t="s">
        <v>233</v>
      </c>
      <c r="E189" s="186">
        <v>2.0909090909090908</v>
      </c>
      <c r="F189" s="187" t="str">
        <f t="shared" ref="F189:J197" si="35">IFERROR(E189-C189,"-")</f>
        <v>-</v>
      </c>
      <c r="G189" s="186">
        <v>5.3</v>
      </c>
      <c r="H189" s="187">
        <f t="shared" si="35"/>
        <v>3.209090909090909</v>
      </c>
      <c r="I189" s="186">
        <v>2.6585365853658538</v>
      </c>
      <c r="J189" s="187">
        <f t="shared" si="35"/>
        <v>-2.641463414634146</v>
      </c>
      <c r="K189" s="186">
        <v>1.7142857142857142</v>
      </c>
      <c r="L189" s="187">
        <f t="shared" ref="L189:L197" si="36">IFERROR(K189-I189,"-")</f>
        <v>-0.94425087108013961</v>
      </c>
      <c r="M189" s="186"/>
      <c r="N189" s="187"/>
    </row>
    <row r="190" spans="1:15" x14ac:dyDescent="0.25">
      <c r="B190" s="116" t="s">
        <v>120</v>
      </c>
      <c r="C190" s="186" t="s">
        <v>233</v>
      </c>
      <c r="D190" s="187" t="s">
        <v>233</v>
      </c>
      <c r="E190" s="186">
        <v>3.5555555555555554</v>
      </c>
      <c r="F190" s="187" t="str">
        <f t="shared" si="35"/>
        <v>-</v>
      </c>
      <c r="G190" s="186">
        <v>2.5609756097560976</v>
      </c>
      <c r="H190" s="187">
        <f t="shared" si="35"/>
        <v>-0.99457994579945774</v>
      </c>
      <c r="I190" s="186">
        <v>4.5862068965517242</v>
      </c>
      <c r="J190" s="187">
        <f t="shared" si="35"/>
        <v>2.0252312867956266</v>
      </c>
      <c r="K190" s="186">
        <v>2.7142857142857144</v>
      </c>
      <c r="L190" s="187">
        <f t="shared" si="36"/>
        <v>-1.8719211822660098</v>
      </c>
      <c r="M190" s="186"/>
      <c r="N190" s="187"/>
    </row>
    <row r="191" spans="1:15" x14ac:dyDescent="0.25">
      <c r="B191" s="116" t="s">
        <v>83</v>
      </c>
      <c r="C191" s="186" t="s">
        <v>233</v>
      </c>
      <c r="D191" s="187" t="s">
        <v>233</v>
      </c>
      <c r="E191" s="186">
        <v>3.6666666666666665</v>
      </c>
      <c r="F191" s="187" t="str">
        <f t="shared" si="35"/>
        <v>-</v>
      </c>
      <c r="G191" s="186">
        <v>1.8235294117647058</v>
      </c>
      <c r="H191" s="187">
        <f t="shared" si="35"/>
        <v>-1.8431372549019607</v>
      </c>
      <c r="I191" s="186">
        <v>4.875</v>
      </c>
      <c r="J191" s="187">
        <f t="shared" si="35"/>
        <v>3.0514705882352944</v>
      </c>
      <c r="K191" s="186">
        <v>2</v>
      </c>
      <c r="L191" s="187">
        <f t="shared" si="36"/>
        <v>-2.875</v>
      </c>
      <c r="M191" s="186"/>
      <c r="N191" s="187"/>
    </row>
    <row r="192" spans="1:15" x14ac:dyDescent="0.25">
      <c r="B192" s="116" t="s">
        <v>85</v>
      </c>
      <c r="C192" s="186">
        <v>4.25</v>
      </c>
      <c r="D192" s="187">
        <v>-0.21153846153846168</v>
      </c>
      <c r="E192" s="186">
        <v>3.8823529411764706</v>
      </c>
      <c r="F192" s="187">
        <f t="shared" si="35"/>
        <v>-0.36764705882352944</v>
      </c>
      <c r="G192" s="186">
        <v>6.520833333333333</v>
      </c>
      <c r="H192" s="187">
        <f t="shared" si="35"/>
        <v>2.6384803921568625</v>
      </c>
      <c r="I192" s="186">
        <v>4.9824561403508776</v>
      </c>
      <c r="J192" s="187">
        <f t="shared" si="35"/>
        <v>-1.5383771929824555</v>
      </c>
      <c r="K192" s="186">
        <v>7.05</v>
      </c>
      <c r="L192" s="187">
        <f t="shared" si="36"/>
        <v>2.0675438596491222</v>
      </c>
      <c r="M192" s="186"/>
      <c r="N192" s="187"/>
    </row>
    <row r="193" spans="2:15" x14ac:dyDescent="0.25">
      <c r="B193" s="116" t="s">
        <v>87</v>
      </c>
      <c r="C193" s="186">
        <v>1</v>
      </c>
      <c r="D193" s="187">
        <v>-7.384615384615385</v>
      </c>
      <c r="E193" s="186">
        <v>6.1904761904761907</v>
      </c>
      <c r="F193" s="187">
        <f t="shared" si="35"/>
        <v>5.1904761904761907</v>
      </c>
      <c r="G193" s="186">
        <v>3.5925925925925926</v>
      </c>
      <c r="H193" s="187">
        <f t="shared" si="35"/>
        <v>-2.5978835978835981</v>
      </c>
      <c r="I193" s="186">
        <v>3.0555555555555554</v>
      </c>
      <c r="J193" s="187">
        <f t="shared" si="35"/>
        <v>-0.5370370370370372</v>
      </c>
      <c r="K193" s="186">
        <v>6.9253731343283578</v>
      </c>
      <c r="L193" s="187">
        <f t="shared" si="36"/>
        <v>3.8698175787728024</v>
      </c>
      <c r="M193" s="186"/>
      <c r="N193" s="187"/>
    </row>
    <row r="194" spans="2:15" x14ac:dyDescent="0.25">
      <c r="B194" s="116" t="s">
        <v>89</v>
      </c>
      <c r="C194" s="186">
        <v>6.25</v>
      </c>
      <c r="D194" s="187">
        <v>3.4404761904761907</v>
      </c>
      <c r="E194" s="186">
        <v>2.1971830985915495</v>
      </c>
      <c r="F194" s="187">
        <f t="shared" si="35"/>
        <v>-4.0528169014084501</v>
      </c>
      <c r="G194" s="186">
        <v>3.8333333333333335</v>
      </c>
      <c r="H194" s="187">
        <f t="shared" si="35"/>
        <v>1.636150234741784</v>
      </c>
      <c r="I194" s="186">
        <v>2.4133333333333336</v>
      </c>
      <c r="J194" s="187">
        <f t="shared" si="35"/>
        <v>-1.42</v>
      </c>
      <c r="K194" s="186">
        <v>5.0574712643678161</v>
      </c>
      <c r="L194" s="187">
        <f t="shared" si="36"/>
        <v>2.6441379310344826</v>
      </c>
      <c r="M194" s="186"/>
      <c r="N194" s="187"/>
    </row>
    <row r="195" spans="2:15" x14ac:dyDescent="0.25">
      <c r="B195" s="116" t="s">
        <v>91</v>
      </c>
      <c r="C195" s="186">
        <v>10.5</v>
      </c>
      <c r="D195" s="187">
        <v>6.3082191780821919</v>
      </c>
      <c r="E195" s="186">
        <v>2.9473684210526314</v>
      </c>
      <c r="F195" s="187">
        <f t="shared" si="35"/>
        <v>-7.5526315789473681</v>
      </c>
      <c r="G195" s="186">
        <v>1.8409090909090908</v>
      </c>
      <c r="H195" s="187">
        <f t="shared" si="35"/>
        <v>-1.1064593301435406</v>
      </c>
      <c r="I195" s="186">
        <v>4.36231884057971</v>
      </c>
      <c r="J195" s="187">
        <f t="shared" si="35"/>
        <v>2.5214097496706191</v>
      </c>
      <c r="K195" s="186">
        <v>2.8571428571428572</v>
      </c>
      <c r="L195" s="187">
        <f t="shared" si="36"/>
        <v>-1.5051759834368528</v>
      </c>
      <c r="M195" s="186"/>
      <c r="N195" s="187"/>
    </row>
    <row r="196" spans="2:15" x14ac:dyDescent="0.25">
      <c r="B196" s="116" t="s">
        <v>93</v>
      </c>
      <c r="C196" s="186">
        <v>35.5</v>
      </c>
      <c r="D196" s="187">
        <v>29.98</v>
      </c>
      <c r="E196" s="186">
        <v>2.7735849056603774</v>
      </c>
      <c r="F196" s="187">
        <f t="shared" si="35"/>
        <v>-32.726415094339622</v>
      </c>
      <c r="G196" s="186">
        <v>3.5396825396825395</v>
      </c>
      <c r="H196" s="187">
        <f t="shared" si="35"/>
        <v>0.76609763402216213</v>
      </c>
      <c r="I196" s="186">
        <v>2.7608695652173911</v>
      </c>
      <c r="J196" s="187">
        <f t="shared" si="35"/>
        <v>-0.77881297446514841</v>
      </c>
      <c r="K196" s="186">
        <v>3.0504201680672267</v>
      </c>
      <c r="L196" s="187">
        <f t="shared" si="36"/>
        <v>0.28955060284983558</v>
      </c>
      <c r="M196" s="186"/>
      <c r="N196" s="187"/>
    </row>
    <row r="197" spans="2:15" ht="15.75" x14ac:dyDescent="0.25">
      <c r="B197" s="119" t="s">
        <v>30</v>
      </c>
      <c r="C197" s="188">
        <v>4.7816593886462879</v>
      </c>
      <c r="D197" s="189">
        <v>-1.4646962964849077</v>
      </c>
      <c r="E197" s="188">
        <v>3.0651260504201683</v>
      </c>
      <c r="F197" s="189">
        <f t="shared" si="35"/>
        <v>-1.7165333382261196</v>
      </c>
      <c r="G197" s="188">
        <v>3.4307458143074583</v>
      </c>
      <c r="H197" s="189">
        <f t="shared" si="35"/>
        <v>0.36561976388729001</v>
      </c>
      <c r="I197" s="188">
        <v>3.7066290550070522</v>
      </c>
      <c r="J197" s="189">
        <f t="shared" si="35"/>
        <v>0.27588324069959391</v>
      </c>
      <c r="K197" s="188">
        <v>4.0839506172839508</v>
      </c>
      <c r="L197" s="189">
        <f t="shared" si="36"/>
        <v>0.37732156227689861</v>
      </c>
      <c r="M197" s="188">
        <v>3.5450643776824036</v>
      </c>
      <c r="N197" s="189">
        <v>-9.5251827851193127E-2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290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v>2020</v>
      </c>
      <c r="D205" s="296"/>
      <c r="E205" s="297">
        <v>2021</v>
      </c>
      <c r="F205" s="296"/>
      <c r="G205" s="297">
        <v>2022</v>
      </c>
      <c r="H205" s="296"/>
      <c r="I205" s="297">
        <v>2023</v>
      </c>
      <c r="J205" s="296"/>
      <c r="K205" s="297">
        <v>2024</v>
      </c>
      <c r="L205" s="296"/>
      <c r="M205" s="297">
        <v>2025</v>
      </c>
      <c r="N205" s="298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3.1976744186046511</v>
      </c>
      <c r="D207" s="187">
        <v>-0.24677002583979357</v>
      </c>
      <c r="E207" s="186">
        <v>3.6428571428571428</v>
      </c>
      <c r="F207" s="187">
        <f t="shared" ref="F207:J209" si="37">IFERROR(E207-C207,"-")</f>
        <v>0.44518272425249172</v>
      </c>
      <c r="G207" s="186">
        <v>4.6836734693877551</v>
      </c>
      <c r="H207" s="187">
        <f t="shared" si="37"/>
        <v>1.0408163265306123</v>
      </c>
      <c r="I207" s="186">
        <v>2.5125000000000002</v>
      </c>
      <c r="J207" s="187">
        <f t="shared" si="37"/>
        <v>-2.1711734693877549</v>
      </c>
      <c r="K207" s="186">
        <v>3.9393939393939394</v>
      </c>
      <c r="L207" s="187">
        <f t="shared" ref="L207:L209" si="38">IFERROR(K207-I207,"-")</f>
        <v>1.4268939393939393</v>
      </c>
      <c r="M207" s="186">
        <v>4.7446808510638299</v>
      </c>
      <c r="N207" s="187">
        <f t="shared" ref="N207:N208" si="39">IFERROR(M207-K207,"-")</f>
        <v>0.80528691166989042</v>
      </c>
    </row>
    <row r="208" spans="2:15" x14ac:dyDescent="0.25">
      <c r="B208" s="116" t="s">
        <v>73</v>
      </c>
      <c r="C208" s="186">
        <v>2.3858267716535435</v>
      </c>
      <c r="D208" s="187">
        <v>-6.0731896217890791</v>
      </c>
      <c r="E208" s="186">
        <v>33.666666666666664</v>
      </c>
      <c r="F208" s="187">
        <f t="shared" si="37"/>
        <v>31.28083989501312</v>
      </c>
      <c r="G208" s="186">
        <v>3.073394495412844</v>
      </c>
      <c r="H208" s="187">
        <f t="shared" si="37"/>
        <v>-30.593272171253819</v>
      </c>
      <c r="I208" s="186">
        <v>2.52</v>
      </c>
      <c r="J208" s="187">
        <f t="shared" si="37"/>
        <v>-0.55339449541284402</v>
      </c>
      <c r="K208" s="186">
        <v>4.2948717948717947</v>
      </c>
      <c r="L208" s="187">
        <f t="shared" si="38"/>
        <v>1.7748717948717947</v>
      </c>
      <c r="M208" s="186">
        <v>4.4141414141414144</v>
      </c>
      <c r="N208" s="187">
        <f t="shared" si="39"/>
        <v>0.11926961926961965</v>
      </c>
    </row>
    <row r="209" spans="2:15" x14ac:dyDescent="0.25">
      <c r="B209" s="116" t="s">
        <v>75</v>
      </c>
      <c r="C209" s="186">
        <v>2</v>
      </c>
      <c r="D209" s="187">
        <v>-4.34020618556701</v>
      </c>
      <c r="E209" s="186">
        <v>11.714285714285714</v>
      </c>
      <c r="F209" s="187">
        <f t="shared" si="37"/>
        <v>9.7142857142857135</v>
      </c>
      <c r="G209" s="186">
        <v>3.893939393939394</v>
      </c>
      <c r="H209" s="187">
        <f t="shared" si="37"/>
        <v>-7.820346320346319</v>
      </c>
      <c r="I209" s="186">
        <v>3.5217391304347827</v>
      </c>
      <c r="J209" s="187">
        <f t="shared" si="37"/>
        <v>-0.37220026350461133</v>
      </c>
      <c r="K209" s="186">
        <v>4.4060150375939848</v>
      </c>
      <c r="L209" s="187">
        <f t="shared" si="38"/>
        <v>0.88427590715920212</v>
      </c>
      <c r="M209" s="186"/>
      <c r="N209" s="187"/>
    </row>
    <row r="210" spans="2:15" x14ac:dyDescent="0.25">
      <c r="B210" s="116" t="s">
        <v>77</v>
      </c>
      <c r="C210" s="186" t="s">
        <v>233</v>
      </c>
      <c r="D210" s="187" t="s">
        <v>233</v>
      </c>
      <c r="E210" s="186">
        <v>12.222222222222221</v>
      </c>
      <c r="F210" s="187" t="str">
        <f>IFERROR(E210-C210,"-")</f>
        <v>-</v>
      </c>
      <c r="G210" s="186">
        <v>3</v>
      </c>
      <c r="H210" s="187">
        <f>IFERROR(G210-E210,"-")</f>
        <v>-9.2222222222222214</v>
      </c>
      <c r="I210" s="186">
        <v>2.2131147540983607</v>
      </c>
      <c r="J210" s="187">
        <f>IFERROR(I210-G210,"-")</f>
        <v>-0.78688524590163933</v>
      </c>
      <c r="K210" s="186">
        <v>4.134615384615385</v>
      </c>
      <c r="L210" s="187">
        <f>IFERROR(K210-I210,"-")</f>
        <v>1.9215006305170244</v>
      </c>
      <c r="M210" s="186"/>
      <c r="N210" s="187"/>
    </row>
    <row r="211" spans="2:15" x14ac:dyDescent="0.25">
      <c r="B211" s="116" t="s">
        <v>79</v>
      </c>
      <c r="C211" s="186" t="s">
        <v>233</v>
      </c>
      <c r="D211" s="187" t="s">
        <v>233</v>
      </c>
      <c r="E211" s="186">
        <v>5.9545454545454541</v>
      </c>
      <c r="F211" s="187" t="str">
        <f t="shared" ref="F211:J219" si="40">IFERROR(E211-C211,"-")</f>
        <v>-</v>
      </c>
      <c r="G211" s="186">
        <v>2.5192307692307692</v>
      </c>
      <c r="H211" s="187">
        <f t="shared" si="40"/>
        <v>-3.435314685314685</v>
      </c>
      <c r="I211" s="186">
        <v>4.0434782608695654</v>
      </c>
      <c r="J211" s="187">
        <f t="shared" si="40"/>
        <v>1.5242474916387962</v>
      </c>
      <c r="K211" s="186">
        <v>5.083333333333333</v>
      </c>
      <c r="L211" s="187">
        <f t="shared" ref="L211:L219" si="41">IFERROR(K211-I211,"-")</f>
        <v>1.0398550724637676</v>
      </c>
      <c r="M211" s="186"/>
      <c r="N211" s="187"/>
    </row>
    <row r="212" spans="2:15" x14ac:dyDescent="0.25">
      <c r="B212" s="116" t="s">
        <v>81</v>
      </c>
      <c r="C212" s="186" t="s">
        <v>233</v>
      </c>
      <c r="D212" s="187" t="s">
        <v>233</v>
      </c>
      <c r="E212" s="186">
        <v>4</v>
      </c>
      <c r="F212" s="187" t="str">
        <f t="shared" si="40"/>
        <v>-</v>
      </c>
      <c r="G212" s="186">
        <v>3.4222222222222221</v>
      </c>
      <c r="H212" s="187">
        <f t="shared" si="40"/>
        <v>-0.57777777777777795</v>
      </c>
      <c r="I212" s="186">
        <v>3.9</v>
      </c>
      <c r="J212" s="187">
        <f t="shared" si="40"/>
        <v>0.47777777777777786</v>
      </c>
      <c r="K212" s="186">
        <v>3.0769230769230771</v>
      </c>
      <c r="L212" s="187">
        <f t="shared" si="41"/>
        <v>-0.82307692307692282</v>
      </c>
      <c r="M212" s="186"/>
      <c r="N212" s="187"/>
    </row>
    <row r="213" spans="2:15" x14ac:dyDescent="0.25">
      <c r="B213" s="116" t="s">
        <v>83</v>
      </c>
      <c r="C213" s="186" t="s">
        <v>233</v>
      </c>
      <c r="D213" s="187" t="s">
        <v>233</v>
      </c>
      <c r="E213" s="186">
        <v>5.4</v>
      </c>
      <c r="F213" s="187" t="str">
        <f t="shared" si="40"/>
        <v>-</v>
      </c>
      <c r="G213" s="186">
        <v>5.3098591549295771</v>
      </c>
      <c r="H213" s="187">
        <f t="shared" si="40"/>
        <v>-9.0140845070423303E-2</v>
      </c>
      <c r="I213" s="186">
        <v>3.0256410256410255</v>
      </c>
      <c r="J213" s="187">
        <f t="shared" si="40"/>
        <v>-2.2842181292885515</v>
      </c>
      <c r="K213" s="186">
        <v>5.6585365853658534</v>
      </c>
      <c r="L213" s="187">
        <f t="shared" si="41"/>
        <v>2.6328955597248278</v>
      </c>
      <c r="M213" s="186"/>
      <c r="N213" s="187"/>
    </row>
    <row r="214" spans="2:15" x14ac:dyDescent="0.25">
      <c r="B214" s="116" t="s">
        <v>85</v>
      </c>
      <c r="C214" s="186">
        <v>12.92</v>
      </c>
      <c r="D214" s="187">
        <v>7.3731249999999999</v>
      </c>
      <c r="E214" s="186">
        <v>8.7435897435897427</v>
      </c>
      <c r="F214" s="187">
        <f t="shared" si="40"/>
        <v>-4.1764102564102572</v>
      </c>
      <c r="G214" s="186">
        <v>3.2537313432835822</v>
      </c>
      <c r="H214" s="187">
        <f t="shared" si="40"/>
        <v>-5.4898584003061606</v>
      </c>
      <c r="I214" s="186">
        <v>3.84</v>
      </c>
      <c r="J214" s="187">
        <f t="shared" si="40"/>
        <v>0.5862686567164177</v>
      </c>
      <c r="K214" s="186">
        <v>4.9514563106796112</v>
      </c>
      <c r="L214" s="187">
        <f t="shared" si="41"/>
        <v>1.1114563106796114</v>
      </c>
      <c r="M214" s="186"/>
      <c r="N214" s="187"/>
    </row>
    <row r="215" spans="2:15" x14ac:dyDescent="0.25">
      <c r="B215" s="116" t="s">
        <v>87</v>
      </c>
      <c r="C215" s="186" t="s">
        <v>233</v>
      </c>
      <c r="D215" s="187" t="s">
        <v>233</v>
      </c>
      <c r="E215" s="186">
        <v>4.5</v>
      </c>
      <c r="F215" s="187" t="str">
        <f t="shared" si="40"/>
        <v>-</v>
      </c>
      <c r="G215" s="186">
        <v>2.1489361702127661</v>
      </c>
      <c r="H215" s="187">
        <f t="shared" si="40"/>
        <v>-2.3510638297872339</v>
      </c>
      <c r="I215" s="186">
        <v>3.9166666666666665</v>
      </c>
      <c r="J215" s="187">
        <f t="shared" si="40"/>
        <v>1.7677304964539005</v>
      </c>
      <c r="K215" s="186">
        <v>5.662337662337662</v>
      </c>
      <c r="L215" s="187">
        <f t="shared" si="41"/>
        <v>1.7456709956709955</v>
      </c>
      <c r="M215" s="186"/>
      <c r="N215" s="187"/>
    </row>
    <row r="216" spans="2:15" x14ac:dyDescent="0.25">
      <c r="B216" s="116" t="s">
        <v>89</v>
      </c>
      <c r="C216" s="186">
        <v>4.25</v>
      </c>
      <c r="D216" s="187">
        <v>-0.4568965517241379</v>
      </c>
      <c r="E216" s="186">
        <v>4.9454545454545453</v>
      </c>
      <c r="F216" s="187">
        <f t="shared" si="40"/>
        <v>0.69545454545454533</v>
      </c>
      <c r="G216" s="186">
        <v>2.6509433962264151</v>
      </c>
      <c r="H216" s="187">
        <f t="shared" si="40"/>
        <v>-2.2945111492281303</v>
      </c>
      <c r="I216" s="186">
        <v>3.2222222222222223</v>
      </c>
      <c r="J216" s="187">
        <f t="shared" si="40"/>
        <v>0.57127882599580726</v>
      </c>
      <c r="K216" s="186">
        <v>4.9494949494949498</v>
      </c>
      <c r="L216" s="187">
        <f t="shared" si="41"/>
        <v>1.7272727272727275</v>
      </c>
      <c r="M216" s="186"/>
      <c r="N216" s="187"/>
    </row>
    <row r="217" spans="2:15" x14ac:dyDescent="0.25">
      <c r="B217" s="116" t="s">
        <v>91</v>
      </c>
      <c r="C217" s="186">
        <v>1</v>
      </c>
      <c r="D217" s="187">
        <v>-4.8</v>
      </c>
      <c r="E217" s="186">
        <v>4.854838709677419</v>
      </c>
      <c r="F217" s="187">
        <f t="shared" si="40"/>
        <v>3.854838709677419</v>
      </c>
      <c r="G217" s="186">
        <v>3.4</v>
      </c>
      <c r="H217" s="187">
        <f t="shared" si="40"/>
        <v>-1.4548387096774191</v>
      </c>
      <c r="I217" s="186">
        <v>4.8137931034482762</v>
      </c>
      <c r="J217" s="187">
        <f t="shared" si="40"/>
        <v>1.4137931034482762</v>
      </c>
      <c r="K217" s="186">
        <v>3.5636363636363635</v>
      </c>
      <c r="L217" s="187">
        <f t="shared" si="41"/>
        <v>-1.2501567398119127</v>
      </c>
      <c r="M217" s="186"/>
      <c r="N217" s="187"/>
    </row>
    <row r="218" spans="2:15" x14ac:dyDescent="0.25">
      <c r="B218" s="116" t="s">
        <v>93</v>
      </c>
      <c r="C218" s="186">
        <v>1.9565217391304348</v>
      </c>
      <c r="D218" s="187">
        <v>0.10869565217391308</v>
      </c>
      <c r="E218" s="186">
        <v>5.125</v>
      </c>
      <c r="F218" s="187">
        <f t="shared" si="40"/>
        <v>3.1684782608695654</v>
      </c>
      <c r="G218" s="186">
        <v>4.306451612903226</v>
      </c>
      <c r="H218" s="187">
        <f t="shared" si="40"/>
        <v>-0.81854838709677402</v>
      </c>
      <c r="I218" s="186">
        <v>2.901098901098901</v>
      </c>
      <c r="J218" s="187">
        <f t="shared" si="40"/>
        <v>-1.405352711804325</v>
      </c>
      <c r="K218" s="186">
        <v>4.1592920353982299</v>
      </c>
      <c r="L218" s="187">
        <f t="shared" si="41"/>
        <v>1.2581931342993289</v>
      </c>
      <c r="M218" s="186"/>
      <c r="N218" s="187"/>
    </row>
    <row r="219" spans="2:15" ht="15.75" x14ac:dyDescent="0.25">
      <c r="B219" s="119" t="s">
        <v>30</v>
      </c>
      <c r="C219" s="188">
        <v>3.8098591549295775</v>
      </c>
      <c r="D219" s="189">
        <v>-1.2694842103235007</v>
      </c>
      <c r="E219" s="188">
        <v>5.8116710875331563</v>
      </c>
      <c r="F219" s="189">
        <f t="shared" si="40"/>
        <v>2.0018119326035788</v>
      </c>
      <c r="G219" s="188">
        <v>3.5172811059907834</v>
      </c>
      <c r="H219" s="189">
        <f t="shared" si="40"/>
        <v>-2.2943899815423729</v>
      </c>
      <c r="I219" s="188">
        <v>3.3786057692307692</v>
      </c>
      <c r="J219" s="189">
        <f t="shared" si="40"/>
        <v>-0.1386753367600142</v>
      </c>
      <c r="K219" s="188">
        <v>4.425434583714547</v>
      </c>
      <c r="L219" s="189">
        <f t="shared" si="41"/>
        <v>1.0468288144837778</v>
      </c>
      <c r="M219" s="188">
        <v>4.6083333333333334</v>
      </c>
      <c r="N219" s="189">
        <v>0.47638888888888875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289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v>2020</v>
      </c>
      <c r="D227" s="296"/>
      <c r="E227" s="297">
        <v>2021</v>
      </c>
      <c r="F227" s="296"/>
      <c r="G227" s="297">
        <v>2022</v>
      </c>
      <c r="H227" s="296"/>
      <c r="I227" s="297">
        <v>2023</v>
      </c>
      <c r="J227" s="296"/>
      <c r="K227" s="297">
        <v>2024</v>
      </c>
      <c r="L227" s="296"/>
      <c r="M227" s="297">
        <v>2025</v>
      </c>
      <c r="N227" s="298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3.8571428571428572</v>
      </c>
      <c r="D229" s="187">
        <v>-3.4615384615384612</v>
      </c>
      <c r="E229" s="186">
        <v>4.1111111111111107</v>
      </c>
      <c r="F229" s="187">
        <f t="shared" ref="F229:J231" si="42">IFERROR(E229-C229,"-")</f>
        <v>0.25396825396825351</v>
      </c>
      <c r="G229" s="186">
        <v>4.0224719101123592</v>
      </c>
      <c r="H229" s="187">
        <f t="shared" si="42"/>
        <v>-8.8639200998751555E-2</v>
      </c>
      <c r="I229" s="186">
        <v>3.263157894736842</v>
      </c>
      <c r="J229" s="187">
        <f t="shared" si="42"/>
        <v>-0.75931401537551713</v>
      </c>
      <c r="K229" s="186">
        <v>3.9939393939393941</v>
      </c>
      <c r="L229" s="187">
        <f t="shared" ref="L229:L231" si="43">IFERROR(K229-I229,"-")</f>
        <v>0.73078149920255209</v>
      </c>
      <c r="M229" s="186">
        <v>3.3761467889908259</v>
      </c>
      <c r="N229" s="187">
        <f t="shared" ref="N229:N230" si="44">IFERROR(M229-K229,"-")</f>
        <v>-0.61779260494856825</v>
      </c>
    </row>
    <row r="230" spans="2:15" x14ac:dyDescent="0.25">
      <c r="B230" s="116" t="s">
        <v>73</v>
      </c>
      <c r="C230" s="186">
        <v>3.5</v>
      </c>
      <c r="D230" s="187">
        <v>-3.4557522123893802</v>
      </c>
      <c r="E230" s="186">
        <v>2</v>
      </c>
      <c r="F230" s="187">
        <f t="shared" si="42"/>
        <v>-1.5</v>
      </c>
      <c r="G230" s="186">
        <v>2.0849056603773586</v>
      </c>
      <c r="H230" s="187">
        <f t="shared" si="42"/>
        <v>8.4905660377358583E-2</v>
      </c>
      <c r="I230" s="186">
        <v>3.7878787878787881</v>
      </c>
      <c r="J230" s="187">
        <f t="shared" si="42"/>
        <v>1.7029731275014295</v>
      </c>
      <c r="K230" s="186">
        <v>2.9772727272727271</v>
      </c>
      <c r="L230" s="187">
        <f t="shared" si="43"/>
        <v>-0.810606060606061</v>
      </c>
      <c r="M230" s="186">
        <v>3.693548387096774</v>
      </c>
      <c r="N230" s="187">
        <f t="shared" si="44"/>
        <v>0.71627565982404695</v>
      </c>
    </row>
    <row r="231" spans="2:15" x14ac:dyDescent="0.25">
      <c r="B231" s="116" t="s">
        <v>75</v>
      </c>
      <c r="C231" s="186">
        <v>7</v>
      </c>
      <c r="D231" s="187">
        <v>-2.3116883116883109</v>
      </c>
      <c r="E231" s="186">
        <v>1.2941176470588236</v>
      </c>
      <c r="F231" s="187">
        <f t="shared" si="42"/>
        <v>-5.7058823529411766</v>
      </c>
      <c r="G231" s="186">
        <v>3.8448275862068964</v>
      </c>
      <c r="H231" s="187">
        <f t="shared" si="42"/>
        <v>2.5507099391480725</v>
      </c>
      <c r="I231" s="186">
        <v>4.1473684210526311</v>
      </c>
      <c r="J231" s="187">
        <f t="shared" si="42"/>
        <v>0.3025408348457348</v>
      </c>
      <c r="K231" s="186">
        <v>3.2682926829268291</v>
      </c>
      <c r="L231" s="187">
        <f t="shared" si="43"/>
        <v>-0.87907573812580209</v>
      </c>
      <c r="M231" s="186"/>
      <c r="N231" s="187"/>
    </row>
    <row r="232" spans="2:15" x14ac:dyDescent="0.25">
      <c r="B232" s="116" t="s">
        <v>77</v>
      </c>
      <c r="C232" s="186" t="s">
        <v>233</v>
      </c>
      <c r="D232" s="187" t="s">
        <v>233</v>
      </c>
      <c r="E232" s="186">
        <v>2.8888888888888888</v>
      </c>
      <c r="F232" s="187" t="str">
        <f>IFERROR(E232-C232,"-")</f>
        <v>-</v>
      </c>
      <c r="G232" s="186">
        <v>4.098591549295775</v>
      </c>
      <c r="H232" s="187">
        <f>IFERROR(G232-E232,"-")</f>
        <v>1.2097026604068861</v>
      </c>
      <c r="I232" s="186">
        <v>4.5074626865671643</v>
      </c>
      <c r="J232" s="187">
        <f>IFERROR(I232-G232,"-")</f>
        <v>0.40887113727138935</v>
      </c>
      <c r="K232" s="186">
        <v>5.5333333333333332</v>
      </c>
      <c r="L232" s="187">
        <f>IFERROR(K232-I232,"-")</f>
        <v>1.0258706467661689</v>
      </c>
      <c r="M232" s="186"/>
      <c r="N232" s="187"/>
    </row>
    <row r="233" spans="2:15" x14ac:dyDescent="0.25">
      <c r="B233" s="116" t="s">
        <v>79</v>
      </c>
      <c r="C233" s="186" t="s">
        <v>233</v>
      </c>
      <c r="D233" s="187" t="s">
        <v>233</v>
      </c>
      <c r="E233" s="186">
        <v>2.0909090909090908</v>
      </c>
      <c r="F233" s="187" t="str">
        <f t="shared" ref="F233:J241" si="45">IFERROR(E233-C233,"-")</f>
        <v>-</v>
      </c>
      <c r="G233" s="186">
        <v>5.3</v>
      </c>
      <c r="H233" s="187">
        <f t="shared" si="45"/>
        <v>3.209090909090909</v>
      </c>
      <c r="I233" s="186">
        <v>2.6585365853658538</v>
      </c>
      <c r="J233" s="187">
        <f t="shared" si="45"/>
        <v>-2.641463414634146</v>
      </c>
      <c r="K233" s="186">
        <v>1.7142857142857142</v>
      </c>
      <c r="L233" s="187">
        <f t="shared" ref="L233:L241" si="46">IFERROR(K233-I233,"-")</f>
        <v>-0.94425087108013961</v>
      </c>
      <c r="M233" s="186"/>
      <c r="N233" s="187"/>
    </row>
    <row r="234" spans="2:15" x14ac:dyDescent="0.25">
      <c r="B234" s="116" t="s">
        <v>81</v>
      </c>
      <c r="C234" s="186" t="s">
        <v>233</v>
      </c>
      <c r="D234" s="187" t="s">
        <v>233</v>
      </c>
      <c r="E234" s="186">
        <v>3.5555555555555554</v>
      </c>
      <c r="F234" s="187" t="str">
        <f t="shared" si="45"/>
        <v>-</v>
      </c>
      <c r="G234" s="186">
        <v>2.5609756097560976</v>
      </c>
      <c r="H234" s="187">
        <f t="shared" si="45"/>
        <v>-0.99457994579945774</v>
      </c>
      <c r="I234" s="186">
        <v>4.5862068965517242</v>
      </c>
      <c r="J234" s="187">
        <f t="shared" si="45"/>
        <v>2.0252312867956266</v>
      </c>
      <c r="K234" s="186">
        <v>2.7142857142857144</v>
      </c>
      <c r="L234" s="187">
        <f t="shared" si="46"/>
        <v>-1.8719211822660098</v>
      </c>
      <c r="M234" s="186"/>
      <c r="N234" s="187"/>
    </row>
    <row r="235" spans="2:15" x14ac:dyDescent="0.25">
      <c r="B235" s="116" t="s">
        <v>83</v>
      </c>
      <c r="C235" s="186" t="s">
        <v>233</v>
      </c>
      <c r="D235" s="187" t="s">
        <v>233</v>
      </c>
      <c r="E235" s="186">
        <v>3.6666666666666665</v>
      </c>
      <c r="F235" s="187" t="str">
        <f t="shared" si="45"/>
        <v>-</v>
      </c>
      <c r="G235" s="186">
        <v>1.8235294117647058</v>
      </c>
      <c r="H235" s="187">
        <f t="shared" si="45"/>
        <v>-1.8431372549019607</v>
      </c>
      <c r="I235" s="186">
        <v>4.875</v>
      </c>
      <c r="J235" s="187">
        <f t="shared" si="45"/>
        <v>3.0514705882352944</v>
      </c>
      <c r="K235" s="186">
        <v>2</v>
      </c>
      <c r="L235" s="187">
        <f t="shared" si="46"/>
        <v>-2.875</v>
      </c>
      <c r="M235" s="186"/>
      <c r="N235" s="187"/>
    </row>
    <row r="236" spans="2:15" x14ac:dyDescent="0.25">
      <c r="B236" s="116" t="s">
        <v>85</v>
      </c>
      <c r="C236" s="186">
        <v>4.25</v>
      </c>
      <c r="D236" s="187">
        <v>-0.21153846153846168</v>
      </c>
      <c r="E236" s="186">
        <v>3.8823529411764706</v>
      </c>
      <c r="F236" s="187">
        <f t="shared" si="45"/>
        <v>-0.36764705882352944</v>
      </c>
      <c r="G236" s="186">
        <v>6.520833333333333</v>
      </c>
      <c r="H236" s="187">
        <f t="shared" si="45"/>
        <v>2.6384803921568625</v>
      </c>
      <c r="I236" s="186">
        <v>4.9824561403508776</v>
      </c>
      <c r="J236" s="187">
        <f t="shared" si="45"/>
        <v>-1.5383771929824555</v>
      </c>
      <c r="K236" s="186">
        <v>7.05</v>
      </c>
      <c r="L236" s="187">
        <f t="shared" si="46"/>
        <v>2.0675438596491222</v>
      </c>
      <c r="M236" s="186"/>
      <c r="N236" s="187"/>
    </row>
    <row r="237" spans="2:15" x14ac:dyDescent="0.25">
      <c r="B237" s="116" t="s">
        <v>87</v>
      </c>
      <c r="C237" s="186">
        <v>1</v>
      </c>
      <c r="D237" s="187">
        <v>-7.384615384615385</v>
      </c>
      <c r="E237" s="186">
        <v>6.1904761904761907</v>
      </c>
      <c r="F237" s="187">
        <f t="shared" si="45"/>
        <v>5.1904761904761907</v>
      </c>
      <c r="G237" s="186">
        <v>3.5925925925925926</v>
      </c>
      <c r="H237" s="187">
        <f t="shared" si="45"/>
        <v>-2.5978835978835981</v>
      </c>
      <c r="I237" s="186">
        <v>3.0555555555555554</v>
      </c>
      <c r="J237" s="187">
        <f t="shared" si="45"/>
        <v>-0.5370370370370372</v>
      </c>
      <c r="K237" s="186">
        <v>6.9253731343283578</v>
      </c>
      <c r="L237" s="187">
        <f t="shared" si="46"/>
        <v>3.8698175787728024</v>
      </c>
      <c r="M237" s="186"/>
      <c r="N237" s="187"/>
    </row>
    <row r="238" spans="2:15" x14ac:dyDescent="0.25">
      <c r="B238" s="116" t="s">
        <v>89</v>
      </c>
      <c r="C238" s="186">
        <v>6.25</v>
      </c>
      <c r="D238" s="187">
        <v>3.4404761904761907</v>
      </c>
      <c r="E238" s="186">
        <v>2.1971830985915495</v>
      </c>
      <c r="F238" s="187">
        <f t="shared" si="45"/>
        <v>-4.0528169014084501</v>
      </c>
      <c r="G238" s="186">
        <v>3.8333333333333335</v>
      </c>
      <c r="H238" s="187">
        <f t="shared" si="45"/>
        <v>1.636150234741784</v>
      </c>
      <c r="I238" s="186">
        <v>2.4133333333333336</v>
      </c>
      <c r="J238" s="187">
        <f t="shared" si="45"/>
        <v>-1.42</v>
      </c>
      <c r="K238" s="186">
        <v>5.0574712643678161</v>
      </c>
      <c r="L238" s="187">
        <f t="shared" si="46"/>
        <v>2.6441379310344826</v>
      </c>
      <c r="M238" s="186"/>
      <c r="N238" s="187"/>
    </row>
    <row r="239" spans="2:15" x14ac:dyDescent="0.25">
      <c r="B239" s="116" t="s">
        <v>91</v>
      </c>
      <c r="C239" s="186">
        <v>10.5</v>
      </c>
      <c r="D239" s="187">
        <v>6.3082191780821919</v>
      </c>
      <c r="E239" s="186">
        <v>2.9473684210526314</v>
      </c>
      <c r="F239" s="187">
        <f t="shared" si="45"/>
        <v>-7.5526315789473681</v>
      </c>
      <c r="G239" s="186">
        <v>1.8409090909090908</v>
      </c>
      <c r="H239" s="187">
        <f t="shared" si="45"/>
        <v>-1.1064593301435406</v>
      </c>
      <c r="I239" s="186">
        <v>4.36231884057971</v>
      </c>
      <c r="J239" s="187">
        <f t="shared" si="45"/>
        <v>2.5214097496706191</v>
      </c>
      <c r="K239" s="186">
        <v>2.8571428571428572</v>
      </c>
      <c r="L239" s="187">
        <f t="shared" si="46"/>
        <v>-1.5051759834368528</v>
      </c>
      <c r="M239" s="186"/>
      <c r="N239" s="187"/>
    </row>
    <row r="240" spans="2:15" x14ac:dyDescent="0.25">
      <c r="B240" s="116" t="s">
        <v>93</v>
      </c>
      <c r="C240" s="186">
        <v>35.5</v>
      </c>
      <c r="D240" s="187">
        <v>29.98</v>
      </c>
      <c r="E240" s="186">
        <v>2.7735849056603774</v>
      </c>
      <c r="F240" s="187">
        <f t="shared" si="45"/>
        <v>-32.726415094339622</v>
      </c>
      <c r="G240" s="186">
        <v>3.5396825396825395</v>
      </c>
      <c r="H240" s="187">
        <f t="shared" si="45"/>
        <v>0.76609763402216213</v>
      </c>
      <c r="I240" s="186">
        <v>2.7608695652173911</v>
      </c>
      <c r="J240" s="187">
        <f t="shared" si="45"/>
        <v>-0.77881297446514841</v>
      </c>
      <c r="K240" s="186">
        <v>3.0504201680672267</v>
      </c>
      <c r="L240" s="187">
        <f t="shared" si="46"/>
        <v>0.28955060284983558</v>
      </c>
      <c r="M240" s="186"/>
      <c r="N240" s="187"/>
    </row>
    <row r="241" spans="2:15" ht="15.75" x14ac:dyDescent="0.25">
      <c r="B241" s="119" t="s">
        <v>30</v>
      </c>
      <c r="C241" s="188">
        <v>4.7816593886462879</v>
      </c>
      <c r="D241" s="189">
        <v>-1.4646962964849077</v>
      </c>
      <c r="E241" s="188">
        <v>3.0651260504201683</v>
      </c>
      <c r="F241" s="189">
        <f t="shared" si="45"/>
        <v>-1.7165333382261196</v>
      </c>
      <c r="G241" s="188">
        <v>3.4307458143074583</v>
      </c>
      <c r="H241" s="189">
        <f t="shared" si="45"/>
        <v>0.36561976388729001</v>
      </c>
      <c r="I241" s="188">
        <v>3.7066290550070522</v>
      </c>
      <c r="J241" s="189">
        <f t="shared" si="45"/>
        <v>0.27588324069959391</v>
      </c>
      <c r="K241" s="188">
        <v>4.0839506172839508</v>
      </c>
      <c r="L241" s="189">
        <f t="shared" si="46"/>
        <v>0.37732156227689861</v>
      </c>
      <c r="M241" s="188">
        <v>3.5450643776824036</v>
      </c>
      <c r="N241" s="189">
        <v>-9.5251827851193127E-2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291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v>2020</v>
      </c>
      <c r="D249" s="296"/>
      <c r="E249" s="297">
        <v>2021</v>
      </c>
      <c r="F249" s="296"/>
      <c r="G249" s="297">
        <v>2022</v>
      </c>
      <c r="H249" s="296"/>
      <c r="I249" s="297">
        <v>2023</v>
      </c>
      <c r="J249" s="296"/>
      <c r="K249" s="297">
        <v>2024</v>
      </c>
      <c r="L249" s="296"/>
      <c r="M249" s="297">
        <v>2025</v>
      </c>
      <c r="N249" s="298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5.3414634146341466</v>
      </c>
      <c r="D251" s="187">
        <v>-1.784852374839538</v>
      </c>
      <c r="E251" s="186">
        <v>1.6666666666666667</v>
      </c>
      <c r="F251" s="187">
        <f t="shared" ref="F251:J253" si="47">IFERROR(E251-C251,"-")</f>
        <v>-3.6747967479674797</v>
      </c>
      <c r="G251" s="186">
        <v>5.3076923076923075</v>
      </c>
      <c r="H251" s="187">
        <f t="shared" si="47"/>
        <v>3.6410256410256405</v>
      </c>
      <c r="I251" s="186">
        <v>2.1346153846153846</v>
      </c>
      <c r="J251" s="187">
        <f t="shared" si="47"/>
        <v>-3.1730769230769229</v>
      </c>
      <c r="K251" s="186">
        <v>4.935483870967742</v>
      </c>
      <c r="L251" s="187">
        <f t="shared" ref="L251:L253" si="48">IFERROR(K251-I251,"-")</f>
        <v>2.8008684863523574</v>
      </c>
      <c r="M251" s="186">
        <v>3.763157894736842</v>
      </c>
      <c r="N251" s="187">
        <f t="shared" ref="N251:N252" si="49">IFERROR(M251-K251,"-")</f>
        <v>-1.1723259762309</v>
      </c>
    </row>
    <row r="252" spans="2:15" x14ac:dyDescent="0.25">
      <c r="B252" s="116" t="s">
        <v>73</v>
      </c>
      <c r="C252" s="186">
        <v>1.6774193548387097</v>
      </c>
      <c r="D252" s="187">
        <v>-4.32258064516129</v>
      </c>
      <c r="E252" s="186" t="s">
        <v>233</v>
      </c>
      <c r="F252" s="187" t="str">
        <f t="shared" si="47"/>
        <v>-</v>
      </c>
      <c r="G252" s="186">
        <v>5.0909090909090908</v>
      </c>
      <c r="H252" s="187" t="str">
        <f t="shared" si="47"/>
        <v>-</v>
      </c>
      <c r="I252" s="186">
        <v>4.4680851063829783</v>
      </c>
      <c r="J252" s="187">
        <f t="shared" si="47"/>
        <v>-0.62282398452611254</v>
      </c>
      <c r="K252" s="186">
        <v>4.615384615384615</v>
      </c>
      <c r="L252" s="187">
        <f t="shared" si="48"/>
        <v>0.14729950900163669</v>
      </c>
      <c r="M252" s="186">
        <v>1.8289473684210527</v>
      </c>
      <c r="N252" s="187">
        <f t="shared" si="49"/>
        <v>-2.7864372469635623</v>
      </c>
    </row>
    <row r="253" spans="2:15" x14ac:dyDescent="0.25">
      <c r="B253" s="116" t="s">
        <v>75</v>
      </c>
      <c r="C253" s="186">
        <v>9.695652173913043</v>
      </c>
      <c r="D253" s="187">
        <v>6.626686656671664</v>
      </c>
      <c r="E253" s="186">
        <v>1.875</v>
      </c>
      <c r="F253" s="187">
        <f t="shared" si="47"/>
        <v>-7.820652173913043</v>
      </c>
      <c r="G253" s="186">
        <v>3.7333333333333334</v>
      </c>
      <c r="H253" s="187">
        <f t="shared" si="47"/>
        <v>1.8583333333333334</v>
      </c>
      <c r="I253" s="186">
        <v>3.9375</v>
      </c>
      <c r="J253" s="187">
        <f t="shared" si="47"/>
        <v>0.20416666666666661</v>
      </c>
      <c r="K253" s="186">
        <v>4.3157894736842106</v>
      </c>
      <c r="L253" s="187">
        <f t="shared" si="48"/>
        <v>0.37828947368421062</v>
      </c>
      <c r="M253" s="186"/>
      <c r="N253" s="187"/>
    </row>
    <row r="254" spans="2:15" x14ac:dyDescent="0.25">
      <c r="B254" s="116" t="s">
        <v>77</v>
      </c>
      <c r="C254" s="186" t="s">
        <v>233</v>
      </c>
      <c r="D254" s="187" t="s">
        <v>233</v>
      </c>
      <c r="E254" s="186">
        <v>3.8333333333333335</v>
      </c>
      <c r="F254" s="187" t="str">
        <f>IFERROR(E254-C254,"-")</f>
        <v>-</v>
      </c>
      <c r="G254" s="186">
        <v>5.333333333333333</v>
      </c>
      <c r="H254" s="187">
        <f>IFERROR(G254-E254,"-")</f>
        <v>1.4999999999999996</v>
      </c>
      <c r="I254" s="186">
        <v>2.0714285714285716</v>
      </c>
      <c r="J254" s="187">
        <f>IFERROR(I254-G254,"-")</f>
        <v>-3.2619047619047614</v>
      </c>
      <c r="K254" s="186">
        <v>1</v>
      </c>
      <c r="L254" s="187">
        <f>IFERROR(K254-I254,"-")</f>
        <v>-1.0714285714285716</v>
      </c>
      <c r="M254" s="186"/>
      <c r="N254" s="187"/>
    </row>
    <row r="255" spans="2:15" x14ac:dyDescent="0.25">
      <c r="B255" s="116" t="s">
        <v>79</v>
      </c>
      <c r="C255" s="186" t="s">
        <v>233</v>
      </c>
      <c r="D255" s="187" t="s">
        <v>233</v>
      </c>
      <c r="E255" s="186">
        <v>12.8</v>
      </c>
      <c r="F255" s="187" t="str">
        <f t="shared" ref="F255:J263" si="50">IFERROR(E255-C255,"-")</f>
        <v>-</v>
      </c>
      <c r="G255" s="186">
        <v>2</v>
      </c>
      <c r="H255" s="187">
        <f t="shared" si="50"/>
        <v>-10.8</v>
      </c>
      <c r="I255" s="186">
        <v>3</v>
      </c>
      <c r="J255" s="187">
        <f t="shared" si="50"/>
        <v>1</v>
      </c>
      <c r="K255" s="186" t="s">
        <v>233</v>
      </c>
      <c r="L255" s="187" t="str">
        <f t="shared" ref="L255:L263" si="51">IFERROR(K255-I255,"-")</f>
        <v>-</v>
      </c>
      <c r="M255" s="186"/>
      <c r="N255" s="187"/>
    </row>
    <row r="256" spans="2:15" x14ac:dyDescent="0.25">
      <c r="B256" s="116" t="s">
        <v>81</v>
      </c>
      <c r="C256" s="186" t="s">
        <v>233</v>
      </c>
      <c r="D256" s="187" t="s">
        <v>233</v>
      </c>
      <c r="E256" s="186">
        <v>3.7142857142857144</v>
      </c>
      <c r="F256" s="187" t="str">
        <f t="shared" si="50"/>
        <v>-</v>
      </c>
      <c r="G256" s="186" t="s">
        <v>233</v>
      </c>
      <c r="H256" s="187" t="str">
        <f t="shared" si="50"/>
        <v>-</v>
      </c>
      <c r="I256" s="186">
        <v>6</v>
      </c>
      <c r="J256" s="187" t="str">
        <f t="shared" si="50"/>
        <v>-</v>
      </c>
      <c r="K256" s="186" t="s">
        <v>233</v>
      </c>
      <c r="L256" s="187" t="str">
        <f t="shared" si="51"/>
        <v>-</v>
      </c>
      <c r="M256" s="186"/>
      <c r="N256" s="187"/>
    </row>
    <row r="257" spans="2:15" x14ac:dyDescent="0.25">
      <c r="B257" s="116" t="s">
        <v>83</v>
      </c>
      <c r="C257" s="186" t="s">
        <v>233</v>
      </c>
      <c r="D257" s="187" t="s">
        <v>233</v>
      </c>
      <c r="E257" s="186">
        <v>6.1</v>
      </c>
      <c r="F257" s="187" t="str">
        <f t="shared" si="50"/>
        <v>-</v>
      </c>
      <c r="G257" s="186">
        <v>4.8461538461538458</v>
      </c>
      <c r="H257" s="187">
        <f t="shared" si="50"/>
        <v>-1.2538461538461538</v>
      </c>
      <c r="I257" s="186">
        <v>4.666666666666667</v>
      </c>
      <c r="J257" s="187">
        <f t="shared" si="50"/>
        <v>-0.17948717948717885</v>
      </c>
      <c r="K257" s="186">
        <v>8</v>
      </c>
      <c r="L257" s="187">
        <f t="shared" si="51"/>
        <v>3.333333333333333</v>
      </c>
      <c r="M257" s="186"/>
      <c r="N257" s="187"/>
    </row>
    <row r="258" spans="2:15" x14ac:dyDescent="0.25">
      <c r="B258" s="116" t="s">
        <v>85</v>
      </c>
      <c r="C258" s="186" t="s">
        <v>233</v>
      </c>
      <c r="D258" s="187" t="s">
        <v>233</v>
      </c>
      <c r="E258" s="186">
        <v>10</v>
      </c>
      <c r="F258" s="187" t="str">
        <f t="shared" si="50"/>
        <v>-</v>
      </c>
      <c r="G258" s="186">
        <v>4.2</v>
      </c>
      <c r="H258" s="187">
        <f t="shared" si="50"/>
        <v>-5.8</v>
      </c>
      <c r="I258" s="186">
        <v>5.8</v>
      </c>
      <c r="J258" s="187">
        <f t="shared" si="50"/>
        <v>1.5999999999999996</v>
      </c>
      <c r="K258" s="186">
        <v>4.375</v>
      </c>
      <c r="L258" s="187">
        <f t="shared" si="51"/>
        <v>-1.4249999999999998</v>
      </c>
      <c r="M258" s="186"/>
      <c r="N258" s="187"/>
    </row>
    <row r="259" spans="2:15" x14ac:dyDescent="0.25">
      <c r="B259" s="116" t="s">
        <v>87</v>
      </c>
      <c r="C259" s="186" t="s">
        <v>233</v>
      </c>
      <c r="D259" s="187" t="s">
        <v>233</v>
      </c>
      <c r="E259" s="186" t="s">
        <v>233</v>
      </c>
      <c r="F259" s="187" t="str">
        <f t="shared" si="50"/>
        <v>-</v>
      </c>
      <c r="G259" s="186" t="s">
        <v>233</v>
      </c>
      <c r="H259" s="187" t="str">
        <f t="shared" si="50"/>
        <v>-</v>
      </c>
      <c r="I259" s="186">
        <v>4.666666666666667</v>
      </c>
      <c r="J259" s="187" t="str">
        <f t="shared" si="50"/>
        <v>-</v>
      </c>
      <c r="K259" s="186">
        <v>2.5</v>
      </c>
      <c r="L259" s="187">
        <f t="shared" si="51"/>
        <v>-2.166666666666667</v>
      </c>
      <c r="M259" s="186"/>
      <c r="N259" s="187"/>
    </row>
    <row r="260" spans="2:15" x14ac:dyDescent="0.25">
      <c r="B260" s="116" t="s">
        <v>89</v>
      </c>
      <c r="C260" s="186" t="s">
        <v>233</v>
      </c>
      <c r="D260" s="187" t="s">
        <v>233</v>
      </c>
      <c r="E260" s="186">
        <v>4</v>
      </c>
      <c r="F260" s="187" t="str">
        <f t="shared" si="50"/>
        <v>-</v>
      </c>
      <c r="G260" s="186">
        <v>2.125</v>
      </c>
      <c r="H260" s="187">
        <f t="shared" si="50"/>
        <v>-1.875</v>
      </c>
      <c r="I260" s="186">
        <v>1.1764705882352942</v>
      </c>
      <c r="J260" s="187">
        <f t="shared" si="50"/>
        <v>-0.94852941176470584</v>
      </c>
      <c r="K260" s="186">
        <v>5</v>
      </c>
      <c r="L260" s="187">
        <f t="shared" si="51"/>
        <v>3.8235294117647056</v>
      </c>
      <c r="M260" s="186"/>
      <c r="N260" s="187"/>
    </row>
    <row r="261" spans="2:15" x14ac:dyDescent="0.25">
      <c r="B261" s="116" t="s">
        <v>91</v>
      </c>
      <c r="C261" s="186" t="s">
        <v>233</v>
      </c>
      <c r="D261" s="187" t="s">
        <v>233</v>
      </c>
      <c r="E261" s="186">
        <v>3.2</v>
      </c>
      <c r="F261" s="187" t="str">
        <f t="shared" si="50"/>
        <v>-</v>
      </c>
      <c r="G261" s="186">
        <v>2.9523809523809526</v>
      </c>
      <c r="H261" s="187">
        <f t="shared" si="50"/>
        <v>-0.24761904761904763</v>
      </c>
      <c r="I261" s="186">
        <v>4.1333333333333337</v>
      </c>
      <c r="J261" s="187">
        <f t="shared" si="50"/>
        <v>1.1809523809523812</v>
      </c>
      <c r="K261" s="186">
        <v>3.4444444444444446</v>
      </c>
      <c r="L261" s="187">
        <f t="shared" si="51"/>
        <v>-0.68888888888888911</v>
      </c>
      <c r="M261" s="186"/>
      <c r="N261" s="187"/>
    </row>
    <row r="262" spans="2:15" x14ac:dyDescent="0.25">
      <c r="B262" s="116" t="s">
        <v>93</v>
      </c>
      <c r="C262" s="186" t="s">
        <v>233</v>
      </c>
      <c r="D262" s="187" t="s">
        <v>233</v>
      </c>
      <c r="E262" s="186">
        <v>5</v>
      </c>
      <c r="F262" s="187" t="str">
        <f t="shared" si="50"/>
        <v>-</v>
      </c>
      <c r="G262" s="186">
        <v>3.9333333333333331</v>
      </c>
      <c r="H262" s="187">
        <f t="shared" si="50"/>
        <v>-1.0666666666666669</v>
      </c>
      <c r="I262" s="186">
        <v>3.1590909090909092</v>
      </c>
      <c r="J262" s="187">
        <f t="shared" si="50"/>
        <v>-0.77424242424242395</v>
      </c>
      <c r="K262" s="186">
        <v>4.2647058823529411</v>
      </c>
      <c r="L262" s="187">
        <f t="shared" si="51"/>
        <v>1.105614973262032</v>
      </c>
      <c r="M262" s="186"/>
      <c r="N262" s="187"/>
    </row>
    <row r="263" spans="2:15" ht="15.75" x14ac:dyDescent="0.25">
      <c r="B263" s="119" t="s">
        <v>30</v>
      </c>
      <c r="C263" s="188">
        <v>5.242647058823529</v>
      </c>
      <c r="D263" s="189">
        <v>-1.1025486707138379</v>
      </c>
      <c r="E263" s="188">
        <v>4.5408163265306118</v>
      </c>
      <c r="F263" s="189">
        <f t="shared" si="50"/>
        <v>-0.70183073229291715</v>
      </c>
      <c r="G263" s="188">
        <v>4.0735294117647056</v>
      </c>
      <c r="H263" s="189">
        <f t="shared" si="50"/>
        <v>-0.46728691476590622</v>
      </c>
      <c r="I263" s="188">
        <v>3.308641975308642</v>
      </c>
      <c r="J263" s="189">
        <f t="shared" si="50"/>
        <v>-0.76488743645606361</v>
      </c>
      <c r="K263" s="188">
        <v>4.5106382978723403</v>
      </c>
      <c r="L263" s="189">
        <f t="shared" si="51"/>
        <v>1.2019963225636983</v>
      </c>
      <c r="M263" s="188">
        <v>2.4736842105263159</v>
      </c>
      <c r="N263" s="189">
        <v>-2.3157894736842106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292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v>2020</v>
      </c>
      <c r="D271" s="296"/>
      <c r="E271" s="297">
        <v>2021</v>
      </c>
      <c r="F271" s="296"/>
      <c r="G271" s="297">
        <v>2022</v>
      </c>
      <c r="H271" s="296"/>
      <c r="I271" s="297">
        <v>2023</v>
      </c>
      <c r="J271" s="296"/>
      <c r="K271" s="297">
        <v>2024</v>
      </c>
      <c r="L271" s="296"/>
      <c r="M271" s="297">
        <v>2025</v>
      </c>
      <c r="N271" s="298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8.9749999999999996</v>
      </c>
      <c r="D273" s="187">
        <v>0.82534013605442169</v>
      </c>
      <c r="E273" s="186">
        <v>7</v>
      </c>
      <c r="F273" s="187">
        <f t="shared" ref="F273:J275" si="52">IFERROR(E273-C273,"-")</f>
        <v>-1.9749999999999996</v>
      </c>
      <c r="G273" s="186">
        <v>2.8275862068965516</v>
      </c>
      <c r="H273" s="187">
        <f t="shared" si="52"/>
        <v>-4.1724137931034484</v>
      </c>
      <c r="I273" s="186">
        <v>2.8125</v>
      </c>
      <c r="J273" s="187">
        <f t="shared" si="52"/>
        <v>-1.5086206896551602E-2</v>
      </c>
      <c r="K273" s="186">
        <v>3.2666666666666666</v>
      </c>
      <c r="L273" s="187">
        <f t="shared" ref="L273:L275" si="53">IFERROR(K273-I273,"-")</f>
        <v>0.45416666666666661</v>
      </c>
      <c r="M273" s="186">
        <v>7.4150943396226419</v>
      </c>
      <c r="N273" s="187">
        <f t="shared" ref="N273:N274" si="54">IFERROR(M273-K273,"-")</f>
        <v>4.1484276729559753</v>
      </c>
    </row>
    <row r="274" spans="2:14" x14ac:dyDescent="0.25">
      <c r="B274" s="116" t="s">
        <v>73</v>
      </c>
      <c r="C274" s="186">
        <v>3.8181818181818183</v>
      </c>
      <c r="D274" s="187">
        <v>-0.56957328385899775</v>
      </c>
      <c r="E274" s="186" t="s">
        <v>233</v>
      </c>
      <c r="F274" s="187" t="str">
        <f t="shared" si="52"/>
        <v>-</v>
      </c>
      <c r="G274" s="186">
        <v>2.6153846153846154</v>
      </c>
      <c r="H274" s="187" t="str">
        <f t="shared" si="52"/>
        <v>-</v>
      </c>
      <c r="I274" s="186">
        <v>3.1276595744680851</v>
      </c>
      <c r="J274" s="187">
        <f t="shared" si="52"/>
        <v>0.51227495908346965</v>
      </c>
      <c r="K274" s="186">
        <v>4.3043478260869561</v>
      </c>
      <c r="L274" s="187">
        <f t="shared" si="53"/>
        <v>1.176688251618871</v>
      </c>
      <c r="M274" s="186">
        <v>3.3809523809523809</v>
      </c>
      <c r="N274" s="187">
        <f t="shared" si="54"/>
        <v>-0.92339544513457517</v>
      </c>
    </row>
    <row r="275" spans="2:14" x14ac:dyDescent="0.25">
      <c r="B275" s="116" t="s">
        <v>75</v>
      </c>
      <c r="C275" s="186">
        <v>10.6</v>
      </c>
      <c r="D275" s="187">
        <v>8.1999999999999993</v>
      </c>
      <c r="E275" s="186">
        <v>3.25</v>
      </c>
      <c r="F275" s="187">
        <f t="shared" si="52"/>
        <v>-7.35</v>
      </c>
      <c r="G275" s="186">
        <v>3.7272727272727271</v>
      </c>
      <c r="H275" s="187">
        <f t="shared" si="52"/>
        <v>0.47727272727272707</v>
      </c>
      <c r="I275" s="186">
        <v>4.166666666666667</v>
      </c>
      <c r="J275" s="187">
        <f t="shared" si="52"/>
        <v>0.43939393939393989</v>
      </c>
      <c r="K275" s="186">
        <v>2.5</v>
      </c>
      <c r="L275" s="187">
        <f t="shared" si="53"/>
        <v>-1.666666666666667</v>
      </c>
      <c r="M275" s="186"/>
      <c r="N275" s="187"/>
    </row>
    <row r="276" spans="2:14" x14ac:dyDescent="0.25">
      <c r="B276" s="116" t="s">
        <v>77</v>
      </c>
      <c r="C276" s="186" t="s">
        <v>233</v>
      </c>
      <c r="D276" s="187" t="s">
        <v>233</v>
      </c>
      <c r="E276" s="186">
        <v>2</v>
      </c>
      <c r="F276" s="187" t="str">
        <f>IFERROR(E276-C276,"-")</f>
        <v>-</v>
      </c>
      <c r="G276" s="186">
        <v>1</v>
      </c>
      <c r="H276" s="187">
        <f>IFERROR(G276-E276,"-")</f>
        <v>-1</v>
      </c>
      <c r="I276" s="186">
        <v>4.1538461538461542</v>
      </c>
      <c r="J276" s="187">
        <f>IFERROR(I276-G276,"-")</f>
        <v>3.1538461538461542</v>
      </c>
      <c r="K276" s="186">
        <v>9.625</v>
      </c>
      <c r="L276" s="187">
        <f>IFERROR(K276-I276,"-")</f>
        <v>5.4711538461538458</v>
      </c>
      <c r="M276" s="186"/>
      <c r="N276" s="187"/>
    </row>
    <row r="277" spans="2:14" x14ac:dyDescent="0.25">
      <c r="B277" s="116" t="s">
        <v>79</v>
      </c>
      <c r="C277" s="186" t="s">
        <v>233</v>
      </c>
      <c r="D277" s="187" t="s">
        <v>233</v>
      </c>
      <c r="E277" s="186">
        <v>9</v>
      </c>
      <c r="F277" s="187" t="str">
        <f t="shared" ref="F277:J285" si="55">IFERROR(E277-C277,"-")</f>
        <v>-</v>
      </c>
      <c r="G277" s="186">
        <v>5</v>
      </c>
      <c r="H277" s="187">
        <f t="shared" si="55"/>
        <v>-4</v>
      </c>
      <c r="I277" s="186">
        <v>2</v>
      </c>
      <c r="J277" s="187">
        <f t="shared" si="55"/>
        <v>-3</v>
      </c>
      <c r="K277" s="186" t="s">
        <v>233</v>
      </c>
      <c r="L277" s="187" t="str">
        <f t="shared" ref="L277:L285" si="56">IFERROR(K277-I277,"-")</f>
        <v>-</v>
      </c>
      <c r="M277" s="186"/>
      <c r="N277" s="187"/>
    </row>
    <row r="278" spans="2:14" x14ac:dyDescent="0.25">
      <c r="B278" s="116" t="s">
        <v>81</v>
      </c>
      <c r="C278" s="186" t="s">
        <v>233</v>
      </c>
      <c r="D278" s="187" t="s">
        <v>233</v>
      </c>
      <c r="E278" s="186" t="s">
        <v>233</v>
      </c>
      <c r="F278" s="187" t="str">
        <f t="shared" si="55"/>
        <v>-</v>
      </c>
      <c r="G278" s="186">
        <v>1</v>
      </c>
      <c r="H278" s="187" t="str">
        <f t="shared" si="55"/>
        <v>-</v>
      </c>
      <c r="I278" s="186">
        <v>1</v>
      </c>
      <c r="J278" s="187">
        <f t="shared" si="55"/>
        <v>0</v>
      </c>
      <c r="K278" s="186">
        <v>1</v>
      </c>
      <c r="L278" s="187">
        <f t="shared" si="56"/>
        <v>0</v>
      </c>
      <c r="M278" s="186"/>
      <c r="N278" s="187"/>
    </row>
    <row r="279" spans="2:14" x14ac:dyDescent="0.25">
      <c r="B279" s="116" t="s">
        <v>83</v>
      </c>
      <c r="C279" s="186" t="s">
        <v>233</v>
      </c>
      <c r="D279" s="187" t="s">
        <v>233</v>
      </c>
      <c r="E279" s="186">
        <v>5.666666666666667</v>
      </c>
      <c r="F279" s="187" t="str">
        <f t="shared" si="55"/>
        <v>-</v>
      </c>
      <c r="G279" s="186">
        <v>1.8333333333333333</v>
      </c>
      <c r="H279" s="187">
        <f t="shared" si="55"/>
        <v>-3.8333333333333339</v>
      </c>
      <c r="I279" s="186" t="s">
        <v>233</v>
      </c>
      <c r="J279" s="187" t="str">
        <f t="shared" si="55"/>
        <v>-</v>
      </c>
      <c r="K279" s="186" t="s">
        <v>233</v>
      </c>
      <c r="L279" s="187" t="str">
        <f t="shared" si="56"/>
        <v>-</v>
      </c>
      <c r="M279" s="186"/>
      <c r="N279" s="187"/>
    </row>
    <row r="280" spans="2:14" x14ac:dyDescent="0.25">
      <c r="B280" s="116" t="s">
        <v>85</v>
      </c>
      <c r="C280" s="186" t="s">
        <v>233</v>
      </c>
      <c r="D280" s="187" t="s">
        <v>233</v>
      </c>
      <c r="E280" s="186">
        <v>9.5</v>
      </c>
      <c r="F280" s="187" t="str">
        <f t="shared" si="55"/>
        <v>-</v>
      </c>
      <c r="G280" s="186">
        <v>2</v>
      </c>
      <c r="H280" s="187">
        <f t="shared" si="55"/>
        <v>-7.5</v>
      </c>
      <c r="I280" s="186">
        <v>7.5</v>
      </c>
      <c r="J280" s="187">
        <f t="shared" si="55"/>
        <v>5.5</v>
      </c>
      <c r="K280" s="186">
        <v>2.1666666666666665</v>
      </c>
      <c r="L280" s="187">
        <f t="shared" si="56"/>
        <v>-5.3333333333333339</v>
      </c>
      <c r="M280" s="186"/>
      <c r="N280" s="187"/>
    </row>
    <row r="281" spans="2:14" x14ac:dyDescent="0.25">
      <c r="B281" s="116" t="s">
        <v>87</v>
      </c>
      <c r="C281" s="186" t="s">
        <v>233</v>
      </c>
      <c r="D281" s="187" t="s">
        <v>233</v>
      </c>
      <c r="E281" s="186">
        <v>1</v>
      </c>
      <c r="F281" s="187" t="str">
        <f t="shared" si="55"/>
        <v>-</v>
      </c>
      <c r="G281" s="186" t="s">
        <v>233</v>
      </c>
      <c r="H281" s="187" t="str">
        <f t="shared" si="55"/>
        <v>-</v>
      </c>
      <c r="I281" s="186" t="s">
        <v>233</v>
      </c>
      <c r="J281" s="187" t="str">
        <f t="shared" si="55"/>
        <v>-</v>
      </c>
      <c r="K281" s="186" t="s">
        <v>233</v>
      </c>
      <c r="L281" s="187" t="str">
        <f t="shared" si="56"/>
        <v>-</v>
      </c>
      <c r="M281" s="186"/>
      <c r="N281" s="187"/>
    </row>
    <row r="282" spans="2:14" x14ac:dyDescent="0.25">
      <c r="B282" s="116" t="s">
        <v>89</v>
      </c>
      <c r="C282" s="186">
        <v>1</v>
      </c>
      <c r="D282" s="187">
        <v>-3.45</v>
      </c>
      <c r="E282" s="186">
        <v>2.736842105263158</v>
      </c>
      <c r="F282" s="187">
        <f t="shared" si="55"/>
        <v>1.736842105263158</v>
      </c>
      <c r="G282" s="186">
        <v>1</v>
      </c>
      <c r="H282" s="187">
        <f t="shared" si="55"/>
        <v>-1.736842105263158</v>
      </c>
      <c r="I282" s="186">
        <v>3.875</v>
      </c>
      <c r="J282" s="187">
        <f t="shared" si="55"/>
        <v>2.875</v>
      </c>
      <c r="K282" s="186">
        <v>3.25</v>
      </c>
      <c r="L282" s="187">
        <f t="shared" si="56"/>
        <v>-0.625</v>
      </c>
      <c r="M282" s="186"/>
      <c r="N282" s="187"/>
    </row>
    <row r="283" spans="2:14" x14ac:dyDescent="0.25">
      <c r="B283" s="116" t="s">
        <v>91</v>
      </c>
      <c r="C283" s="186">
        <v>7.5</v>
      </c>
      <c r="D283" s="187">
        <v>2.5234375</v>
      </c>
      <c r="E283" s="186">
        <v>5.8148148148148149</v>
      </c>
      <c r="F283" s="187">
        <f t="shared" si="55"/>
        <v>-1.6851851851851851</v>
      </c>
      <c r="G283" s="186">
        <v>1.6</v>
      </c>
      <c r="H283" s="187">
        <f t="shared" si="55"/>
        <v>-4.2148148148148152</v>
      </c>
      <c r="I283" s="186">
        <v>3.5</v>
      </c>
      <c r="J283" s="187">
        <f t="shared" si="55"/>
        <v>1.9</v>
      </c>
      <c r="K283" s="186">
        <v>5.0909090909090908</v>
      </c>
      <c r="L283" s="187">
        <f t="shared" si="56"/>
        <v>1.5909090909090908</v>
      </c>
      <c r="M283" s="186"/>
      <c r="N283" s="187"/>
    </row>
    <row r="284" spans="2:14" x14ac:dyDescent="0.25">
      <c r="B284" s="116" t="s">
        <v>93</v>
      </c>
      <c r="C284" s="186">
        <v>3.1666666666666665</v>
      </c>
      <c r="D284" s="187">
        <v>-4.0904761904761902</v>
      </c>
      <c r="E284" s="186">
        <v>5.0454545454545459</v>
      </c>
      <c r="F284" s="187">
        <f t="shared" si="55"/>
        <v>1.8787878787878793</v>
      </c>
      <c r="G284" s="186">
        <v>3.9696969696969697</v>
      </c>
      <c r="H284" s="187">
        <f t="shared" si="55"/>
        <v>-1.0757575757575761</v>
      </c>
      <c r="I284" s="186">
        <v>2.7037037037037037</v>
      </c>
      <c r="J284" s="187">
        <f t="shared" si="55"/>
        <v>-1.265993265993266</v>
      </c>
      <c r="K284" s="186">
        <v>3.6444444444444444</v>
      </c>
      <c r="L284" s="187">
        <f t="shared" si="56"/>
        <v>0.94074074074074066</v>
      </c>
      <c r="M284" s="186"/>
      <c r="N284" s="187"/>
    </row>
    <row r="285" spans="2:14" ht="15.75" x14ac:dyDescent="0.25">
      <c r="B285" s="119" t="s">
        <v>30</v>
      </c>
      <c r="C285" s="188">
        <v>7.0552995391705071</v>
      </c>
      <c r="D285" s="189">
        <v>1.175434902960693</v>
      </c>
      <c r="E285" s="188">
        <v>4.7472527472527473</v>
      </c>
      <c r="F285" s="189">
        <f t="shared" si="55"/>
        <v>-2.3080467919177599</v>
      </c>
      <c r="G285" s="188">
        <v>2.7320261437908497</v>
      </c>
      <c r="H285" s="189">
        <f t="shared" si="55"/>
        <v>-2.0152266034618975</v>
      </c>
      <c r="I285" s="188">
        <v>3.2564102564102564</v>
      </c>
      <c r="J285" s="189">
        <f t="shared" si="55"/>
        <v>0.52438411261940665</v>
      </c>
      <c r="K285" s="188">
        <v>4.0576923076923075</v>
      </c>
      <c r="L285" s="189">
        <f t="shared" si="56"/>
        <v>0.8012820512820511</v>
      </c>
      <c r="M285" s="188">
        <v>6.2702702702702702</v>
      </c>
      <c r="N285" s="189">
        <v>2.2210899424014174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B3B65-912D-4265-8990-B6327E887C66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68" t="s">
        <v>281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09"/>
      <c r="C7" s="295">
        <v>2020</v>
      </c>
      <c r="D7" s="296"/>
      <c r="E7" s="297">
        <v>2021</v>
      </c>
      <c r="F7" s="296"/>
      <c r="G7" s="297">
        <v>2022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5.5707472178060415</v>
      </c>
      <c r="D9" s="187">
        <v>0.67413367198930807</v>
      </c>
      <c r="E9" s="186">
        <v>4.9664429530201346</v>
      </c>
      <c r="F9" s="187">
        <f t="shared" ref="F9:J21" si="0">IFERROR(E9-C9,"-")</f>
        <v>-0.60430426478590693</v>
      </c>
      <c r="G9" s="186">
        <v>5.4319157237612172</v>
      </c>
      <c r="H9" s="187">
        <f t="shared" si="0"/>
        <v>0.46547277074108262</v>
      </c>
      <c r="I9" s="186">
        <v>2.6000578368999423</v>
      </c>
      <c r="J9" s="187">
        <f t="shared" si="0"/>
        <v>-2.8318578868612749</v>
      </c>
      <c r="K9" s="186">
        <v>4.758042895442359</v>
      </c>
      <c r="L9" s="187">
        <f t="shared" ref="L9:L21" si="1">IFERROR(K9-I9,"-")</f>
        <v>2.1579850585424167</v>
      </c>
      <c r="M9" s="186">
        <v>4.5606422217400739</v>
      </c>
      <c r="N9" s="187">
        <f t="shared" ref="N9:N10" si="2">IFERROR(M9-K9,"-")</f>
        <v>-0.19740067370228509</v>
      </c>
    </row>
    <row r="10" spans="1:15" x14ac:dyDescent="0.25">
      <c r="A10" s="1" t="s">
        <v>72</v>
      </c>
      <c r="B10" s="116" t="s">
        <v>73</v>
      </c>
      <c r="C10" s="186">
        <v>4.3991796200345421</v>
      </c>
      <c r="D10" s="187">
        <v>-0.85974658996281317</v>
      </c>
      <c r="E10" s="186">
        <v>5.9880597014925376</v>
      </c>
      <c r="F10" s="187">
        <f t="shared" si="0"/>
        <v>1.5888800814579955</v>
      </c>
      <c r="G10" s="186">
        <v>4.7389745428468988</v>
      </c>
      <c r="H10" s="187">
        <f t="shared" si="0"/>
        <v>-1.2490851586456388</v>
      </c>
      <c r="I10" s="186">
        <v>3.5846256092157733</v>
      </c>
      <c r="J10" s="187">
        <f t="shared" si="0"/>
        <v>-1.1543489336311255</v>
      </c>
      <c r="K10" s="186">
        <v>3.9109201425277718</v>
      </c>
      <c r="L10" s="187">
        <f t="shared" si="1"/>
        <v>0.32629453331199842</v>
      </c>
      <c r="M10" s="186">
        <v>4.5115577889447236</v>
      </c>
      <c r="N10" s="187">
        <f t="shared" si="2"/>
        <v>0.60063764641695183</v>
      </c>
    </row>
    <row r="11" spans="1:15" x14ac:dyDescent="0.25">
      <c r="A11" s="1" t="s">
        <v>74</v>
      </c>
      <c r="B11" s="116" t="s">
        <v>75</v>
      </c>
      <c r="C11" s="186">
        <v>7.4140625</v>
      </c>
      <c r="D11" s="187">
        <v>2.0802129424778757</v>
      </c>
      <c r="E11" s="186">
        <v>4.6312649164677806</v>
      </c>
      <c r="F11" s="187">
        <f t="shared" si="0"/>
        <v>-2.7827975835322194</v>
      </c>
      <c r="G11" s="186">
        <v>4.7581772435001399</v>
      </c>
      <c r="H11" s="187">
        <f t="shared" si="0"/>
        <v>0.12691232703235933</v>
      </c>
      <c r="I11" s="186">
        <v>3.7490252411245639</v>
      </c>
      <c r="J11" s="187">
        <f t="shared" si="0"/>
        <v>-1.009152002375576</v>
      </c>
      <c r="K11" s="186">
        <v>3.5477652678266804</v>
      </c>
      <c r="L11" s="187">
        <f t="shared" si="1"/>
        <v>-0.20125997329788348</v>
      </c>
      <c r="M11" s="186"/>
      <c r="N11" s="187"/>
    </row>
    <row r="12" spans="1:15" x14ac:dyDescent="0.25">
      <c r="A12" s="1" t="s">
        <v>76</v>
      </c>
      <c r="B12" s="116" t="s">
        <v>77</v>
      </c>
      <c r="C12" s="186" t="s">
        <v>233</v>
      </c>
      <c r="D12" s="187" t="s">
        <v>233</v>
      </c>
      <c r="E12" s="186">
        <v>6.0419463087248326</v>
      </c>
      <c r="F12" s="187" t="str">
        <f t="shared" si="0"/>
        <v>-</v>
      </c>
      <c r="G12" s="186">
        <v>4.0661295736824439</v>
      </c>
      <c r="H12" s="187">
        <f t="shared" si="0"/>
        <v>-1.9758167350423887</v>
      </c>
      <c r="I12" s="186">
        <v>2.946316262353998</v>
      </c>
      <c r="J12" s="187">
        <f t="shared" si="0"/>
        <v>-1.1198133113284459</v>
      </c>
      <c r="K12" s="186">
        <v>3.7641290322580647</v>
      </c>
      <c r="L12" s="187">
        <f t="shared" si="1"/>
        <v>0.81781276990406671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233</v>
      </c>
      <c r="D13" s="187" t="s">
        <v>233</v>
      </c>
      <c r="E13" s="186">
        <v>3.0245901639344264</v>
      </c>
      <c r="F13" s="187" t="str">
        <f t="shared" si="0"/>
        <v>-</v>
      </c>
      <c r="G13" s="186">
        <v>4.6396321070234112</v>
      </c>
      <c r="H13" s="187">
        <f t="shared" si="0"/>
        <v>1.6150419430889849</v>
      </c>
      <c r="I13" s="186">
        <v>2.9742453613957354</v>
      </c>
      <c r="J13" s="187">
        <f t="shared" si="0"/>
        <v>-1.6653867456276759</v>
      </c>
      <c r="K13" s="186">
        <v>4.1802139037433159</v>
      </c>
      <c r="L13" s="187">
        <f t="shared" si="1"/>
        <v>1.2059685423475806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233</v>
      </c>
      <c r="D14" s="187" t="s">
        <v>233</v>
      </c>
      <c r="E14" s="186">
        <v>3.618808777429467</v>
      </c>
      <c r="F14" s="187" t="str">
        <f t="shared" si="0"/>
        <v>-</v>
      </c>
      <c r="G14" s="186">
        <v>4.6825208085612369</v>
      </c>
      <c r="H14" s="187">
        <f t="shared" si="0"/>
        <v>1.0637120311317698</v>
      </c>
      <c r="I14" s="186">
        <v>3.6149350649350649</v>
      </c>
      <c r="J14" s="187">
        <f t="shared" si="0"/>
        <v>-1.067585743626172</v>
      </c>
      <c r="K14" s="186">
        <v>5.1674379469920071</v>
      </c>
      <c r="L14" s="187">
        <f t="shared" si="1"/>
        <v>1.5525028820569422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233</v>
      </c>
      <c r="D15" s="187" t="s">
        <v>233</v>
      </c>
      <c r="E15" s="186">
        <v>4.7274211099020675</v>
      </c>
      <c r="F15" s="187" t="str">
        <f t="shared" si="0"/>
        <v>-</v>
      </c>
      <c r="G15" s="186">
        <v>4.897950469684031</v>
      </c>
      <c r="H15" s="187">
        <f t="shared" si="0"/>
        <v>0.17052935978196349</v>
      </c>
      <c r="I15" s="186">
        <v>3.7549999999999999</v>
      </c>
      <c r="J15" s="187">
        <f t="shared" si="0"/>
        <v>-1.1429504696840311</v>
      </c>
      <c r="K15" s="186">
        <v>4.9892344497607652</v>
      </c>
      <c r="L15" s="187">
        <f t="shared" si="1"/>
        <v>1.2342344497607654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3.442654028436019</v>
      </c>
      <c r="D16" s="187">
        <v>-1.2888168951671739</v>
      </c>
      <c r="E16" s="186">
        <v>4.5798791018998273</v>
      </c>
      <c r="F16" s="187">
        <f t="shared" si="0"/>
        <v>1.1372250734638083</v>
      </c>
      <c r="G16" s="186">
        <v>4.440622195632665</v>
      </c>
      <c r="H16" s="187">
        <f t="shared" si="0"/>
        <v>-0.13925690626716225</v>
      </c>
      <c r="I16" s="186">
        <v>4.0678571428571431</v>
      </c>
      <c r="J16" s="187">
        <f t="shared" si="0"/>
        <v>-0.37276505277552197</v>
      </c>
      <c r="K16" s="186">
        <v>5.2682695349572919</v>
      </c>
      <c r="L16" s="187">
        <f t="shared" si="1"/>
        <v>1.2004123921001488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4.6772727272727277</v>
      </c>
      <c r="D17" s="187">
        <v>-1.1756179424467916</v>
      </c>
      <c r="E17" s="186">
        <v>5.2922673656618615</v>
      </c>
      <c r="F17" s="187">
        <f t="shared" si="0"/>
        <v>0.61499463838913382</v>
      </c>
      <c r="G17" s="186">
        <v>4.3328030544066181</v>
      </c>
      <c r="H17" s="187">
        <f t="shared" si="0"/>
        <v>-0.95946431125524345</v>
      </c>
      <c r="I17" s="186">
        <v>3.6786288162828065</v>
      </c>
      <c r="J17" s="187">
        <f t="shared" si="0"/>
        <v>-0.65417423812381159</v>
      </c>
      <c r="K17" s="186">
        <v>5.6433811802232858</v>
      </c>
      <c r="L17" s="187">
        <f t="shared" si="1"/>
        <v>1.9647523639404794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3.9116607773851588</v>
      </c>
      <c r="D18" s="187">
        <v>-1.4196662504165034</v>
      </c>
      <c r="E18" s="186">
        <v>4.5606155778894468</v>
      </c>
      <c r="F18" s="187">
        <f t="shared" si="0"/>
        <v>0.648954800504288</v>
      </c>
      <c r="G18" s="186">
        <v>4.2964484884062228</v>
      </c>
      <c r="H18" s="187">
        <f t="shared" si="0"/>
        <v>-0.26416708948322398</v>
      </c>
      <c r="I18" s="186">
        <v>4.1927966101694913</v>
      </c>
      <c r="J18" s="187">
        <f t="shared" si="0"/>
        <v>-0.1036518782367315</v>
      </c>
      <c r="K18" s="186">
        <v>4.5166666666666666</v>
      </c>
      <c r="L18" s="187">
        <f t="shared" si="1"/>
        <v>0.32387005649717526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5.278761061946903</v>
      </c>
      <c r="D19" s="187">
        <v>0.30692700081153212</v>
      </c>
      <c r="E19" s="186">
        <v>5.4918251584918254</v>
      </c>
      <c r="F19" s="187">
        <f t="shared" si="0"/>
        <v>0.21306409654492242</v>
      </c>
      <c r="G19" s="186">
        <v>4.1097560975609753</v>
      </c>
      <c r="H19" s="187">
        <f t="shared" si="0"/>
        <v>-1.3820690609308501</v>
      </c>
      <c r="I19" s="186">
        <v>4.6026110856619331</v>
      </c>
      <c r="J19" s="187">
        <f t="shared" si="0"/>
        <v>0.49285498810095785</v>
      </c>
      <c r="K19" s="186">
        <v>4.8881054567749844</v>
      </c>
      <c r="L19" s="187">
        <f t="shared" si="1"/>
        <v>0.28549437111305132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6.4051172707889128</v>
      </c>
      <c r="D20" s="187">
        <v>0.34253111142855985</v>
      </c>
      <c r="E20" s="186">
        <v>5.9826542960871318</v>
      </c>
      <c r="F20" s="187">
        <f t="shared" si="0"/>
        <v>-0.42246297470178096</v>
      </c>
      <c r="G20" s="186">
        <v>3.8652406417112299</v>
      </c>
      <c r="H20" s="187">
        <f t="shared" si="0"/>
        <v>-2.1174136543759019</v>
      </c>
      <c r="I20" s="186">
        <v>3.6283685360524398</v>
      </c>
      <c r="J20" s="187">
        <f t="shared" si="0"/>
        <v>-0.23687210565879013</v>
      </c>
      <c r="K20" s="186">
        <v>4.1325892857142854</v>
      </c>
      <c r="L20" s="187">
        <f t="shared" si="1"/>
        <v>0.5042207496618456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5.1670228765930499</v>
      </c>
      <c r="D21" s="189">
        <v>-4.1669110273574894E-2</v>
      </c>
      <c r="E21" s="188">
        <v>4.8986657407866669</v>
      </c>
      <c r="F21" s="189">
        <f t="shared" si="0"/>
        <v>-0.26835713580638298</v>
      </c>
      <c r="G21" s="188">
        <v>4.4591931339567168</v>
      </c>
      <c r="H21" s="189">
        <f t="shared" si="0"/>
        <v>-0.43947260682995015</v>
      </c>
      <c r="I21" s="188">
        <v>3.5577336512527848</v>
      </c>
      <c r="J21" s="189">
        <f t="shared" si="0"/>
        <v>-0.90145948270393195</v>
      </c>
      <c r="K21" s="188">
        <v>4.4502823696184013</v>
      </c>
      <c r="L21" s="189">
        <f t="shared" si="1"/>
        <v>0.89254871836561644</v>
      </c>
      <c r="M21" s="188">
        <v>4.537897310513447</v>
      </c>
      <c r="N21" s="189">
        <v>0.21692834760655799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68" t="s">
        <v>293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09"/>
      <c r="C29" s="295">
        <v>2020</v>
      </c>
      <c r="D29" s="296"/>
      <c r="E29" s="297">
        <v>2021</v>
      </c>
      <c r="F29" s="296"/>
      <c r="G29" s="297">
        <v>2022</v>
      </c>
      <c r="H29" s="296"/>
      <c r="I29" s="297">
        <v>2023</v>
      </c>
      <c r="J29" s="296"/>
      <c r="K29" s="297">
        <v>2024</v>
      </c>
      <c r="L29" s="296"/>
      <c r="M29" s="297">
        <f>M$7</f>
        <v>2025</v>
      </c>
      <c r="N29" s="298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5.1503635161929937</v>
      </c>
      <c r="D31" s="187">
        <v>0.83979331109946198</v>
      </c>
      <c r="E31" s="186">
        <v>4.9664429530201346</v>
      </c>
      <c r="F31" s="187">
        <f t="shared" ref="F31:J43" si="3">IFERROR(E31-C31,"-")</f>
        <v>-0.1839205631728591</v>
      </c>
      <c r="G31" s="186">
        <v>5.4319157237612172</v>
      </c>
      <c r="H31" s="187">
        <f t="shared" si="3"/>
        <v>0.46547277074108262</v>
      </c>
      <c r="I31" s="186">
        <v>2.5539515893846603</v>
      </c>
      <c r="J31" s="187">
        <f t="shared" si="3"/>
        <v>-2.877964134376557</v>
      </c>
      <c r="K31" s="186">
        <v>4.7250338906461815</v>
      </c>
      <c r="L31" s="187">
        <f t="shared" ref="L31:L43" si="4">IFERROR(K31-I31,"-")</f>
        <v>2.1710823012615212</v>
      </c>
      <c r="M31" s="186">
        <v>4.5614383410544894</v>
      </c>
      <c r="N31" s="187">
        <f>IFERROR(M31-K31,"-")</f>
        <v>-0.16359554959169209</v>
      </c>
    </row>
    <row r="32" spans="1:15" x14ac:dyDescent="0.25">
      <c r="B32" s="116" t="s">
        <v>73</v>
      </c>
      <c r="C32" s="186">
        <v>4.4741649269311061</v>
      </c>
      <c r="D32" s="187">
        <v>-0.31898812255105735</v>
      </c>
      <c r="E32" s="186">
        <v>5.9880597014925376</v>
      </c>
      <c r="F32" s="187">
        <f t="shared" si="3"/>
        <v>1.5138947745614315</v>
      </c>
      <c r="G32" s="186">
        <v>4.7389745428468988</v>
      </c>
      <c r="H32" s="187">
        <f t="shared" si="3"/>
        <v>-1.2490851586456388</v>
      </c>
      <c r="I32" s="186">
        <v>3.5452097823648194</v>
      </c>
      <c r="J32" s="187">
        <f t="shared" si="3"/>
        <v>-1.1937647604820794</v>
      </c>
      <c r="K32" s="186">
        <v>3.888157894736842</v>
      </c>
      <c r="L32" s="187">
        <f t="shared" si="4"/>
        <v>0.34294811237202261</v>
      </c>
      <c r="M32" s="186">
        <v>4.4930910951893548</v>
      </c>
      <c r="N32" s="187">
        <f t="shared" ref="N32" si="5">IFERROR(M32-K32,"-")</f>
        <v>0.60493320045251275</v>
      </c>
    </row>
    <row r="33" spans="2:15" x14ac:dyDescent="0.25">
      <c r="B33" s="116" t="s">
        <v>75</v>
      </c>
      <c r="C33" s="186">
        <v>7.3208395802098947</v>
      </c>
      <c r="D33" s="187">
        <v>2.405380643011827</v>
      </c>
      <c r="E33" s="186">
        <v>4.6312649164677806</v>
      </c>
      <c r="F33" s="187">
        <f t="shared" si="3"/>
        <v>-2.6895746637421141</v>
      </c>
      <c r="G33" s="186">
        <v>4.7581772435001399</v>
      </c>
      <c r="H33" s="187">
        <f t="shared" si="3"/>
        <v>0.12691232703235933</v>
      </c>
      <c r="I33" s="186">
        <v>3.7323914398504052</v>
      </c>
      <c r="J33" s="187">
        <f t="shared" si="3"/>
        <v>-1.0257858036497347</v>
      </c>
      <c r="K33" s="186">
        <v>3.5197925669835781</v>
      </c>
      <c r="L33" s="187">
        <f t="shared" si="4"/>
        <v>-0.2125988728668271</v>
      </c>
      <c r="M33" s="186"/>
      <c r="N33" s="187"/>
    </row>
    <row r="34" spans="2:15" x14ac:dyDescent="0.25">
      <c r="B34" s="116" t="s">
        <v>77</v>
      </c>
      <c r="C34" s="186" t="s">
        <v>233</v>
      </c>
      <c r="D34" s="187" t="s">
        <v>233</v>
      </c>
      <c r="E34" s="186">
        <v>6.0419463087248326</v>
      </c>
      <c r="F34" s="187" t="str">
        <f t="shared" si="3"/>
        <v>-</v>
      </c>
      <c r="G34" s="186">
        <v>4.0661295736824439</v>
      </c>
      <c r="H34" s="187">
        <f t="shared" si="3"/>
        <v>-1.9758167350423887</v>
      </c>
      <c r="I34" s="186">
        <v>2.9019563239308463</v>
      </c>
      <c r="J34" s="187">
        <f t="shared" si="3"/>
        <v>-1.1641732497515975</v>
      </c>
      <c r="K34" s="186">
        <v>3.7343260188087775</v>
      </c>
      <c r="L34" s="187">
        <f t="shared" si="4"/>
        <v>0.83236969487793111</v>
      </c>
      <c r="M34" s="186"/>
      <c r="N34" s="187"/>
    </row>
    <row r="35" spans="2:15" x14ac:dyDescent="0.25">
      <c r="B35" s="116" t="s">
        <v>79</v>
      </c>
      <c r="C35" s="186" t="s">
        <v>233</v>
      </c>
      <c r="D35" s="187" t="s">
        <v>233</v>
      </c>
      <c r="E35" s="186">
        <v>3.0245901639344264</v>
      </c>
      <c r="F35" s="187" t="str">
        <f t="shared" si="3"/>
        <v>-</v>
      </c>
      <c r="G35" s="186">
        <v>4.6396321070234112</v>
      </c>
      <c r="H35" s="187">
        <f t="shared" si="3"/>
        <v>1.6150419430889849</v>
      </c>
      <c r="I35" s="186">
        <v>2.9122659960882928</v>
      </c>
      <c r="J35" s="187">
        <f t="shared" si="3"/>
        <v>-1.7273661109351184</v>
      </c>
      <c r="K35" s="186">
        <v>4.1500272776868519</v>
      </c>
      <c r="L35" s="187">
        <f t="shared" si="4"/>
        <v>1.237761281598559</v>
      </c>
      <c r="M35" s="186"/>
      <c r="N35" s="187"/>
    </row>
    <row r="36" spans="2:15" x14ac:dyDescent="0.25">
      <c r="B36" s="116" t="s">
        <v>81</v>
      </c>
      <c r="C36" s="186" t="s">
        <v>233</v>
      </c>
      <c r="D36" s="187" t="s">
        <v>233</v>
      </c>
      <c r="E36" s="186">
        <v>3.618808777429467</v>
      </c>
      <c r="F36" s="187" t="str">
        <f t="shared" si="3"/>
        <v>-</v>
      </c>
      <c r="G36" s="186">
        <v>4.6825208085612369</v>
      </c>
      <c r="H36" s="187">
        <f t="shared" si="3"/>
        <v>1.0637120311317698</v>
      </c>
      <c r="I36" s="186">
        <v>3.6012574454003969</v>
      </c>
      <c r="J36" s="187">
        <f t="shared" si="3"/>
        <v>-1.0812633631608399</v>
      </c>
      <c r="K36" s="186">
        <v>5.1550552251486828</v>
      </c>
      <c r="L36" s="187">
        <f t="shared" si="4"/>
        <v>1.5537977797482858</v>
      </c>
      <c r="M36" s="186"/>
      <c r="N36" s="187"/>
    </row>
    <row r="37" spans="2:15" x14ac:dyDescent="0.25">
      <c r="B37" s="116" t="s">
        <v>83</v>
      </c>
      <c r="C37" s="186" t="s">
        <v>233</v>
      </c>
      <c r="D37" s="187" t="s">
        <v>233</v>
      </c>
      <c r="E37" s="186">
        <v>4.7274211099020675</v>
      </c>
      <c r="F37" s="187" t="str">
        <f t="shared" si="3"/>
        <v>-</v>
      </c>
      <c r="G37" s="186">
        <v>4.897950469684031</v>
      </c>
      <c r="H37" s="187">
        <f t="shared" si="3"/>
        <v>0.17052935978196349</v>
      </c>
      <c r="I37" s="186">
        <v>3.7052441229656421</v>
      </c>
      <c r="J37" s="187">
        <f t="shared" si="3"/>
        <v>-1.1927063467183889</v>
      </c>
      <c r="K37" s="186">
        <v>4.9406021155410906</v>
      </c>
      <c r="L37" s="187">
        <f t="shared" si="4"/>
        <v>1.2353579925754485</v>
      </c>
      <c r="M37" s="186"/>
      <c r="N37" s="187"/>
    </row>
    <row r="38" spans="2:15" x14ac:dyDescent="0.25">
      <c r="B38" s="116" t="s">
        <v>85</v>
      </c>
      <c r="C38" s="186">
        <v>3.442654028436019</v>
      </c>
      <c r="D38" s="187">
        <v>-0.98788414427987625</v>
      </c>
      <c r="E38" s="186">
        <v>4.5798791018998273</v>
      </c>
      <c r="F38" s="187">
        <f t="shared" si="3"/>
        <v>1.1372250734638083</v>
      </c>
      <c r="G38" s="186">
        <v>4.440622195632665</v>
      </c>
      <c r="H38" s="187">
        <f t="shared" si="3"/>
        <v>-0.13925690626716225</v>
      </c>
      <c r="I38" s="186">
        <v>4.0042861852950873</v>
      </c>
      <c r="J38" s="187">
        <f t="shared" si="3"/>
        <v>-0.43633601033757774</v>
      </c>
      <c r="K38" s="186">
        <v>5.2575855390574562</v>
      </c>
      <c r="L38" s="187">
        <f t="shared" si="4"/>
        <v>1.2532993537623689</v>
      </c>
      <c r="M38" s="186"/>
      <c r="N38" s="187"/>
    </row>
    <row r="39" spans="2:15" x14ac:dyDescent="0.25">
      <c r="B39" s="116" t="s">
        <v>87</v>
      </c>
      <c r="C39" s="186">
        <v>4.6772727272727277</v>
      </c>
      <c r="D39" s="187">
        <v>-0.99991668209590756</v>
      </c>
      <c r="E39" s="186">
        <v>5.2922673656618615</v>
      </c>
      <c r="F39" s="187">
        <f t="shared" si="3"/>
        <v>0.61499463838913382</v>
      </c>
      <c r="G39" s="186">
        <v>4.3328030544066181</v>
      </c>
      <c r="H39" s="187">
        <f t="shared" si="3"/>
        <v>-0.95946431125524345</v>
      </c>
      <c r="I39" s="186">
        <v>3.6700245031309557</v>
      </c>
      <c r="J39" s="187">
        <f t="shared" si="3"/>
        <v>-0.66277855127566232</v>
      </c>
      <c r="K39" s="186">
        <v>5.6603588907014686</v>
      </c>
      <c r="L39" s="187">
        <f t="shared" si="4"/>
        <v>1.9903343875705128</v>
      </c>
      <c r="M39" s="186"/>
      <c r="N39" s="187"/>
    </row>
    <row r="40" spans="2:15" x14ac:dyDescent="0.25">
      <c r="B40" s="116" t="s">
        <v>89</v>
      </c>
      <c r="C40" s="186">
        <v>3.9116607773851588</v>
      </c>
      <c r="D40" s="187">
        <v>-1.5729573912720975</v>
      </c>
      <c r="E40" s="186">
        <v>4.5606155778894468</v>
      </c>
      <c r="F40" s="187">
        <f t="shared" si="3"/>
        <v>0.648954800504288</v>
      </c>
      <c r="G40" s="186">
        <v>4.2964484884062228</v>
      </c>
      <c r="H40" s="187">
        <f t="shared" si="3"/>
        <v>-0.26416708948322398</v>
      </c>
      <c r="I40" s="186">
        <v>4.1769890424011438</v>
      </c>
      <c r="J40" s="187">
        <f t="shared" si="3"/>
        <v>-0.11945944600507907</v>
      </c>
      <c r="K40" s="186">
        <v>4.4923037455105179</v>
      </c>
      <c r="L40" s="187">
        <f t="shared" si="4"/>
        <v>0.31531470310937415</v>
      </c>
      <c r="M40" s="186"/>
      <c r="N40" s="187"/>
    </row>
    <row r="41" spans="2:15" x14ac:dyDescent="0.25">
      <c r="B41" s="116" t="s">
        <v>91</v>
      </c>
      <c r="C41" s="186">
        <v>5.278761061946903</v>
      </c>
      <c r="D41" s="187">
        <v>0.68408347750473286</v>
      </c>
      <c r="E41" s="186">
        <v>5.4918251584918254</v>
      </c>
      <c r="F41" s="187">
        <f t="shared" si="3"/>
        <v>0.21306409654492242</v>
      </c>
      <c r="G41" s="186">
        <v>4.0853259501636039</v>
      </c>
      <c r="H41" s="187">
        <f t="shared" si="3"/>
        <v>-1.4064992083282215</v>
      </c>
      <c r="I41" s="186">
        <v>4.5587345894394042</v>
      </c>
      <c r="J41" s="187">
        <f t="shared" si="3"/>
        <v>0.47340863927580035</v>
      </c>
      <c r="K41" s="186">
        <v>4.8587058455767425</v>
      </c>
      <c r="L41" s="187">
        <f t="shared" si="4"/>
        <v>0.29997125613733822</v>
      </c>
      <c r="M41" s="186"/>
      <c r="N41" s="187"/>
    </row>
    <row r="42" spans="2:15" x14ac:dyDescent="0.25">
      <c r="B42" s="116" t="s">
        <v>93</v>
      </c>
      <c r="C42" s="186">
        <v>6.4051172707889128</v>
      </c>
      <c r="D42" s="187">
        <v>0.85423444574878449</v>
      </c>
      <c r="E42" s="186">
        <v>5.9826542960871318</v>
      </c>
      <c r="F42" s="187">
        <f t="shared" si="3"/>
        <v>-0.42246297470178096</v>
      </c>
      <c r="G42" s="186">
        <v>3.8469719991317559</v>
      </c>
      <c r="H42" s="187">
        <f t="shared" si="3"/>
        <v>-2.1356822969553759</v>
      </c>
      <c r="I42" s="186">
        <v>3.5904568901989684</v>
      </c>
      <c r="J42" s="187">
        <f t="shared" si="3"/>
        <v>-0.25651510893278751</v>
      </c>
      <c r="K42" s="186">
        <v>4.1140529531568228</v>
      </c>
      <c r="L42" s="187">
        <f t="shared" si="4"/>
        <v>0.52359606295785444</v>
      </c>
      <c r="M42" s="186"/>
      <c r="N42" s="187"/>
    </row>
    <row r="43" spans="2:15" ht="15.75" x14ac:dyDescent="0.25">
      <c r="B43" s="119" t="s">
        <v>30</v>
      </c>
      <c r="C43" s="188">
        <v>5.0239888423988841</v>
      </c>
      <c r="D43" s="189">
        <v>5.7089483804309005E-2</v>
      </c>
      <c r="E43" s="188">
        <v>4.8986657407866669</v>
      </c>
      <c r="F43" s="189">
        <f t="shared" si="3"/>
        <v>-0.12532310161221716</v>
      </c>
      <c r="G43" s="188">
        <v>4.4558690684946063</v>
      </c>
      <c r="H43" s="189">
        <f t="shared" si="3"/>
        <v>-0.44279667229206066</v>
      </c>
      <c r="I43" s="188">
        <v>3.5200213772490647</v>
      </c>
      <c r="J43" s="189">
        <f t="shared" si="3"/>
        <v>-0.93584769124554157</v>
      </c>
      <c r="K43" s="188">
        <v>4.4259547301218802</v>
      </c>
      <c r="L43" s="189">
        <f t="shared" si="4"/>
        <v>0.90593335287281551</v>
      </c>
      <c r="M43" s="188">
        <v>4.5297950479800972</v>
      </c>
      <c r="N43" s="189">
        <v>0.23629537627950636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68" t="s">
        <v>294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09"/>
      <c r="C51" s="295">
        <v>2020</v>
      </c>
      <c r="D51" s="296"/>
      <c r="E51" s="297">
        <v>2021</v>
      </c>
      <c r="F51" s="296"/>
      <c r="G51" s="297">
        <v>2022</v>
      </c>
      <c r="H51" s="296"/>
      <c r="I51" s="297">
        <v>2023</v>
      </c>
      <c r="J51" s="296"/>
      <c r="K51" s="297">
        <v>2024</v>
      </c>
      <c r="L51" s="296"/>
      <c r="M51" s="297">
        <f>M$7</f>
        <v>2025</v>
      </c>
      <c r="N51" s="298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 t="s">
        <v>233</v>
      </c>
      <c r="D53" s="187" t="s">
        <v>233</v>
      </c>
      <c r="E53" s="186" t="s">
        <v>233</v>
      </c>
      <c r="F53" s="187" t="str">
        <f t="shared" ref="F53:J65" si="6">IFERROR(E53-C53,"-")</f>
        <v>-</v>
      </c>
      <c r="G53" s="186" t="s">
        <v>233</v>
      </c>
      <c r="H53" s="187" t="str">
        <f t="shared" si="6"/>
        <v>-</v>
      </c>
      <c r="I53" s="186" t="s">
        <v>233</v>
      </c>
      <c r="J53" s="187" t="str">
        <f t="shared" si="6"/>
        <v>-</v>
      </c>
      <c r="K53" s="186" t="s">
        <v>233</v>
      </c>
      <c r="L53" s="187" t="str">
        <f t="shared" ref="L53:L65" si="7">IFERROR(K53-I53,"-")</f>
        <v>-</v>
      </c>
      <c r="M53" s="186" t="s">
        <v>233</v>
      </c>
      <c r="N53" s="187" t="str">
        <f>IFERROR(M53-K53,"-")</f>
        <v>-</v>
      </c>
    </row>
    <row r="54" spans="1:15" x14ac:dyDescent="0.25">
      <c r="A54" s="1"/>
      <c r="B54" s="116" t="s">
        <v>73</v>
      </c>
      <c r="C54" s="186" t="s">
        <v>233</v>
      </c>
      <c r="D54" s="187" t="s">
        <v>233</v>
      </c>
      <c r="E54" s="186" t="s">
        <v>233</v>
      </c>
      <c r="F54" s="187" t="str">
        <f t="shared" si="6"/>
        <v>-</v>
      </c>
      <c r="G54" s="186" t="s">
        <v>233</v>
      </c>
      <c r="H54" s="187" t="str">
        <f t="shared" si="6"/>
        <v>-</v>
      </c>
      <c r="I54" s="186" t="s">
        <v>233</v>
      </c>
      <c r="J54" s="187" t="str">
        <f t="shared" si="6"/>
        <v>-</v>
      </c>
      <c r="K54" s="186" t="s">
        <v>233</v>
      </c>
      <c r="L54" s="187" t="str">
        <f t="shared" si="7"/>
        <v>-</v>
      </c>
      <c r="M54" s="186" t="s">
        <v>233</v>
      </c>
      <c r="N54" s="187" t="str">
        <f t="shared" ref="N54" si="8">IFERROR(M54-K54,"-")</f>
        <v>-</v>
      </c>
    </row>
    <row r="55" spans="1:15" x14ac:dyDescent="0.25">
      <c r="A55" s="1"/>
      <c r="B55" s="116" t="s">
        <v>75</v>
      </c>
      <c r="C55" s="186" t="s">
        <v>233</v>
      </c>
      <c r="D55" s="187" t="s">
        <v>233</v>
      </c>
      <c r="E55" s="186" t="s">
        <v>233</v>
      </c>
      <c r="F55" s="187" t="str">
        <f t="shared" si="6"/>
        <v>-</v>
      </c>
      <c r="G55" s="186" t="s">
        <v>233</v>
      </c>
      <c r="H55" s="187" t="str">
        <f t="shared" si="6"/>
        <v>-</v>
      </c>
      <c r="I55" s="186" t="s">
        <v>233</v>
      </c>
      <c r="J55" s="187" t="str">
        <f t="shared" si="6"/>
        <v>-</v>
      </c>
      <c r="K55" s="186" t="s">
        <v>233</v>
      </c>
      <c r="L55" s="187" t="str">
        <f t="shared" si="7"/>
        <v>-</v>
      </c>
      <c r="M55" s="186"/>
      <c r="N55" s="187"/>
    </row>
    <row r="56" spans="1:15" x14ac:dyDescent="0.25">
      <c r="A56" s="1"/>
      <c r="B56" s="116" t="s">
        <v>77</v>
      </c>
      <c r="C56" s="186" t="s">
        <v>233</v>
      </c>
      <c r="D56" s="187" t="s">
        <v>233</v>
      </c>
      <c r="E56" s="186" t="s">
        <v>233</v>
      </c>
      <c r="F56" s="187" t="str">
        <f t="shared" si="6"/>
        <v>-</v>
      </c>
      <c r="G56" s="186" t="s">
        <v>233</v>
      </c>
      <c r="H56" s="187" t="str">
        <f t="shared" si="6"/>
        <v>-</v>
      </c>
      <c r="I56" s="186" t="s">
        <v>233</v>
      </c>
      <c r="J56" s="187" t="str">
        <f t="shared" si="6"/>
        <v>-</v>
      </c>
      <c r="K56" s="186" t="s">
        <v>233</v>
      </c>
      <c r="L56" s="187" t="str">
        <f t="shared" si="7"/>
        <v>-</v>
      </c>
      <c r="M56" s="186"/>
      <c r="N56" s="187"/>
    </row>
    <row r="57" spans="1:15" x14ac:dyDescent="0.25">
      <c r="A57" s="1"/>
      <c r="B57" s="116" t="s">
        <v>79</v>
      </c>
      <c r="C57" s="186" t="s">
        <v>233</v>
      </c>
      <c r="D57" s="187" t="s">
        <v>233</v>
      </c>
      <c r="E57" s="186" t="s">
        <v>233</v>
      </c>
      <c r="F57" s="187" t="str">
        <f t="shared" si="6"/>
        <v>-</v>
      </c>
      <c r="G57" s="186" t="s">
        <v>233</v>
      </c>
      <c r="H57" s="187" t="str">
        <f t="shared" si="6"/>
        <v>-</v>
      </c>
      <c r="I57" s="186" t="s">
        <v>233</v>
      </c>
      <c r="J57" s="187" t="str">
        <f t="shared" si="6"/>
        <v>-</v>
      </c>
      <c r="K57" s="186" t="s">
        <v>233</v>
      </c>
      <c r="L57" s="187" t="str">
        <f t="shared" si="7"/>
        <v>-</v>
      </c>
      <c r="M57" s="186"/>
      <c r="N57" s="187"/>
    </row>
    <row r="58" spans="1:15" x14ac:dyDescent="0.25">
      <c r="A58" s="1"/>
      <c r="B58" s="116" t="s">
        <v>81</v>
      </c>
      <c r="C58" s="186" t="s">
        <v>233</v>
      </c>
      <c r="D58" s="187" t="s">
        <v>233</v>
      </c>
      <c r="E58" s="186" t="s">
        <v>233</v>
      </c>
      <c r="F58" s="187" t="str">
        <f t="shared" si="6"/>
        <v>-</v>
      </c>
      <c r="G58" s="186" t="s">
        <v>233</v>
      </c>
      <c r="H58" s="187" t="str">
        <f t="shared" si="6"/>
        <v>-</v>
      </c>
      <c r="I58" s="186" t="s">
        <v>233</v>
      </c>
      <c r="J58" s="187" t="str">
        <f t="shared" si="6"/>
        <v>-</v>
      </c>
      <c r="K58" s="186" t="s">
        <v>233</v>
      </c>
      <c r="L58" s="187" t="str">
        <f t="shared" si="7"/>
        <v>-</v>
      </c>
      <c r="M58" s="186"/>
      <c r="N58" s="187"/>
    </row>
    <row r="59" spans="1:15" x14ac:dyDescent="0.25">
      <c r="A59" s="1"/>
      <c r="B59" s="116" t="s">
        <v>83</v>
      </c>
      <c r="C59" s="186" t="s">
        <v>233</v>
      </c>
      <c r="D59" s="187" t="s">
        <v>233</v>
      </c>
      <c r="E59" s="186" t="s">
        <v>233</v>
      </c>
      <c r="F59" s="187" t="str">
        <f t="shared" si="6"/>
        <v>-</v>
      </c>
      <c r="G59" s="186" t="s">
        <v>233</v>
      </c>
      <c r="H59" s="187" t="str">
        <f t="shared" si="6"/>
        <v>-</v>
      </c>
      <c r="I59" s="186" t="s">
        <v>233</v>
      </c>
      <c r="J59" s="187" t="str">
        <f t="shared" si="6"/>
        <v>-</v>
      </c>
      <c r="K59" s="186" t="s">
        <v>233</v>
      </c>
      <c r="L59" s="187" t="str">
        <f t="shared" si="7"/>
        <v>-</v>
      </c>
      <c r="M59" s="186"/>
      <c r="N59" s="187"/>
    </row>
    <row r="60" spans="1:15" x14ac:dyDescent="0.25">
      <c r="A60" s="1"/>
      <c r="B60" s="116" t="s">
        <v>85</v>
      </c>
      <c r="C60" s="186" t="s">
        <v>233</v>
      </c>
      <c r="D60" s="187" t="s">
        <v>233</v>
      </c>
      <c r="E60" s="186" t="s">
        <v>233</v>
      </c>
      <c r="F60" s="187" t="str">
        <f t="shared" si="6"/>
        <v>-</v>
      </c>
      <c r="G60" s="186" t="s">
        <v>233</v>
      </c>
      <c r="H60" s="187" t="str">
        <f t="shared" si="6"/>
        <v>-</v>
      </c>
      <c r="I60" s="186" t="s">
        <v>233</v>
      </c>
      <c r="J60" s="187" t="str">
        <f t="shared" si="6"/>
        <v>-</v>
      </c>
      <c r="K60" s="186" t="s">
        <v>233</v>
      </c>
      <c r="L60" s="187" t="str">
        <f t="shared" si="7"/>
        <v>-</v>
      </c>
      <c r="M60" s="186"/>
      <c r="N60" s="187"/>
    </row>
    <row r="61" spans="1:15" x14ac:dyDescent="0.25">
      <c r="A61" s="1"/>
      <c r="B61" s="116" t="s">
        <v>87</v>
      </c>
      <c r="C61" s="186" t="s">
        <v>233</v>
      </c>
      <c r="D61" s="187" t="s">
        <v>233</v>
      </c>
      <c r="E61" s="186" t="s">
        <v>233</v>
      </c>
      <c r="F61" s="187" t="str">
        <f t="shared" si="6"/>
        <v>-</v>
      </c>
      <c r="G61" s="186" t="s">
        <v>233</v>
      </c>
      <c r="H61" s="187" t="str">
        <f t="shared" si="6"/>
        <v>-</v>
      </c>
      <c r="I61" s="186" t="s">
        <v>233</v>
      </c>
      <c r="J61" s="187" t="str">
        <f t="shared" si="6"/>
        <v>-</v>
      </c>
      <c r="K61" s="186" t="s">
        <v>233</v>
      </c>
      <c r="L61" s="187" t="str">
        <f t="shared" si="7"/>
        <v>-</v>
      </c>
      <c r="M61" s="186"/>
      <c r="N61" s="187"/>
    </row>
    <row r="62" spans="1:15" x14ac:dyDescent="0.25">
      <c r="A62" s="1"/>
      <c r="B62" s="116" t="s">
        <v>89</v>
      </c>
      <c r="C62" s="186" t="s">
        <v>233</v>
      </c>
      <c r="D62" s="187" t="s">
        <v>233</v>
      </c>
      <c r="E62" s="186" t="s">
        <v>233</v>
      </c>
      <c r="F62" s="187" t="str">
        <f t="shared" si="6"/>
        <v>-</v>
      </c>
      <c r="G62" s="186" t="s">
        <v>233</v>
      </c>
      <c r="H62" s="187" t="str">
        <f t="shared" si="6"/>
        <v>-</v>
      </c>
      <c r="I62" s="186" t="s">
        <v>233</v>
      </c>
      <c r="J62" s="187" t="str">
        <f t="shared" si="6"/>
        <v>-</v>
      </c>
      <c r="K62" s="186" t="s">
        <v>233</v>
      </c>
      <c r="L62" s="187" t="str">
        <f t="shared" si="7"/>
        <v>-</v>
      </c>
      <c r="M62" s="186"/>
      <c r="N62" s="187"/>
    </row>
    <row r="63" spans="1:15" x14ac:dyDescent="0.25">
      <c r="A63" s="1"/>
      <c r="B63" s="116" t="s">
        <v>91</v>
      </c>
      <c r="C63" s="186" t="s">
        <v>233</v>
      </c>
      <c r="D63" s="187" t="s">
        <v>233</v>
      </c>
      <c r="E63" s="186" t="s">
        <v>233</v>
      </c>
      <c r="F63" s="187" t="str">
        <f t="shared" si="6"/>
        <v>-</v>
      </c>
      <c r="G63" s="186" t="s">
        <v>233</v>
      </c>
      <c r="H63" s="187" t="str">
        <f t="shared" si="6"/>
        <v>-</v>
      </c>
      <c r="I63" s="186" t="s">
        <v>233</v>
      </c>
      <c r="J63" s="187" t="str">
        <f t="shared" si="6"/>
        <v>-</v>
      </c>
      <c r="K63" s="186" t="s">
        <v>233</v>
      </c>
      <c r="L63" s="187" t="str">
        <f t="shared" si="7"/>
        <v>-</v>
      </c>
      <c r="M63" s="186"/>
      <c r="N63" s="187"/>
    </row>
    <row r="64" spans="1:15" x14ac:dyDescent="0.25">
      <c r="A64" s="1"/>
      <c r="B64" s="116" t="s">
        <v>93</v>
      </c>
      <c r="C64" s="186" t="s">
        <v>233</v>
      </c>
      <c r="D64" s="187" t="s">
        <v>233</v>
      </c>
      <c r="E64" s="186" t="s">
        <v>233</v>
      </c>
      <c r="F64" s="187" t="str">
        <f t="shared" si="6"/>
        <v>-</v>
      </c>
      <c r="G64" s="186" t="s">
        <v>233</v>
      </c>
      <c r="H64" s="187" t="str">
        <f t="shared" si="6"/>
        <v>-</v>
      </c>
      <c r="I64" s="186" t="s">
        <v>233</v>
      </c>
      <c r="J64" s="187" t="str">
        <f t="shared" si="6"/>
        <v>-</v>
      </c>
      <c r="K64" s="186" t="s">
        <v>233</v>
      </c>
      <c r="L64" s="187" t="str">
        <f t="shared" si="7"/>
        <v>-</v>
      </c>
      <c r="M64" s="186"/>
      <c r="N64" s="187"/>
    </row>
    <row r="65" spans="1:15" ht="15.75" x14ac:dyDescent="0.25">
      <c r="B65" s="119" t="s">
        <v>30</v>
      </c>
      <c r="C65" s="188" t="s">
        <v>233</v>
      </c>
      <c r="D65" s="189" t="s">
        <v>233</v>
      </c>
      <c r="E65" s="188" t="s">
        <v>233</v>
      </c>
      <c r="F65" s="189" t="str">
        <f t="shared" si="6"/>
        <v>-</v>
      </c>
      <c r="G65" s="188" t="s">
        <v>233</v>
      </c>
      <c r="H65" s="189" t="str">
        <f t="shared" si="6"/>
        <v>-</v>
      </c>
      <c r="I65" s="188" t="s">
        <v>233</v>
      </c>
      <c r="J65" s="189" t="str">
        <f t="shared" si="6"/>
        <v>-</v>
      </c>
      <c r="K65" s="188" t="s">
        <v>233</v>
      </c>
      <c r="L65" s="189" t="str">
        <f t="shared" si="7"/>
        <v>-</v>
      </c>
      <c r="M65" s="188" t="s">
        <v>233</v>
      </c>
      <c r="N65" s="189" t="s">
        <v>233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68" t="s">
        <v>295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09"/>
      <c r="C73" s="295">
        <v>2020</v>
      </c>
      <c r="D73" s="296"/>
      <c r="E73" s="297">
        <v>2021</v>
      </c>
      <c r="F73" s="296"/>
      <c r="G73" s="297">
        <v>2022</v>
      </c>
      <c r="H73" s="296"/>
      <c r="I73" s="297">
        <v>2023</v>
      </c>
      <c r="J73" s="296"/>
      <c r="K73" s="297">
        <v>2024</v>
      </c>
      <c r="L73" s="296"/>
      <c r="M73" s="297">
        <f>M$7</f>
        <v>2025</v>
      </c>
      <c r="N73" s="298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 t="s">
        <v>233</v>
      </c>
      <c r="D75" s="187" t="s">
        <v>233</v>
      </c>
      <c r="E75" s="186">
        <v>4.9664429530201346</v>
      </c>
      <c r="F75" s="187" t="str">
        <f t="shared" ref="F75:J87" si="9">IFERROR(E75-C75,"-")</f>
        <v>-</v>
      </c>
      <c r="G75" s="186" t="s">
        <v>233</v>
      </c>
      <c r="H75" s="187" t="str">
        <f t="shared" si="9"/>
        <v>-</v>
      </c>
      <c r="I75" s="186" t="s">
        <v>233</v>
      </c>
      <c r="J75" s="187" t="str">
        <f t="shared" si="9"/>
        <v>-</v>
      </c>
      <c r="K75" s="186" t="s">
        <v>233</v>
      </c>
      <c r="L75" s="187" t="str">
        <f t="shared" ref="L75:L87" si="10">IFERROR(K75-I75,"-")</f>
        <v>-</v>
      </c>
      <c r="M75" s="186" t="s">
        <v>233</v>
      </c>
      <c r="N75" s="187" t="str">
        <f>IFERROR(M75-K75,"-")</f>
        <v>-</v>
      </c>
    </row>
    <row r="76" spans="1:15" x14ac:dyDescent="0.25">
      <c r="A76" s="1"/>
      <c r="B76" s="116" t="s">
        <v>73</v>
      </c>
      <c r="C76" s="186" t="s">
        <v>233</v>
      </c>
      <c r="D76" s="187" t="s">
        <v>233</v>
      </c>
      <c r="E76" s="186">
        <v>5.9880597014925376</v>
      </c>
      <c r="F76" s="187" t="str">
        <f t="shared" si="9"/>
        <v>-</v>
      </c>
      <c r="G76" s="186" t="s">
        <v>233</v>
      </c>
      <c r="H76" s="187" t="str">
        <f t="shared" si="9"/>
        <v>-</v>
      </c>
      <c r="I76" s="186" t="s">
        <v>233</v>
      </c>
      <c r="J76" s="187" t="str">
        <f t="shared" si="9"/>
        <v>-</v>
      </c>
      <c r="K76" s="186" t="s">
        <v>233</v>
      </c>
      <c r="L76" s="187" t="str">
        <f t="shared" si="10"/>
        <v>-</v>
      </c>
      <c r="M76" s="186" t="s">
        <v>233</v>
      </c>
      <c r="N76" s="187" t="str">
        <f t="shared" ref="N76" si="11">IFERROR(M76-K76,"-")</f>
        <v>-</v>
      </c>
    </row>
    <row r="77" spans="1:15" x14ac:dyDescent="0.25">
      <c r="A77" s="1"/>
      <c r="B77" s="116" t="s">
        <v>75</v>
      </c>
      <c r="C77" s="186" t="s">
        <v>233</v>
      </c>
      <c r="D77" s="187" t="s">
        <v>233</v>
      </c>
      <c r="E77" s="186">
        <v>4.6312649164677806</v>
      </c>
      <c r="F77" s="187" t="str">
        <f t="shared" si="9"/>
        <v>-</v>
      </c>
      <c r="G77" s="186" t="s">
        <v>233</v>
      </c>
      <c r="H77" s="187" t="str">
        <f t="shared" si="9"/>
        <v>-</v>
      </c>
      <c r="I77" s="186" t="s">
        <v>233</v>
      </c>
      <c r="J77" s="187" t="str">
        <f t="shared" si="9"/>
        <v>-</v>
      </c>
      <c r="K77" s="186" t="s">
        <v>233</v>
      </c>
      <c r="L77" s="187" t="str">
        <f t="shared" si="10"/>
        <v>-</v>
      </c>
      <c r="M77" s="186"/>
      <c r="N77" s="187"/>
    </row>
    <row r="78" spans="1:15" x14ac:dyDescent="0.25">
      <c r="A78" s="1"/>
      <c r="B78" s="116" t="s">
        <v>77</v>
      </c>
      <c r="C78" s="186" t="s">
        <v>233</v>
      </c>
      <c r="D78" s="187" t="s">
        <v>233</v>
      </c>
      <c r="E78" s="186">
        <v>6.0419463087248326</v>
      </c>
      <c r="F78" s="187" t="str">
        <f t="shared" si="9"/>
        <v>-</v>
      </c>
      <c r="G78" s="186" t="s">
        <v>233</v>
      </c>
      <c r="H78" s="187" t="str">
        <f t="shared" si="9"/>
        <v>-</v>
      </c>
      <c r="I78" s="186" t="s">
        <v>233</v>
      </c>
      <c r="J78" s="187" t="str">
        <f t="shared" si="9"/>
        <v>-</v>
      </c>
      <c r="K78" s="186" t="s">
        <v>233</v>
      </c>
      <c r="L78" s="187" t="str">
        <f t="shared" si="10"/>
        <v>-</v>
      </c>
      <c r="M78" s="186"/>
      <c r="N78" s="187"/>
    </row>
    <row r="79" spans="1:15" x14ac:dyDescent="0.25">
      <c r="A79" s="1"/>
      <c r="B79" s="116" t="s">
        <v>79</v>
      </c>
      <c r="C79" s="186" t="s">
        <v>233</v>
      </c>
      <c r="D79" s="187" t="s">
        <v>233</v>
      </c>
      <c r="E79" s="186">
        <v>3.0245901639344264</v>
      </c>
      <c r="F79" s="187" t="str">
        <f t="shared" si="9"/>
        <v>-</v>
      </c>
      <c r="G79" s="186" t="s">
        <v>233</v>
      </c>
      <c r="H79" s="187" t="str">
        <f t="shared" si="9"/>
        <v>-</v>
      </c>
      <c r="I79" s="186" t="s">
        <v>233</v>
      </c>
      <c r="J79" s="187" t="str">
        <f t="shared" si="9"/>
        <v>-</v>
      </c>
      <c r="K79" s="186" t="s">
        <v>233</v>
      </c>
      <c r="L79" s="187" t="str">
        <f t="shared" si="10"/>
        <v>-</v>
      </c>
      <c r="M79" s="186"/>
      <c r="N79" s="187"/>
    </row>
    <row r="80" spans="1:15" x14ac:dyDescent="0.25">
      <c r="A80" s="1"/>
      <c r="B80" s="116" t="s">
        <v>81</v>
      </c>
      <c r="C80" s="186" t="s">
        <v>233</v>
      </c>
      <c r="D80" s="187" t="s">
        <v>233</v>
      </c>
      <c r="E80" s="186" t="s">
        <v>233</v>
      </c>
      <c r="F80" s="187" t="str">
        <f t="shared" si="9"/>
        <v>-</v>
      </c>
      <c r="G80" s="186" t="s">
        <v>233</v>
      </c>
      <c r="H80" s="187" t="str">
        <f t="shared" si="9"/>
        <v>-</v>
      </c>
      <c r="I80" s="186" t="s">
        <v>233</v>
      </c>
      <c r="J80" s="187" t="str">
        <f t="shared" si="9"/>
        <v>-</v>
      </c>
      <c r="K80" s="186" t="s">
        <v>233</v>
      </c>
      <c r="L80" s="187" t="str">
        <f t="shared" si="10"/>
        <v>-</v>
      </c>
      <c r="M80" s="186"/>
      <c r="N80" s="187"/>
    </row>
    <row r="81" spans="1:15" x14ac:dyDescent="0.25">
      <c r="A81" s="1"/>
      <c r="B81" s="116" t="s">
        <v>83</v>
      </c>
      <c r="C81" s="186" t="s">
        <v>233</v>
      </c>
      <c r="D81" s="187" t="s">
        <v>233</v>
      </c>
      <c r="E81" s="186" t="s">
        <v>233</v>
      </c>
      <c r="F81" s="187" t="str">
        <f t="shared" si="9"/>
        <v>-</v>
      </c>
      <c r="G81" s="186" t="s">
        <v>233</v>
      </c>
      <c r="H81" s="187" t="str">
        <f t="shared" si="9"/>
        <v>-</v>
      </c>
      <c r="I81" s="186" t="s">
        <v>233</v>
      </c>
      <c r="J81" s="187" t="str">
        <f t="shared" si="9"/>
        <v>-</v>
      </c>
      <c r="K81" s="186" t="s">
        <v>233</v>
      </c>
      <c r="L81" s="187" t="str">
        <f t="shared" si="10"/>
        <v>-</v>
      </c>
      <c r="M81" s="186"/>
      <c r="N81" s="187"/>
    </row>
    <row r="82" spans="1:15" x14ac:dyDescent="0.25">
      <c r="A82" s="1"/>
      <c r="B82" s="116" t="s">
        <v>85</v>
      </c>
      <c r="C82" s="186">
        <v>3.442654028436019</v>
      </c>
      <c r="D82" s="187" t="s">
        <v>233</v>
      </c>
      <c r="E82" s="186" t="s">
        <v>233</v>
      </c>
      <c r="F82" s="187" t="str">
        <f t="shared" si="9"/>
        <v>-</v>
      </c>
      <c r="G82" s="186" t="s">
        <v>233</v>
      </c>
      <c r="H82" s="187" t="str">
        <f t="shared" si="9"/>
        <v>-</v>
      </c>
      <c r="I82" s="186" t="s">
        <v>233</v>
      </c>
      <c r="J82" s="187" t="str">
        <f t="shared" si="9"/>
        <v>-</v>
      </c>
      <c r="K82" s="186" t="s">
        <v>233</v>
      </c>
      <c r="L82" s="187" t="str">
        <f t="shared" si="10"/>
        <v>-</v>
      </c>
      <c r="M82" s="186"/>
      <c r="N82" s="187"/>
    </row>
    <row r="83" spans="1:15" x14ac:dyDescent="0.25">
      <c r="A83" s="1"/>
      <c r="B83" s="116" t="s">
        <v>87</v>
      </c>
      <c r="C83" s="186">
        <v>4.6772727272727277</v>
      </c>
      <c r="D83" s="187" t="s">
        <v>233</v>
      </c>
      <c r="E83" s="186" t="s">
        <v>233</v>
      </c>
      <c r="F83" s="187" t="str">
        <f t="shared" si="9"/>
        <v>-</v>
      </c>
      <c r="G83" s="186" t="s">
        <v>233</v>
      </c>
      <c r="H83" s="187" t="str">
        <f t="shared" si="9"/>
        <v>-</v>
      </c>
      <c r="I83" s="186" t="s">
        <v>233</v>
      </c>
      <c r="J83" s="187" t="str">
        <f t="shared" si="9"/>
        <v>-</v>
      </c>
      <c r="K83" s="186" t="s">
        <v>233</v>
      </c>
      <c r="L83" s="187" t="str">
        <f t="shared" si="10"/>
        <v>-</v>
      </c>
      <c r="M83" s="186"/>
      <c r="N83" s="187"/>
    </row>
    <row r="84" spans="1:15" x14ac:dyDescent="0.25">
      <c r="A84" s="1"/>
      <c r="B84" s="116" t="s">
        <v>89</v>
      </c>
      <c r="C84" s="186">
        <v>3.9116607773851588</v>
      </c>
      <c r="D84" s="187" t="s">
        <v>233</v>
      </c>
      <c r="E84" s="186" t="s">
        <v>233</v>
      </c>
      <c r="F84" s="187" t="str">
        <f t="shared" si="9"/>
        <v>-</v>
      </c>
      <c r="G84" s="186" t="s">
        <v>233</v>
      </c>
      <c r="H84" s="187" t="str">
        <f t="shared" si="9"/>
        <v>-</v>
      </c>
      <c r="I84" s="186" t="s">
        <v>233</v>
      </c>
      <c r="J84" s="187" t="str">
        <f t="shared" si="9"/>
        <v>-</v>
      </c>
      <c r="K84" s="186" t="s">
        <v>233</v>
      </c>
      <c r="L84" s="187" t="str">
        <f t="shared" si="10"/>
        <v>-</v>
      </c>
      <c r="M84" s="186"/>
      <c r="N84" s="187"/>
    </row>
    <row r="85" spans="1:15" x14ac:dyDescent="0.25">
      <c r="A85" s="1"/>
      <c r="B85" s="116" t="s">
        <v>91</v>
      </c>
      <c r="C85" s="186">
        <v>5.278761061946903</v>
      </c>
      <c r="D85" s="187" t="s">
        <v>233</v>
      </c>
      <c r="E85" s="186" t="s">
        <v>233</v>
      </c>
      <c r="F85" s="187" t="str">
        <f t="shared" si="9"/>
        <v>-</v>
      </c>
      <c r="G85" s="186" t="s">
        <v>233</v>
      </c>
      <c r="H85" s="187" t="str">
        <f t="shared" si="9"/>
        <v>-</v>
      </c>
      <c r="I85" s="186" t="s">
        <v>233</v>
      </c>
      <c r="J85" s="187" t="str">
        <f t="shared" si="9"/>
        <v>-</v>
      </c>
      <c r="K85" s="186" t="s">
        <v>233</v>
      </c>
      <c r="L85" s="187" t="str">
        <f t="shared" si="10"/>
        <v>-</v>
      </c>
      <c r="M85" s="186"/>
      <c r="N85" s="187"/>
    </row>
    <row r="86" spans="1:15" x14ac:dyDescent="0.25">
      <c r="A86" s="1"/>
      <c r="B86" s="116" t="s">
        <v>93</v>
      </c>
      <c r="C86" s="186">
        <v>6.4051172707889128</v>
      </c>
      <c r="D86" s="187" t="s">
        <v>233</v>
      </c>
      <c r="E86" s="186" t="s">
        <v>233</v>
      </c>
      <c r="F86" s="187" t="str">
        <f t="shared" si="9"/>
        <v>-</v>
      </c>
      <c r="G86" s="186" t="s">
        <v>233</v>
      </c>
      <c r="H86" s="187" t="str">
        <f t="shared" si="9"/>
        <v>-</v>
      </c>
      <c r="I86" s="186" t="s">
        <v>233</v>
      </c>
      <c r="J86" s="187" t="str">
        <f t="shared" si="9"/>
        <v>-</v>
      </c>
      <c r="K86" s="186" t="s">
        <v>233</v>
      </c>
      <c r="L86" s="187" t="str">
        <f t="shared" si="10"/>
        <v>-</v>
      </c>
      <c r="M86" s="186"/>
      <c r="N86" s="187"/>
    </row>
    <row r="87" spans="1:15" ht="15.75" x14ac:dyDescent="0.25">
      <c r="B87" s="119" t="s">
        <v>30</v>
      </c>
      <c r="C87" s="188" t="s">
        <v>233</v>
      </c>
      <c r="D87" s="189" t="s">
        <v>233</v>
      </c>
      <c r="E87" s="188" t="s">
        <v>233</v>
      </c>
      <c r="F87" s="189" t="str">
        <f t="shared" si="9"/>
        <v>-</v>
      </c>
      <c r="G87" s="188" t="s">
        <v>233</v>
      </c>
      <c r="H87" s="189" t="str">
        <f t="shared" si="9"/>
        <v>-</v>
      </c>
      <c r="I87" s="188" t="s">
        <v>233</v>
      </c>
      <c r="J87" s="189" t="str">
        <f t="shared" si="9"/>
        <v>-</v>
      </c>
      <c r="K87" s="188" t="s">
        <v>233</v>
      </c>
      <c r="L87" s="189" t="str">
        <f t="shared" si="10"/>
        <v>-</v>
      </c>
      <c r="M87" s="188" t="s">
        <v>233</v>
      </c>
      <c r="N87" s="189" t="s">
        <v>233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68" t="s">
        <v>296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09"/>
      <c r="C95" s="295">
        <v>2020</v>
      </c>
      <c r="D95" s="296"/>
      <c r="E95" s="297">
        <v>2021</v>
      </c>
      <c r="F95" s="296"/>
      <c r="G95" s="297">
        <v>2022</v>
      </c>
      <c r="H95" s="296"/>
      <c r="I95" s="297">
        <v>2023</v>
      </c>
      <c r="J95" s="296"/>
      <c r="K95" s="297">
        <v>2024</v>
      </c>
      <c r="L95" s="296"/>
      <c r="M95" s="297">
        <f>M$7</f>
        <v>2025</v>
      </c>
      <c r="N95" s="298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7.2713903743315509</v>
      </c>
      <c r="D97" s="187">
        <v>-2.0853849258399748</v>
      </c>
      <c r="E97" s="186" t="s">
        <v>233</v>
      </c>
      <c r="F97" s="187" t="str">
        <f t="shared" ref="F97:J109" si="12">IFERROR(E97-C97,"-")</f>
        <v>-</v>
      </c>
      <c r="G97" s="186" t="s">
        <v>233</v>
      </c>
      <c r="H97" s="187" t="str">
        <f t="shared" si="12"/>
        <v>-</v>
      </c>
      <c r="I97" s="186" t="s">
        <v>233</v>
      </c>
      <c r="J97" s="187" t="str">
        <f t="shared" si="12"/>
        <v>-</v>
      </c>
      <c r="K97" s="186" t="s">
        <v>233</v>
      </c>
      <c r="L97" s="187" t="str">
        <f t="shared" ref="L97:L109" si="13">IFERROR(K97-I97,"-")</f>
        <v>-</v>
      </c>
      <c r="M97" s="186" t="s">
        <v>233</v>
      </c>
      <c r="N97" s="187" t="str">
        <f>IFERROR(M97-K97,"-")</f>
        <v>-</v>
      </c>
    </row>
    <row r="98" spans="2:14" x14ac:dyDescent="0.25">
      <c r="B98" s="116" t="s">
        <v>73</v>
      </c>
      <c r="C98" s="186">
        <v>4.04</v>
      </c>
      <c r="D98" s="187">
        <v>-6.5272131147540984</v>
      </c>
      <c r="E98" s="186" t="s">
        <v>233</v>
      </c>
      <c r="F98" s="187" t="str">
        <f t="shared" si="12"/>
        <v>-</v>
      </c>
      <c r="G98" s="186" t="s">
        <v>233</v>
      </c>
      <c r="H98" s="187" t="str">
        <f t="shared" si="12"/>
        <v>-</v>
      </c>
      <c r="I98" s="186" t="s">
        <v>233</v>
      </c>
      <c r="J98" s="187" t="str">
        <f t="shared" si="12"/>
        <v>-</v>
      </c>
      <c r="K98" s="186" t="s">
        <v>233</v>
      </c>
      <c r="L98" s="187" t="str">
        <f t="shared" si="13"/>
        <v>-</v>
      </c>
      <c r="M98" s="186" t="s">
        <v>233</v>
      </c>
      <c r="N98" s="187" t="str">
        <f t="shared" ref="N98" si="14">IFERROR(M98-K98,"-")</f>
        <v>-</v>
      </c>
    </row>
    <row r="99" spans="2:14" x14ac:dyDescent="0.25">
      <c r="B99" s="116" t="s">
        <v>75</v>
      </c>
      <c r="C99" s="186">
        <v>7.790909090909091</v>
      </c>
      <c r="D99" s="187">
        <v>-2.1011961722488035</v>
      </c>
      <c r="E99" s="186" t="s">
        <v>233</v>
      </c>
      <c r="F99" s="187" t="str">
        <f t="shared" si="12"/>
        <v>-</v>
      </c>
      <c r="G99" s="186" t="s">
        <v>233</v>
      </c>
      <c r="H99" s="187" t="str">
        <f t="shared" si="12"/>
        <v>-</v>
      </c>
      <c r="I99" s="186" t="s">
        <v>233</v>
      </c>
      <c r="J99" s="187" t="str">
        <f t="shared" si="12"/>
        <v>-</v>
      </c>
      <c r="K99" s="186" t="s">
        <v>233</v>
      </c>
      <c r="L99" s="187" t="str">
        <f t="shared" si="13"/>
        <v>-</v>
      </c>
      <c r="M99" s="186"/>
      <c r="N99" s="187"/>
    </row>
    <row r="100" spans="2:14" x14ac:dyDescent="0.25">
      <c r="B100" s="116" t="s">
        <v>77</v>
      </c>
      <c r="C100" s="186" t="s">
        <v>233</v>
      </c>
      <c r="D100" s="187" t="s">
        <v>233</v>
      </c>
      <c r="E100" s="186" t="s">
        <v>233</v>
      </c>
      <c r="F100" s="187" t="str">
        <f t="shared" si="12"/>
        <v>-</v>
      </c>
      <c r="G100" s="186" t="s">
        <v>233</v>
      </c>
      <c r="H100" s="187" t="str">
        <f t="shared" si="12"/>
        <v>-</v>
      </c>
      <c r="I100" s="186" t="s">
        <v>233</v>
      </c>
      <c r="J100" s="187" t="str">
        <f t="shared" si="12"/>
        <v>-</v>
      </c>
      <c r="K100" s="186" t="s">
        <v>233</v>
      </c>
      <c r="L100" s="187" t="str">
        <f t="shared" si="13"/>
        <v>-</v>
      </c>
      <c r="M100" s="186"/>
      <c r="N100" s="187"/>
    </row>
    <row r="101" spans="2:14" x14ac:dyDescent="0.25">
      <c r="B101" s="116" t="s">
        <v>79</v>
      </c>
      <c r="C101" s="186" t="s">
        <v>233</v>
      </c>
      <c r="D101" s="187" t="s">
        <v>233</v>
      </c>
      <c r="E101" s="186" t="s">
        <v>233</v>
      </c>
      <c r="F101" s="187" t="str">
        <f t="shared" si="12"/>
        <v>-</v>
      </c>
      <c r="G101" s="186" t="s">
        <v>233</v>
      </c>
      <c r="H101" s="187" t="str">
        <f t="shared" si="12"/>
        <v>-</v>
      </c>
      <c r="I101" s="186" t="s">
        <v>233</v>
      </c>
      <c r="J101" s="187" t="str">
        <f t="shared" si="12"/>
        <v>-</v>
      </c>
      <c r="K101" s="186" t="s">
        <v>233</v>
      </c>
      <c r="L101" s="187" t="str">
        <f t="shared" si="13"/>
        <v>-</v>
      </c>
      <c r="M101" s="186"/>
      <c r="N101" s="187"/>
    </row>
    <row r="102" spans="2:14" x14ac:dyDescent="0.25">
      <c r="B102" s="116" t="s">
        <v>81</v>
      </c>
      <c r="C102" s="186" t="s">
        <v>233</v>
      </c>
      <c r="D102" s="187" t="s">
        <v>233</v>
      </c>
      <c r="E102" s="186" t="s">
        <v>233</v>
      </c>
      <c r="F102" s="187" t="str">
        <f t="shared" si="12"/>
        <v>-</v>
      </c>
      <c r="G102" s="186" t="s">
        <v>233</v>
      </c>
      <c r="H102" s="187" t="str">
        <f t="shared" si="12"/>
        <v>-</v>
      </c>
      <c r="I102" s="186" t="s">
        <v>233</v>
      </c>
      <c r="J102" s="187" t="str">
        <f t="shared" si="12"/>
        <v>-</v>
      </c>
      <c r="K102" s="186" t="s">
        <v>233</v>
      </c>
      <c r="L102" s="187" t="str">
        <f t="shared" si="13"/>
        <v>-</v>
      </c>
      <c r="M102" s="186"/>
      <c r="N102" s="187"/>
    </row>
    <row r="103" spans="2:14" x14ac:dyDescent="0.25">
      <c r="B103" s="116" t="s">
        <v>83</v>
      </c>
      <c r="C103" s="186" t="s">
        <v>233</v>
      </c>
      <c r="D103" s="187" t="s">
        <v>233</v>
      </c>
      <c r="E103" s="186" t="s">
        <v>233</v>
      </c>
      <c r="F103" s="187" t="str">
        <f t="shared" si="12"/>
        <v>-</v>
      </c>
      <c r="G103" s="186" t="s">
        <v>233</v>
      </c>
      <c r="H103" s="187" t="str">
        <f t="shared" si="12"/>
        <v>-</v>
      </c>
      <c r="I103" s="186" t="s">
        <v>233</v>
      </c>
      <c r="J103" s="187" t="str">
        <f t="shared" si="12"/>
        <v>-</v>
      </c>
      <c r="K103" s="186" t="s">
        <v>233</v>
      </c>
      <c r="L103" s="187" t="str">
        <f t="shared" si="13"/>
        <v>-</v>
      </c>
      <c r="M103" s="186"/>
      <c r="N103" s="187"/>
    </row>
    <row r="104" spans="2:14" x14ac:dyDescent="0.25">
      <c r="B104" s="116" t="s">
        <v>85</v>
      </c>
      <c r="C104" s="186" t="s">
        <v>233</v>
      </c>
      <c r="D104" s="187" t="s">
        <v>233</v>
      </c>
      <c r="E104" s="186" t="s">
        <v>233</v>
      </c>
      <c r="F104" s="187" t="str">
        <f t="shared" si="12"/>
        <v>-</v>
      </c>
      <c r="G104" s="186" t="s">
        <v>233</v>
      </c>
      <c r="H104" s="187" t="str">
        <f t="shared" si="12"/>
        <v>-</v>
      </c>
      <c r="I104" s="186" t="s">
        <v>233</v>
      </c>
      <c r="J104" s="187" t="str">
        <f t="shared" si="12"/>
        <v>-</v>
      </c>
      <c r="K104" s="186" t="s">
        <v>233</v>
      </c>
      <c r="L104" s="187" t="str">
        <f t="shared" si="13"/>
        <v>-</v>
      </c>
      <c r="M104" s="186"/>
      <c r="N104" s="187"/>
    </row>
    <row r="105" spans="2:14" x14ac:dyDescent="0.25">
      <c r="B105" s="116" t="s">
        <v>87</v>
      </c>
      <c r="C105" s="186" t="s">
        <v>233</v>
      </c>
      <c r="D105" s="187" t="s">
        <v>233</v>
      </c>
      <c r="E105" s="186" t="s">
        <v>233</v>
      </c>
      <c r="F105" s="187" t="str">
        <f t="shared" si="12"/>
        <v>-</v>
      </c>
      <c r="G105" s="186" t="s">
        <v>233</v>
      </c>
      <c r="H105" s="187" t="str">
        <f t="shared" si="12"/>
        <v>-</v>
      </c>
      <c r="I105" s="186" t="s">
        <v>233</v>
      </c>
      <c r="J105" s="187" t="str">
        <f t="shared" si="12"/>
        <v>-</v>
      </c>
      <c r="K105" s="186" t="s">
        <v>233</v>
      </c>
      <c r="L105" s="187" t="str">
        <f t="shared" si="13"/>
        <v>-</v>
      </c>
      <c r="M105" s="186"/>
      <c r="N105" s="187"/>
    </row>
    <row r="106" spans="2:14" x14ac:dyDescent="0.25">
      <c r="B106" s="116" t="s">
        <v>89</v>
      </c>
      <c r="C106" s="186" t="s">
        <v>233</v>
      </c>
      <c r="D106" s="187" t="s">
        <v>233</v>
      </c>
      <c r="E106" s="186" t="s">
        <v>233</v>
      </c>
      <c r="F106" s="187" t="str">
        <f t="shared" si="12"/>
        <v>-</v>
      </c>
      <c r="G106" s="186" t="s">
        <v>233</v>
      </c>
      <c r="H106" s="187" t="str">
        <f t="shared" si="12"/>
        <v>-</v>
      </c>
      <c r="I106" s="186" t="s">
        <v>233</v>
      </c>
      <c r="J106" s="187" t="str">
        <f t="shared" si="12"/>
        <v>-</v>
      </c>
      <c r="K106" s="186" t="s">
        <v>233</v>
      </c>
      <c r="L106" s="187" t="str">
        <f t="shared" si="13"/>
        <v>-</v>
      </c>
      <c r="M106" s="186"/>
      <c r="N106" s="187"/>
    </row>
    <row r="107" spans="2:14" x14ac:dyDescent="0.25">
      <c r="B107" s="116" t="s">
        <v>91</v>
      </c>
      <c r="C107" s="186" t="s">
        <v>233</v>
      </c>
      <c r="D107" s="187" t="s">
        <v>233</v>
      </c>
      <c r="E107" s="186" t="s">
        <v>233</v>
      </c>
      <c r="F107" s="187" t="str">
        <f t="shared" si="12"/>
        <v>-</v>
      </c>
      <c r="G107" s="186" t="s">
        <v>233</v>
      </c>
      <c r="H107" s="187" t="str">
        <f t="shared" si="12"/>
        <v>-</v>
      </c>
      <c r="I107" s="186" t="s">
        <v>233</v>
      </c>
      <c r="J107" s="187" t="str">
        <f t="shared" si="12"/>
        <v>-</v>
      </c>
      <c r="K107" s="186" t="s">
        <v>233</v>
      </c>
      <c r="L107" s="187" t="str">
        <f t="shared" si="13"/>
        <v>-</v>
      </c>
      <c r="M107" s="186"/>
      <c r="N107" s="187"/>
    </row>
    <row r="108" spans="2:14" x14ac:dyDescent="0.25">
      <c r="B108" s="116" t="s">
        <v>93</v>
      </c>
      <c r="C108" s="186" t="s">
        <v>233</v>
      </c>
      <c r="D108" s="187" t="s">
        <v>233</v>
      </c>
      <c r="E108" s="186" t="s">
        <v>233</v>
      </c>
      <c r="F108" s="187" t="str">
        <f t="shared" si="12"/>
        <v>-</v>
      </c>
      <c r="G108" s="186" t="s">
        <v>233</v>
      </c>
      <c r="H108" s="187" t="str">
        <f t="shared" si="12"/>
        <v>-</v>
      </c>
      <c r="I108" s="186" t="s">
        <v>233</v>
      </c>
      <c r="J108" s="187" t="str">
        <f t="shared" si="12"/>
        <v>-</v>
      </c>
      <c r="K108" s="186" t="s">
        <v>233</v>
      </c>
      <c r="L108" s="187" t="str">
        <f t="shared" si="13"/>
        <v>-</v>
      </c>
      <c r="M108" s="186"/>
      <c r="N108" s="187"/>
    </row>
    <row r="109" spans="2:14" ht="15.75" x14ac:dyDescent="0.25">
      <c r="B109" s="119" t="s">
        <v>30</v>
      </c>
      <c r="C109" s="188">
        <v>5.98615548455804</v>
      </c>
      <c r="D109" s="189">
        <v>-0.72319703342757169</v>
      </c>
      <c r="E109" s="188" t="s">
        <v>233</v>
      </c>
      <c r="F109" s="189" t="str">
        <f t="shared" si="12"/>
        <v>-</v>
      </c>
      <c r="G109" s="188" t="s">
        <v>233</v>
      </c>
      <c r="H109" s="189" t="str">
        <f t="shared" si="12"/>
        <v>-</v>
      </c>
      <c r="I109" s="188" t="s">
        <v>233</v>
      </c>
      <c r="J109" s="189" t="str">
        <f t="shared" si="12"/>
        <v>-</v>
      </c>
      <c r="K109" s="188" t="s">
        <v>233</v>
      </c>
      <c r="L109" s="189" t="str">
        <f t="shared" si="13"/>
        <v>-</v>
      </c>
      <c r="M109" s="188" t="s">
        <v>233</v>
      </c>
      <c r="N109" s="189" t="s">
        <v>233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3F66F-1487-470D-BC08-3A0A043ABFE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B760-6807-41DE-9346-48B7634525AB}">
  <sheetPr>
    <tabColor rgb="FFAC75D5"/>
  </sheetPr>
  <dimension ref="A4:AC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8" t="s">
        <v>297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P4" s="1" t="s">
        <v>149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150</v>
      </c>
    </row>
    <row r="6" spans="1:16" ht="22.5" thickTop="1" thickBot="1" x14ac:dyDescent="0.3">
      <c r="B6" s="109"/>
      <c r="C6" s="293" t="s">
        <v>151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6" ht="22.5" thickTop="1" thickBot="1" x14ac:dyDescent="0.3">
      <c r="B7" s="109"/>
      <c r="C7" s="297" t="s">
        <v>311</v>
      </c>
      <c r="D7" s="296"/>
      <c r="E7" s="297" t="s">
        <v>312</v>
      </c>
      <c r="F7" s="296"/>
      <c r="G7" s="297" t="s">
        <v>313</v>
      </c>
      <c r="H7" s="296"/>
      <c r="I7" s="297">
        <v>2023</v>
      </c>
      <c r="J7" s="296"/>
      <c r="K7" s="297">
        <v>2024</v>
      </c>
      <c r="L7" s="296"/>
      <c r="M7" s="297">
        <v>2025</v>
      </c>
      <c r="N7" s="298"/>
    </row>
    <row r="8" spans="1:16" ht="16.5" thickTop="1" thickBot="1" x14ac:dyDescent="0.3">
      <c r="B8" s="85"/>
      <c r="C8" s="115" t="s">
        <v>69</v>
      </c>
      <c r="D8" s="114" t="str">
        <f>CONCATENATE("var ",RIGHT(C7,2),"/",RIGHT(A7,2))</f>
        <v>var 20/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4">
        <v>0.60499999999999998</v>
      </c>
      <c r="D9" s="118" t="str">
        <f t="shared" ref="D9:J20" si="0">IFERROR(C9/A9-1,"-")</f>
        <v>-</v>
      </c>
      <c r="E9" s="194">
        <v>0.1981</v>
      </c>
      <c r="F9" s="118">
        <f t="shared" si="0"/>
        <v>-0.67256198347107432</v>
      </c>
      <c r="G9" s="194">
        <v>0.56000000000000005</v>
      </c>
      <c r="H9" s="118">
        <f t="shared" si="0"/>
        <v>1.8268551236749118</v>
      </c>
      <c r="I9" s="194">
        <v>0.63600000000000001</v>
      </c>
      <c r="J9" s="118">
        <f t="shared" si="0"/>
        <v>0.13571428571428568</v>
      </c>
      <c r="K9" s="194">
        <v>0.75329999999999997</v>
      </c>
      <c r="L9" s="118">
        <f t="shared" ref="L9:L14" si="1">IFERROR(K9/I9-1,"-")</f>
        <v>0.18443396226415087</v>
      </c>
      <c r="M9" s="194">
        <v>0.74019999999999997</v>
      </c>
      <c r="N9" s="118">
        <f t="shared" ref="N9:N10" si="2">IFERROR(M9/K9-1,"-")</f>
        <v>-1.7390150006637461E-2</v>
      </c>
    </row>
    <row r="10" spans="1:16" x14ac:dyDescent="0.25">
      <c r="A10" s="1" t="s">
        <v>72</v>
      </c>
      <c r="B10" s="116" t="s">
        <v>73</v>
      </c>
      <c r="C10" s="194">
        <v>0.62680000000000002</v>
      </c>
      <c r="D10" s="118" t="str">
        <f t="shared" si="0"/>
        <v>-</v>
      </c>
      <c r="E10" s="194">
        <v>0.14859999999999998</v>
      </c>
      <c r="F10" s="118">
        <f t="shared" si="0"/>
        <v>-0.76292278238672628</v>
      </c>
      <c r="G10" s="194">
        <v>0.58860000000000001</v>
      </c>
      <c r="H10" s="118">
        <f t="shared" si="0"/>
        <v>2.960969044414536</v>
      </c>
      <c r="I10" s="194">
        <v>0.63369999999999993</v>
      </c>
      <c r="J10" s="118">
        <f t="shared" si="0"/>
        <v>7.6622494053686596E-2</v>
      </c>
      <c r="K10" s="194">
        <v>0.70550000000000002</v>
      </c>
      <c r="L10" s="118">
        <f t="shared" si="1"/>
        <v>0.11330282468044839</v>
      </c>
      <c r="M10" s="194">
        <v>0.70010000000000006</v>
      </c>
      <c r="N10" s="118">
        <f t="shared" si="2"/>
        <v>-7.6541459957476521E-3</v>
      </c>
    </row>
    <row r="11" spans="1:16" x14ac:dyDescent="0.25">
      <c r="A11" s="1" t="s">
        <v>74</v>
      </c>
      <c r="B11" s="116" t="s">
        <v>75</v>
      </c>
      <c r="C11" s="194">
        <v>0.35499999999999998</v>
      </c>
      <c r="D11" s="118" t="str">
        <f t="shared" si="0"/>
        <v>-</v>
      </c>
      <c r="E11" s="194">
        <v>0.25969999999999999</v>
      </c>
      <c r="F11" s="118">
        <f t="shared" si="0"/>
        <v>-0.26845070422535211</v>
      </c>
      <c r="G11" s="194">
        <v>0.65049999999999997</v>
      </c>
      <c r="H11" s="118">
        <f t="shared" si="0"/>
        <v>1.5048132460531383</v>
      </c>
      <c r="I11" s="194">
        <v>0.6462</v>
      </c>
      <c r="J11" s="118">
        <f t="shared" si="0"/>
        <v>-6.610299769408079E-3</v>
      </c>
      <c r="K11" s="194">
        <v>0.73560000000000003</v>
      </c>
      <c r="L11" s="118">
        <f t="shared" si="1"/>
        <v>0.13834726090993499</v>
      </c>
      <c r="M11" s="194"/>
      <c r="N11" s="118"/>
    </row>
    <row r="12" spans="1:16" x14ac:dyDescent="0.25">
      <c r="A12" s="1" t="s">
        <v>76</v>
      </c>
      <c r="B12" s="116" t="s">
        <v>77</v>
      </c>
      <c r="C12" s="194">
        <v>0</v>
      </c>
      <c r="D12" s="118" t="str">
        <f t="shared" si="0"/>
        <v>-</v>
      </c>
      <c r="E12" s="194">
        <v>0.249</v>
      </c>
      <c r="F12" s="118" t="str">
        <f t="shared" si="0"/>
        <v>-</v>
      </c>
      <c r="G12" s="194">
        <v>0.47840000000000005</v>
      </c>
      <c r="H12" s="118">
        <f t="shared" si="0"/>
        <v>0.92128514056224908</v>
      </c>
      <c r="I12" s="194">
        <v>0.47939999999999999</v>
      </c>
      <c r="J12" s="118">
        <f t="shared" si="0"/>
        <v>2.0903010033443969E-3</v>
      </c>
      <c r="K12" s="194">
        <v>0.53310000000000002</v>
      </c>
      <c r="L12" s="118">
        <f t="shared" si="1"/>
        <v>0.11201501877346698</v>
      </c>
      <c r="M12" s="194"/>
      <c r="N12" s="118"/>
    </row>
    <row r="13" spans="1:16" x14ac:dyDescent="0.25">
      <c r="A13" s="1" t="s">
        <v>78</v>
      </c>
      <c r="B13" s="116" t="s">
        <v>79</v>
      </c>
      <c r="C13" s="194">
        <v>0</v>
      </c>
      <c r="D13" s="118" t="str">
        <f t="shared" si="0"/>
        <v>-</v>
      </c>
      <c r="E13" s="194">
        <v>0.2223</v>
      </c>
      <c r="F13" s="118" t="str">
        <f t="shared" si="0"/>
        <v>-</v>
      </c>
      <c r="G13" s="194">
        <v>0.42420000000000002</v>
      </c>
      <c r="H13" s="118">
        <f t="shared" si="0"/>
        <v>0.90823211875843457</v>
      </c>
      <c r="I13" s="194">
        <v>0.37990000000000002</v>
      </c>
      <c r="J13" s="118">
        <f t="shared" si="0"/>
        <v>-0.10443187175860447</v>
      </c>
      <c r="K13" s="194">
        <v>0.27649999999999997</v>
      </c>
      <c r="L13" s="118">
        <f t="shared" si="1"/>
        <v>-0.2721768886549093</v>
      </c>
      <c r="M13" s="194"/>
      <c r="N13" s="118"/>
    </row>
    <row r="14" spans="1:16" x14ac:dyDescent="0.25">
      <c r="A14" s="1" t="s">
        <v>80</v>
      </c>
      <c r="B14" s="116" t="s">
        <v>81</v>
      </c>
      <c r="C14" s="194">
        <v>0</v>
      </c>
      <c r="D14" s="118" t="str">
        <f t="shared" si="0"/>
        <v>-</v>
      </c>
      <c r="E14" s="194">
        <v>0.23989999999999997</v>
      </c>
      <c r="F14" s="118" t="str">
        <f t="shared" si="0"/>
        <v>-</v>
      </c>
      <c r="G14" s="194">
        <v>0.46659999999999996</v>
      </c>
      <c r="H14" s="118">
        <f t="shared" si="0"/>
        <v>0.94497707378074192</v>
      </c>
      <c r="I14" s="194">
        <v>0.40689999999999998</v>
      </c>
      <c r="J14" s="118">
        <f t="shared" si="0"/>
        <v>-0.12794684954993563</v>
      </c>
      <c r="K14" s="194">
        <v>0.53659999999999997</v>
      </c>
      <c r="L14" s="118">
        <f t="shared" si="1"/>
        <v>0.31875153600393213</v>
      </c>
      <c r="M14" s="194"/>
      <c r="N14" s="118"/>
    </row>
    <row r="15" spans="1:16" x14ac:dyDescent="0.25">
      <c r="A15" s="1" t="s">
        <v>82</v>
      </c>
      <c r="B15" s="116" t="s">
        <v>83</v>
      </c>
      <c r="C15" s="194">
        <v>0</v>
      </c>
      <c r="D15" s="118" t="str">
        <f t="shared" si="0"/>
        <v>-</v>
      </c>
      <c r="E15" s="194">
        <v>0.34950000000000003</v>
      </c>
      <c r="F15" s="118" t="str">
        <f t="shared" si="0"/>
        <v>-</v>
      </c>
      <c r="G15" s="194">
        <v>0.43840000000000001</v>
      </c>
      <c r="H15" s="118">
        <f t="shared" si="0"/>
        <v>0.25436337625178829</v>
      </c>
      <c r="I15" s="194">
        <v>0.44450000000000001</v>
      </c>
      <c r="J15" s="118">
        <f t="shared" si="0"/>
        <v>1.3914233576642232E-2</v>
      </c>
      <c r="K15" s="194">
        <v>0.44259999999999999</v>
      </c>
      <c r="L15" s="118">
        <f>IFERROR(K15/I15-1,"-")</f>
        <v>-4.2744656917885759E-3</v>
      </c>
      <c r="M15" s="194"/>
      <c r="N15" s="118"/>
    </row>
    <row r="16" spans="1:16" x14ac:dyDescent="0.25">
      <c r="A16" s="1" t="s">
        <v>84</v>
      </c>
      <c r="B16" s="116" t="s">
        <v>85</v>
      </c>
      <c r="C16" s="194">
        <v>0.37790000000000001</v>
      </c>
      <c r="D16" s="118" t="str">
        <f t="shared" si="0"/>
        <v>-</v>
      </c>
      <c r="E16" s="194">
        <v>0.42659999999999998</v>
      </c>
      <c r="F16" s="118">
        <f t="shared" si="0"/>
        <v>0.12887007144747287</v>
      </c>
      <c r="G16" s="194">
        <v>0.56740000000000002</v>
      </c>
      <c r="H16" s="118">
        <f t="shared" si="0"/>
        <v>0.33005157055789969</v>
      </c>
      <c r="I16" s="194">
        <v>0.44319999999999998</v>
      </c>
      <c r="J16" s="118">
        <f t="shared" si="0"/>
        <v>-0.21889319703912591</v>
      </c>
      <c r="K16" s="194">
        <v>0.58899999999999997</v>
      </c>
      <c r="L16" s="118">
        <f>IFERROR(K16/I16-1,"-")</f>
        <v>0.32897111913357402</v>
      </c>
      <c r="M16" s="194"/>
      <c r="N16" s="118"/>
    </row>
    <row r="17" spans="1:29" x14ac:dyDescent="0.25">
      <c r="A17" s="1" t="s">
        <v>86</v>
      </c>
      <c r="B17" s="116" t="s">
        <v>87</v>
      </c>
      <c r="C17" s="194">
        <v>0.1106</v>
      </c>
      <c r="D17" s="118" t="str">
        <f t="shared" si="0"/>
        <v>-</v>
      </c>
      <c r="E17" s="194">
        <v>0.50350000000000006</v>
      </c>
      <c r="F17" s="118">
        <f t="shared" si="0"/>
        <v>3.5524412296564201</v>
      </c>
      <c r="G17" s="194">
        <v>0.50549999999999995</v>
      </c>
      <c r="H17" s="118">
        <f t="shared" si="0"/>
        <v>3.9721946375370631E-3</v>
      </c>
      <c r="I17" s="194">
        <v>0.502</v>
      </c>
      <c r="J17" s="118">
        <f t="shared" si="0"/>
        <v>-6.923837784371778E-3</v>
      </c>
      <c r="K17" s="194">
        <v>0.64379999999999993</v>
      </c>
      <c r="L17" s="118">
        <f t="shared" ref="L17:L20" si="3">IFERROR(K17/I17-1,"-")</f>
        <v>0.28247011952191214</v>
      </c>
      <c r="M17" s="194"/>
      <c r="N17" s="118"/>
    </row>
    <row r="18" spans="1:29" x14ac:dyDescent="0.25">
      <c r="A18" s="1" t="s">
        <v>88</v>
      </c>
      <c r="B18" s="116" t="s">
        <v>89</v>
      </c>
      <c r="C18" s="194">
        <v>0.1152</v>
      </c>
      <c r="D18" s="118" t="str">
        <f t="shared" si="0"/>
        <v>-</v>
      </c>
      <c r="E18" s="194">
        <v>0.58409999999999995</v>
      </c>
      <c r="F18" s="118">
        <f t="shared" si="0"/>
        <v>4.0703125</v>
      </c>
      <c r="G18" s="194">
        <v>0.52579999999999993</v>
      </c>
      <c r="H18" s="118">
        <f t="shared" si="0"/>
        <v>-9.9811676082862566E-2</v>
      </c>
      <c r="I18" s="194">
        <v>0.63</v>
      </c>
      <c r="J18" s="118">
        <f t="shared" si="0"/>
        <v>0.19817421072651209</v>
      </c>
      <c r="K18" s="194">
        <v>0.63259999999999994</v>
      </c>
      <c r="L18" s="118">
        <f t="shared" si="3"/>
        <v>4.1269841269839791E-3</v>
      </c>
      <c r="M18" s="194"/>
      <c r="N18" s="118"/>
      <c r="AB18" s="195"/>
    </row>
    <row r="19" spans="1:29" x14ac:dyDescent="0.25">
      <c r="A19" s="1" t="s">
        <v>90</v>
      </c>
      <c r="B19" s="116" t="s">
        <v>91</v>
      </c>
      <c r="C19" s="194">
        <v>0.25659999999999999</v>
      </c>
      <c r="D19" s="118" t="str">
        <f t="shared" si="0"/>
        <v>-</v>
      </c>
      <c r="E19" s="194">
        <v>0.68409999999999993</v>
      </c>
      <c r="F19" s="118">
        <f t="shared" si="0"/>
        <v>1.6660171473109897</v>
      </c>
      <c r="G19" s="194">
        <v>0.60350000000000004</v>
      </c>
      <c r="H19" s="118">
        <f t="shared" si="0"/>
        <v>-0.1178190323052184</v>
      </c>
      <c r="I19" s="194">
        <v>0.73450000000000004</v>
      </c>
      <c r="J19" s="118">
        <f t="shared" si="0"/>
        <v>0.21706710853355426</v>
      </c>
      <c r="K19" s="194">
        <v>0.58279999999999998</v>
      </c>
      <c r="L19" s="118">
        <f t="shared" si="3"/>
        <v>-0.2065350578624916</v>
      </c>
      <c r="M19" s="194"/>
      <c r="N19" s="118"/>
      <c r="AB19" s="195"/>
      <c r="AC19" s="195"/>
    </row>
    <row r="20" spans="1:29" x14ac:dyDescent="0.25">
      <c r="A20" s="1" t="s">
        <v>92</v>
      </c>
      <c r="B20" s="116" t="s">
        <v>93</v>
      </c>
      <c r="C20" s="194">
        <v>0.20100000000000001</v>
      </c>
      <c r="D20" s="118" t="str">
        <f t="shared" si="0"/>
        <v>-</v>
      </c>
      <c r="E20" s="194">
        <v>0.59650000000000003</v>
      </c>
      <c r="F20" s="118">
        <f t="shared" si="0"/>
        <v>1.9676616915422884</v>
      </c>
      <c r="G20" s="194">
        <v>0.6391</v>
      </c>
      <c r="H20" s="118">
        <f t="shared" si="0"/>
        <v>7.1416596814752653E-2</v>
      </c>
      <c r="I20" s="194">
        <v>0.70480000000000009</v>
      </c>
      <c r="J20" s="118">
        <f t="shared" si="0"/>
        <v>0.10280081364418736</v>
      </c>
      <c r="K20" s="194">
        <v>0.65489999999999993</v>
      </c>
      <c r="L20" s="118">
        <f t="shared" si="3"/>
        <v>-7.080022701475619E-2</v>
      </c>
      <c r="M20" s="194"/>
      <c r="N20" s="118"/>
      <c r="O20" s="124"/>
    </row>
    <row r="21" spans="1:29" ht="15.75" x14ac:dyDescent="0.25">
      <c r="A21" s="1" t="s">
        <v>0</v>
      </c>
      <c r="B21" s="119" t="s">
        <v>30</v>
      </c>
      <c r="C21" s="196">
        <v>0.42174668708366447</v>
      </c>
      <c r="D21" s="121">
        <v>-0.26108511772244281</v>
      </c>
      <c r="E21" s="196">
        <v>0.40408330264719122</v>
      </c>
      <c r="F21" s="121">
        <v>-4.1881501331080373E-2</v>
      </c>
      <c r="G21" s="196">
        <v>0.53778304538949095</v>
      </c>
      <c r="H21" s="121">
        <v>0.33087173329464248</v>
      </c>
      <c r="I21" s="196">
        <v>0.55454348826086564</v>
      </c>
      <c r="J21" s="121">
        <v>3.1165807503722665E-2</v>
      </c>
      <c r="K21" s="196">
        <v>0.59082327086406716</v>
      </c>
      <c r="L21" s="121">
        <v>6.5422790766113792E-2</v>
      </c>
      <c r="M21" s="196"/>
      <c r="N21" s="121"/>
      <c r="O21" s="305"/>
    </row>
    <row r="22" spans="1:29" ht="6" customHeight="1" x14ac:dyDescent="0.25">
      <c r="O22" s="305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5"/>
    </row>
    <row r="24" spans="1:29" x14ac:dyDescent="0.25">
      <c r="I24" s="197"/>
      <c r="K24" s="197"/>
      <c r="L24" s="118"/>
      <c r="M24" s="197"/>
      <c r="N24" s="118"/>
      <c r="O24" s="305"/>
    </row>
    <row r="26" spans="1:29" ht="21.75" customHeight="1" thickBot="1" x14ac:dyDescent="0.3">
      <c r="B26" s="268" t="s">
        <v>298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P26" s="1" t="s">
        <v>152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153</v>
      </c>
    </row>
    <row r="28" spans="1:29" ht="22.5" thickTop="1" thickBot="1" x14ac:dyDescent="0.3">
      <c r="B28" s="109"/>
      <c r="C28" s="293" t="s">
        <v>60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29" ht="22.5" thickTop="1" thickBot="1" x14ac:dyDescent="0.3">
      <c r="B29" s="109"/>
      <c r="C29" s="297" t="s">
        <v>311</v>
      </c>
      <c r="D29" s="296"/>
      <c r="E29" s="297" t="s">
        <v>312</v>
      </c>
      <c r="F29" s="296"/>
      <c r="G29" s="297" t="s">
        <v>313</v>
      </c>
      <c r="H29" s="296"/>
      <c r="I29" s="297">
        <v>2023</v>
      </c>
      <c r="J29" s="296"/>
      <c r="K29" s="297">
        <f>K$7</f>
        <v>2024</v>
      </c>
      <c r="L29" s="296"/>
      <c r="M29" s="111">
        <f>M$7</f>
        <v>2025</v>
      </c>
      <c r="N29" s="112"/>
    </row>
    <row r="30" spans="1:29" ht="16.5" thickTop="1" thickBot="1" x14ac:dyDescent="0.3">
      <c r="B30" s="85"/>
      <c r="C30" s="115" t="s">
        <v>69</v>
      </c>
      <c r="D30" s="114" t="str">
        <f>CONCATENATE("var ",RIGHT(C29,2),"/",RIGHT(A29,2))</f>
        <v>var 20/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4">
        <v>0.54820000000000002</v>
      </c>
      <c r="D31" s="118" t="str">
        <f t="shared" ref="D31:H42" si="4">IFERROR(C31/A31-1,"-")</f>
        <v>-</v>
      </c>
      <c r="E31" s="194">
        <v>0.1981</v>
      </c>
      <c r="F31" s="118">
        <f t="shared" si="4"/>
        <v>-0.63863553447646848</v>
      </c>
      <c r="G31" s="194">
        <v>0.56000000000000005</v>
      </c>
      <c r="H31" s="118">
        <f t="shared" si="4"/>
        <v>1.8268551236749118</v>
      </c>
      <c r="I31" s="194">
        <v>0.62919999999999998</v>
      </c>
      <c r="J31" s="118">
        <f t="shared" ref="J31:J42" si="5">IFERROR(I31/G31-1,"-")</f>
        <v>0.12357142857142844</v>
      </c>
      <c r="K31" s="194">
        <v>0.75120000000000009</v>
      </c>
      <c r="L31" s="118">
        <f t="shared" ref="L31:L39" si="6">IFERROR(K31/I31-1,"-")</f>
        <v>0.19389701207883037</v>
      </c>
      <c r="M31" s="194">
        <v>0.74280000000000002</v>
      </c>
      <c r="N31" s="118">
        <f t="shared" ref="N31:N32" si="7">IFERROR(M31/K31-1,"-")</f>
        <v>-1.1182108626198173E-2</v>
      </c>
    </row>
    <row r="32" spans="1:29" x14ac:dyDescent="0.25">
      <c r="B32" s="116" t="s">
        <v>73</v>
      </c>
      <c r="C32" s="194">
        <v>0.64469999999999994</v>
      </c>
      <c r="D32" s="118" t="str">
        <f t="shared" si="4"/>
        <v>-</v>
      </c>
      <c r="E32" s="194">
        <v>0.14859999999999998</v>
      </c>
      <c r="F32" s="118">
        <f t="shared" si="4"/>
        <v>-0.7695051962152939</v>
      </c>
      <c r="G32" s="194">
        <v>0.58860000000000001</v>
      </c>
      <c r="H32" s="118">
        <f t="shared" si="4"/>
        <v>2.960969044414536</v>
      </c>
      <c r="I32" s="194">
        <v>0.62840000000000007</v>
      </c>
      <c r="J32" s="118">
        <f t="shared" si="5"/>
        <v>6.7618076792388848E-2</v>
      </c>
      <c r="K32" s="194">
        <v>0.72860000000000003</v>
      </c>
      <c r="L32" s="118">
        <f t="shared" si="6"/>
        <v>0.15945257797581158</v>
      </c>
      <c r="M32" s="194">
        <v>0.69830000000000003</v>
      </c>
      <c r="N32" s="118">
        <f t="shared" si="7"/>
        <v>-4.1586604446884445E-2</v>
      </c>
    </row>
    <row r="33" spans="2:16" x14ac:dyDescent="0.25">
      <c r="B33" s="116" t="s">
        <v>75</v>
      </c>
      <c r="C33" s="194">
        <v>0.34350000000000003</v>
      </c>
      <c r="D33" s="118" t="str">
        <f t="shared" si="4"/>
        <v>-</v>
      </c>
      <c r="E33" s="194">
        <v>0.25969999999999999</v>
      </c>
      <c r="F33" s="118">
        <f t="shared" si="4"/>
        <v>-0.24395924308588079</v>
      </c>
      <c r="G33" s="194">
        <v>0.65049999999999997</v>
      </c>
      <c r="H33" s="118">
        <f t="shared" si="4"/>
        <v>1.5048132460531383</v>
      </c>
      <c r="I33" s="194">
        <v>0.64529999999999998</v>
      </c>
      <c r="J33" s="118">
        <f t="shared" si="5"/>
        <v>-7.9938508839354494E-3</v>
      </c>
      <c r="K33" s="194">
        <v>0.73140000000000005</v>
      </c>
      <c r="L33" s="118">
        <f t="shared" si="6"/>
        <v>0.13342631334263144</v>
      </c>
      <c r="M33" s="194"/>
      <c r="N33" s="118"/>
    </row>
    <row r="34" spans="2:16" x14ac:dyDescent="0.25">
      <c r="B34" s="116" t="s">
        <v>77</v>
      </c>
      <c r="C34" s="194">
        <v>0</v>
      </c>
      <c r="D34" s="118" t="str">
        <f t="shared" si="4"/>
        <v>-</v>
      </c>
      <c r="E34" s="194">
        <v>0.249</v>
      </c>
      <c r="F34" s="118" t="str">
        <f t="shared" si="4"/>
        <v>-</v>
      </c>
      <c r="G34" s="194">
        <v>0.47840000000000005</v>
      </c>
      <c r="H34" s="118">
        <f t="shared" si="4"/>
        <v>0.92128514056224908</v>
      </c>
      <c r="I34" s="194">
        <v>0.47350000000000003</v>
      </c>
      <c r="J34" s="118">
        <f t="shared" si="5"/>
        <v>-1.0242474916387967E-2</v>
      </c>
      <c r="K34" s="194">
        <v>0.53060000000000007</v>
      </c>
      <c r="L34" s="118">
        <f t="shared" si="6"/>
        <v>0.12059134107708558</v>
      </c>
      <c r="M34" s="194"/>
      <c r="N34" s="118"/>
    </row>
    <row r="35" spans="2:16" x14ac:dyDescent="0.25">
      <c r="B35" s="116" t="s">
        <v>79</v>
      </c>
      <c r="C35" s="194">
        <v>0</v>
      </c>
      <c r="D35" s="118" t="str">
        <f t="shared" si="4"/>
        <v>-</v>
      </c>
      <c r="E35" s="194">
        <v>0.2223</v>
      </c>
      <c r="F35" s="118" t="str">
        <f t="shared" si="4"/>
        <v>-</v>
      </c>
      <c r="G35" s="194">
        <v>0.42420000000000002</v>
      </c>
      <c r="H35" s="118">
        <f t="shared" si="4"/>
        <v>0.90823211875843457</v>
      </c>
      <c r="I35" s="194">
        <v>0.37439999999999996</v>
      </c>
      <c r="J35" s="118">
        <f t="shared" si="5"/>
        <v>-0.11739745403111757</v>
      </c>
      <c r="K35" s="194">
        <v>0.27329999999999999</v>
      </c>
      <c r="L35" s="118">
        <f t="shared" si="6"/>
        <v>-0.27003205128205121</v>
      </c>
      <c r="M35" s="194"/>
      <c r="N35" s="118"/>
    </row>
    <row r="36" spans="2:16" x14ac:dyDescent="0.25">
      <c r="B36" s="116" t="s">
        <v>81</v>
      </c>
      <c r="C36" s="194">
        <v>0</v>
      </c>
      <c r="D36" s="118" t="str">
        <f t="shared" si="4"/>
        <v>-</v>
      </c>
      <c r="E36" s="194">
        <v>0.23989999999999997</v>
      </c>
      <c r="F36" s="118" t="str">
        <f t="shared" si="4"/>
        <v>-</v>
      </c>
      <c r="G36" s="194">
        <v>0.46659999999999996</v>
      </c>
      <c r="H36" s="118">
        <f t="shared" si="4"/>
        <v>0.94497707378074192</v>
      </c>
      <c r="I36" s="194">
        <v>0.40399999999999997</v>
      </c>
      <c r="J36" s="118">
        <f t="shared" si="5"/>
        <v>-0.13416202314616377</v>
      </c>
      <c r="K36" s="194">
        <v>0.54010000000000002</v>
      </c>
      <c r="L36" s="118">
        <f t="shared" si="6"/>
        <v>0.33688118811881207</v>
      </c>
      <c r="M36" s="194"/>
      <c r="N36" s="118"/>
    </row>
    <row r="37" spans="2:16" x14ac:dyDescent="0.25">
      <c r="B37" s="116" t="s">
        <v>83</v>
      </c>
      <c r="C37" s="194">
        <v>0</v>
      </c>
      <c r="D37" s="118" t="str">
        <f t="shared" si="4"/>
        <v>-</v>
      </c>
      <c r="E37" s="194">
        <v>0.34950000000000003</v>
      </c>
      <c r="F37" s="118" t="str">
        <f t="shared" si="4"/>
        <v>-</v>
      </c>
      <c r="G37" s="194">
        <v>0.43840000000000001</v>
      </c>
      <c r="H37" s="118">
        <f t="shared" si="4"/>
        <v>0.25436337625178829</v>
      </c>
      <c r="I37" s="194">
        <v>0.44119999999999998</v>
      </c>
      <c r="J37" s="118">
        <f t="shared" si="5"/>
        <v>6.3868613138684527E-3</v>
      </c>
      <c r="K37" s="194">
        <v>0.43619999999999998</v>
      </c>
      <c r="L37" s="118">
        <f t="shared" si="6"/>
        <v>-1.1332728921124247E-2</v>
      </c>
      <c r="M37" s="194"/>
      <c r="N37" s="118"/>
    </row>
    <row r="38" spans="2:16" x14ac:dyDescent="0.25">
      <c r="B38" s="116" t="s">
        <v>85</v>
      </c>
      <c r="C38" s="194">
        <v>0.37790000000000001</v>
      </c>
      <c r="D38" s="118" t="str">
        <f t="shared" si="4"/>
        <v>-</v>
      </c>
      <c r="E38" s="194">
        <v>0.42659999999999998</v>
      </c>
      <c r="F38" s="118">
        <f t="shared" si="4"/>
        <v>0.12887007144747287</v>
      </c>
      <c r="G38" s="194">
        <v>0.56740000000000002</v>
      </c>
      <c r="H38" s="118">
        <f t="shared" si="4"/>
        <v>0.33005157055789969</v>
      </c>
      <c r="I38" s="194">
        <v>0.43630000000000002</v>
      </c>
      <c r="J38" s="118">
        <f t="shared" si="5"/>
        <v>-0.23105393020796616</v>
      </c>
      <c r="K38" s="194">
        <v>0.58509999999999995</v>
      </c>
      <c r="L38" s="118">
        <f t="shared" si="6"/>
        <v>0.34104973641989433</v>
      </c>
      <c r="M38" s="194"/>
      <c r="N38" s="118"/>
    </row>
    <row r="39" spans="2:16" x14ac:dyDescent="0.25">
      <c r="B39" s="116" t="s">
        <v>87</v>
      </c>
      <c r="C39" s="194">
        <v>0.1106</v>
      </c>
      <c r="D39" s="118" t="str">
        <f t="shared" si="4"/>
        <v>-</v>
      </c>
      <c r="E39" s="194">
        <v>0.50350000000000006</v>
      </c>
      <c r="F39" s="118">
        <f t="shared" si="4"/>
        <v>3.5524412296564201</v>
      </c>
      <c r="G39" s="194">
        <v>0.50549999999999995</v>
      </c>
      <c r="H39" s="118">
        <f t="shared" si="4"/>
        <v>3.9721946375370631E-3</v>
      </c>
      <c r="I39" s="194">
        <v>0.50039999999999996</v>
      </c>
      <c r="J39" s="118">
        <f t="shared" si="5"/>
        <v>-1.0089020771513302E-2</v>
      </c>
      <c r="K39" s="194">
        <v>0.64400000000000002</v>
      </c>
      <c r="L39" s="118">
        <f t="shared" si="6"/>
        <v>0.28697042366107128</v>
      </c>
      <c r="M39" s="194"/>
      <c r="N39" s="118"/>
    </row>
    <row r="40" spans="2:16" x14ac:dyDescent="0.25">
      <c r="B40" s="116" t="s">
        <v>89</v>
      </c>
      <c r="C40" s="194">
        <v>0.1152</v>
      </c>
      <c r="D40" s="118" t="str">
        <f t="shared" si="4"/>
        <v>-</v>
      </c>
      <c r="E40" s="194">
        <v>0.58409999999999995</v>
      </c>
      <c r="F40" s="118">
        <f t="shared" si="4"/>
        <v>4.0703125</v>
      </c>
      <c r="G40" s="194">
        <v>0.52579999999999993</v>
      </c>
      <c r="H40" s="118">
        <f t="shared" si="4"/>
        <v>-9.9811676082862566E-2</v>
      </c>
      <c r="I40" s="194">
        <v>0.62990000000000002</v>
      </c>
      <c r="J40" s="118">
        <f t="shared" si="5"/>
        <v>0.19798402434385709</v>
      </c>
      <c r="K40" s="194">
        <v>0.629</v>
      </c>
      <c r="L40" s="118">
        <f>IFERROR(K40/I40-1,"-")</f>
        <v>-1.4287982219399753E-3</v>
      </c>
      <c r="M40" s="194"/>
      <c r="N40" s="118"/>
    </row>
    <row r="41" spans="2:16" x14ac:dyDescent="0.25">
      <c r="B41" s="116" t="s">
        <v>91</v>
      </c>
      <c r="C41" s="194">
        <v>0.25659999999999999</v>
      </c>
      <c r="D41" s="118" t="str">
        <f t="shared" si="4"/>
        <v>-</v>
      </c>
      <c r="E41" s="194">
        <v>0.68409999999999993</v>
      </c>
      <c r="F41" s="118">
        <f t="shared" si="4"/>
        <v>1.6660171473109897</v>
      </c>
      <c r="G41" s="194">
        <v>0.60250000000000004</v>
      </c>
      <c r="H41" s="118">
        <f t="shared" si="4"/>
        <v>-0.11928080689957599</v>
      </c>
      <c r="I41" s="194">
        <v>0.72750000000000004</v>
      </c>
      <c r="J41" s="118">
        <f t="shared" si="5"/>
        <v>0.20746887966804972</v>
      </c>
      <c r="K41" s="194">
        <v>0.57689999999999997</v>
      </c>
      <c r="L41" s="118">
        <f>IFERROR(K41/I41-1,"-")</f>
        <v>-0.20701030927835062</v>
      </c>
      <c r="M41" s="194"/>
      <c r="N41" s="118"/>
    </row>
    <row r="42" spans="2:16" x14ac:dyDescent="0.25">
      <c r="B42" s="116" t="s">
        <v>93</v>
      </c>
      <c r="C42" s="194">
        <v>0.20100000000000001</v>
      </c>
      <c r="D42" s="118" t="str">
        <f t="shared" si="4"/>
        <v>-</v>
      </c>
      <c r="E42" s="194">
        <v>0.59650000000000003</v>
      </c>
      <c r="F42" s="118">
        <f t="shared" si="4"/>
        <v>1.9676616915422884</v>
      </c>
      <c r="G42" s="194">
        <v>0.63659999999999994</v>
      </c>
      <c r="H42" s="118">
        <f t="shared" si="4"/>
        <v>6.7225481978206103E-2</v>
      </c>
      <c r="I42" s="194">
        <v>0.70010000000000006</v>
      </c>
      <c r="J42" s="118">
        <f t="shared" si="5"/>
        <v>9.9748664781652785E-2</v>
      </c>
      <c r="K42" s="194">
        <v>0.65310000000000001</v>
      </c>
      <c r="L42" s="118">
        <f>IFERROR(K42/I42-1,"-")</f>
        <v>-6.7133266676189129E-2</v>
      </c>
      <c r="M42" s="194"/>
      <c r="N42" s="118"/>
    </row>
    <row r="43" spans="2:16" ht="15.75" x14ac:dyDescent="0.25">
      <c r="B43" s="119" t="s">
        <v>30</v>
      </c>
      <c r="C43" s="196">
        <v>0.38269999999999998</v>
      </c>
      <c r="D43" s="121">
        <v>-0.33569337464993254</v>
      </c>
      <c r="E43" s="196">
        <v>0.40408330264719122</v>
      </c>
      <c r="F43" s="121">
        <v>5.5874843603844315E-2</v>
      </c>
      <c r="G43" s="196">
        <v>0.5372393247269116</v>
      </c>
      <c r="H43" s="121">
        <v>0.32952616751892894</v>
      </c>
      <c r="I43" s="196">
        <v>0.55031548718710444</v>
      </c>
      <c r="J43" s="121">
        <v>2.4339548239212805E-2</v>
      </c>
      <c r="K43" s="196">
        <v>0.58806038285245432</v>
      </c>
      <c r="L43" s="121">
        <v>6.8587740203860159E-2</v>
      </c>
      <c r="M43" s="196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I46" s="197"/>
      <c r="J46" s="197"/>
    </row>
    <row r="48" spans="2:16" ht="21.75" customHeight="1" thickBot="1" x14ac:dyDescent="0.3">
      <c r="B48" s="268" t="s">
        <v>299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P48" s="1" t="s">
        <v>154</v>
      </c>
    </row>
    <row r="49" spans="2:16" ht="10.5" customHeight="1" thickBot="1" x14ac:dyDescent="0.3">
      <c r="B49" s="106"/>
      <c r="M49" s="4"/>
      <c r="N49" s="4"/>
      <c r="P49" s="1" t="s">
        <v>155</v>
      </c>
    </row>
    <row r="50" spans="2:16" ht="22.5" thickTop="1" thickBot="1" x14ac:dyDescent="0.3">
      <c r="B50" s="109"/>
      <c r="C50" s="293" t="s">
        <v>61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2:16" ht="22.5" thickTop="1" thickBot="1" x14ac:dyDescent="0.3">
      <c r="B51" s="109"/>
      <c r="M51" s="111">
        <f>M$7</f>
        <v>2025</v>
      </c>
      <c r="N51" s="112"/>
    </row>
    <row r="52" spans="2:16" ht="16.5" thickTop="1" thickBot="1" x14ac:dyDescent="0.3">
      <c r="B52" s="85"/>
      <c r="M52" s="115" t="s">
        <v>69</v>
      </c>
      <c r="N52" s="114" t="str">
        <f>CONCATENATE("var ",RIGHT(M51,2),"/",RIGHT(K51,2))</f>
        <v>var 25/</v>
      </c>
    </row>
    <row r="53" spans="2:16" x14ac:dyDescent="0.25">
      <c r="B53" s="116" t="s">
        <v>71</v>
      </c>
      <c r="M53" s="194">
        <v>0</v>
      </c>
      <c r="N53" s="118" t="str">
        <f t="shared" ref="N53:N54" si="8">IFERROR(M53/K53-1,"-")</f>
        <v>-</v>
      </c>
    </row>
    <row r="54" spans="2:16" x14ac:dyDescent="0.25">
      <c r="B54" s="116" t="s">
        <v>73</v>
      </c>
      <c r="M54" s="194">
        <v>0</v>
      </c>
      <c r="N54" s="118" t="str">
        <f t="shared" si="8"/>
        <v>-</v>
      </c>
    </row>
    <row r="55" spans="2:16" x14ac:dyDescent="0.25">
      <c r="B55" s="116" t="s">
        <v>75</v>
      </c>
      <c r="M55" s="194"/>
      <c r="N55" s="118"/>
    </row>
    <row r="56" spans="2:16" x14ac:dyDescent="0.25">
      <c r="B56" s="116" t="s">
        <v>77</v>
      </c>
      <c r="M56" s="194"/>
      <c r="N56" s="118"/>
    </row>
    <row r="57" spans="2:16" x14ac:dyDescent="0.25">
      <c r="B57" s="116" t="s">
        <v>79</v>
      </c>
      <c r="M57" s="194"/>
      <c r="N57" s="118"/>
    </row>
    <row r="58" spans="2:16" x14ac:dyDescent="0.25">
      <c r="B58" s="116" t="s">
        <v>81</v>
      </c>
      <c r="M58" s="194"/>
      <c r="N58" s="118"/>
    </row>
    <row r="59" spans="2:16" x14ac:dyDescent="0.25">
      <c r="B59" s="116" t="s">
        <v>83</v>
      </c>
      <c r="M59" s="194"/>
      <c r="N59" s="118"/>
    </row>
    <row r="60" spans="2:16" x14ac:dyDescent="0.25">
      <c r="B60" s="116" t="s">
        <v>85</v>
      </c>
      <c r="M60" s="194"/>
      <c r="N60" s="118"/>
    </row>
    <row r="61" spans="2:16" x14ac:dyDescent="0.25">
      <c r="B61" s="116" t="s">
        <v>87</v>
      </c>
      <c r="M61" s="194"/>
      <c r="N61" s="118"/>
    </row>
    <row r="62" spans="2:16" x14ac:dyDescent="0.25">
      <c r="B62" s="116" t="s">
        <v>89</v>
      </c>
      <c r="M62" s="194"/>
      <c r="N62" s="118"/>
    </row>
    <row r="63" spans="2:16" x14ac:dyDescent="0.25">
      <c r="B63" s="116" t="s">
        <v>91</v>
      </c>
      <c r="M63" s="194"/>
      <c r="N63" s="118"/>
    </row>
    <row r="64" spans="2:16" x14ac:dyDescent="0.25">
      <c r="B64" s="116" t="s">
        <v>93</v>
      </c>
      <c r="M64" s="194"/>
      <c r="N64" s="118"/>
    </row>
    <row r="65" spans="2:16" ht="15.75" x14ac:dyDescent="0.25">
      <c r="B65" s="119" t="s">
        <v>30</v>
      </c>
      <c r="M65" s="200"/>
      <c r="N65" s="199"/>
    </row>
    <row r="66" spans="2:16" ht="6" customHeight="1" x14ac:dyDescent="0.25"/>
    <row r="67" spans="2:16" x14ac:dyDescent="0.25">
      <c r="B67" s="105" t="s">
        <v>55</v>
      </c>
      <c r="M67" s="105"/>
      <c r="N67" s="105"/>
    </row>
    <row r="70" spans="2:16" ht="21.75" customHeight="1" thickBot="1" x14ac:dyDescent="0.3">
      <c r="B70" s="268" t="s">
        <v>300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P70" s="1" t="s">
        <v>156</v>
      </c>
    </row>
    <row r="71" spans="2:16" ht="10.5" customHeight="1" thickBot="1" x14ac:dyDescent="0.3">
      <c r="B71" s="106"/>
      <c r="M71" s="4"/>
      <c r="N71" s="4"/>
      <c r="P71" s="1" t="s">
        <v>157</v>
      </c>
    </row>
    <row r="72" spans="2:16" ht="22.5" thickTop="1" thickBot="1" x14ac:dyDescent="0.3">
      <c r="B72" s="109"/>
      <c r="C72" s="293" t="s">
        <v>62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2:16" ht="22.5" thickTop="1" thickBot="1" x14ac:dyDescent="0.3">
      <c r="B73" s="109"/>
      <c r="M73" s="111">
        <f>M$7</f>
        <v>2025</v>
      </c>
      <c r="N73" s="112"/>
    </row>
    <row r="74" spans="2:16" ht="16.5" thickTop="1" thickBot="1" x14ac:dyDescent="0.3">
      <c r="B74" s="85"/>
      <c r="M74" s="115" t="s">
        <v>69</v>
      </c>
      <c r="N74" s="114" t="str">
        <f>CONCATENATE("var ",RIGHT(M73,2),"/",RIGHT(K73,2))</f>
        <v>var 25/</v>
      </c>
    </row>
    <row r="75" spans="2:16" x14ac:dyDescent="0.25">
      <c r="B75" s="116" t="s">
        <v>71</v>
      </c>
      <c r="M75" s="194">
        <v>0</v>
      </c>
      <c r="N75" s="118" t="str">
        <f t="shared" ref="N75:N76" si="9">IFERROR(M75/K75-1,"-")</f>
        <v>-</v>
      </c>
    </row>
    <row r="76" spans="2:16" x14ac:dyDescent="0.25">
      <c r="B76" s="116" t="s">
        <v>73</v>
      </c>
      <c r="M76" s="194">
        <v>0</v>
      </c>
      <c r="N76" s="118" t="str">
        <f t="shared" si="9"/>
        <v>-</v>
      </c>
    </row>
    <row r="77" spans="2:16" x14ac:dyDescent="0.25">
      <c r="B77" s="116" t="s">
        <v>75</v>
      </c>
      <c r="M77" s="194"/>
      <c r="N77" s="118"/>
    </row>
    <row r="78" spans="2:16" x14ac:dyDescent="0.25">
      <c r="B78" s="116" t="s">
        <v>77</v>
      </c>
      <c r="M78" s="194"/>
      <c r="N78" s="118"/>
    </row>
    <row r="79" spans="2:16" x14ac:dyDescent="0.25">
      <c r="B79" s="116" t="s">
        <v>79</v>
      </c>
      <c r="M79" s="194"/>
      <c r="N79" s="118"/>
    </row>
    <row r="80" spans="2:16" x14ac:dyDescent="0.25">
      <c r="B80" s="116" t="s">
        <v>81</v>
      </c>
      <c r="M80" s="194"/>
      <c r="N80" s="118"/>
    </row>
    <row r="81" spans="2:16" x14ac:dyDescent="0.25">
      <c r="B81" s="116" t="s">
        <v>83</v>
      </c>
      <c r="M81" s="194"/>
      <c r="N81" s="118"/>
    </row>
    <row r="82" spans="2:16" x14ac:dyDescent="0.25">
      <c r="B82" s="116" t="s">
        <v>85</v>
      </c>
      <c r="M82" s="194"/>
      <c r="N82" s="118"/>
    </row>
    <row r="83" spans="2:16" x14ac:dyDescent="0.25">
      <c r="B83" s="116" t="s">
        <v>87</v>
      </c>
      <c r="M83" s="194"/>
      <c r="N83" s="118"/>
    </row>
    <row r="84" spans="2:16" x14ac:dyDescent="0.25">
      <c r="B84" s="116" t="s">
        <v>89</v>
      </c>
      <c r="M84" s="194"/>
      <c r="N84" s="118"/>
    </row>
    <row r="85" spans="2:16" x14ac:dyDescent="0.25">
      <c r="B85" s="116" t="s">
        <v>91</v>
      </c>
      <c r="M85" s="194"/>
      <c r="N85" s="118"/>
    </row>
    <row r="86" spans="2:16" x14ac:dyDescent="0.25">
      <c r="B86" s="116" t="s">
        <v>93</v>
      </c>
      <c r="M86" s="194"/>
      <c r="N86" s="118"/>
    </row>
    <row r="87" spans="2:16" ht="15.75" x14ac:dyDescent="0.25">
      <c r="B87" s="119" t="s">
        <v>30</v>
      </c>
      <c r="M87" s="198"/>
      <c r="N87" s="199"/>
    </row>
    <row r="88" spans="2:16" ht="6" customHeight="1" x14ac:dyDescent="0.25"/>
    <row r="89" spans="2:16" x14ac:dyDescent="0.25">
      <c r="B89" s="105" t="s">
        <v>55</v>
      </c>
      <c r="M89" s="105"/>
      <c r="N89" s="105"/>
    </row>
    <row r="92" spans="2:16" ht="21.75" customHeight="1" thickBot="1" x14ac:dyDescent="0.3">
      <c r="B92" s="268" t="s">
        <v>301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P92" s="1" t="s">
        <v>158</v>
      </c>
    </row>
    <row r="93" spans="2:16" ht="10.5" customHeight="1" thickBot="1" x14ac:dyDescent="0.3">
      <c r="B93" s="106"/>
      <c r="M93" s="4"/>
      <c r="N93" s="4"/>
      <c r="P93" s="1" t="s">
        <v>159</v>
      </c>
    </row>
    <row r="94" spans="2:16" ht="22.5" thickTop="1" thickBot="1" x14ac:dyDescent="0.3">
      <c r="B94" s="109"/>
      <c r="C94" s="293" t="s">
        <v>32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2:16" ht="22.5" thickTop="1" thickBot="1" x14ac:dyDescent="0.3">
      <c r="B95" s="109"/>
      <c r="M95" s="111">
        <f>M$7</f>
        <v>2025</v>
      </c>
      <c r="N95" s="112"/>
    </row>
    <row r="96" spans="2:16" ht="16.5" thickTop="1" thickBot="1" x14ac:dyDescent="0.3">
      <c r="B96" s="85"/>
      <c r="M96" s="115" t="s">
        <v>69</v>
      </c>
      <c r="N96" s="114" t="str">
        <f>CONCATENATE("var ",RIGHT(M95,2),"/",RIGHT(K95,2))</f>
        <v>var 25/</v>
      </c>
    </row>
    <row r="97" spans="2:14" x14ac:dyDescent="0.25">
      <c r="B97" s="116" t="s">
        <v>71</v>
      </c>
      <c r="M97" s="194">
        <v>0</v>
      </c>
      <c r="N97" s="118" t="str">
        <f t="shared" ref="N97:N98" si="10">IFERROR(M97/K97-1,"-")</f>
        <v>-</v>
      </c>
    </row>
    <row r="98" spans="2:14" x14ac:dyDescent="0.25">
      <c r="B98" s="116" t="s">
        <v>73</v>
      </c>
      <c r="M98" s="194">
        <v>0</v>
      </c>
      <c r="N98" s="118" t="str">
        <f t="shared" si="10"/>
        <v>-</v>
      </c>
    </row>
    <row r="99" spans="2:14" x14ac:dyDescent="0.25">
      <c r="B99" s="116" t="s">
        <v>75</v>
      </c>
      <c r="M99" s="194"/>
      <c r="N99" s="118"/>
    </row>
    <row r="100" spans="2:14" x14ac:dyDescent="0.25">
      <c r="B100" s="116" t="s">
        <v>77</v>
      </c>
      <c r="M100" s="194"/>
      <c r="N100" s="118"/>
    </row>
    <row r="101" spans="2:14" x14ac:dyDescent="0.25">
      <c r="B101" s="116" t="s">
        <v>79</v>
      </c>
      <c r="M101" s="194"/>
      <c r="N101" s="118"/>
    </row>
    <row r="102" spans="2:14" x14ac:dyDescent="0.25">
      <c r="B102" s="116" t="s">
        <v>81</v>
      </c>
      <c r="M102" s="194"/>
      <c r="N102" s="118"/>
    </row>
    <row r="103" spans="2:14" x14ac:dyDescent="0.25">
      <c r="B103" s="116" t="s">
        <v>83</v>
      </c>
      <c r="M103" s="194"/>
      <c r="N103" s="118"/>
    </row>
    <row r="104" spans="2:14" x14ac:dyDescent="0.25">
      <c r="B104" s="116" t="s">
        <v>85</v>
      </c>
      <c r="M104" s="194"/>
      <c r="N104" s="118"/>
    </row>
    <row r="105" spans="2:14" x14ac:dyDescent="0.25">
      <c r="B105" s="116" t="s">
        <v>87</v>
      </c>
      <c r="M105" s="194"/>
      <c r="N105" s="118"/>
    </row>
    <row r="106" spans="2:14" x14ac:dyDescent="0.25">
      <c r="B106" s="116" t="s">
        <v>89</v>
      </c>
      <c r="M106" s="194"/>
      <c r="N106" s="118"/>
    </row>
    <row r="107" spans="2:14" x14ac:dyDescent="0.25">
      <c r="B107" s="116" t="s">
        <v>91</v>
      </c>
      <c r="M107" s="194"/>
      <c r="N107" s="118"/>
    </row>
    <row r="108" spans="2:14" x14ac:dyDescent="0.25">
      <c r="B108" s="116" t="s">
        <v>93</v>
      </c>
      <c r="M108" s="194"/>
      <c r="N108" s="118"/>
    </row>
    <row r="109" spans="2:14" ht="15.75" x14ac:dyDescent="0.25">
      <c r="B109" s="119" t="s">
        <v>30</v>
      </c>
      <c r="M109" s="201"/>
      <c r="N109" s="121"/>
    </row>
    <row r="110" spans="2:14" ht="6" customHeight="1" x14ac:dyDescent="0.25"/>
    <row r="111" spans="2:14" x14ac:dyDescent="0.25">
      <c r="B111" s="105" t="s">
        <v>55</v>
      </c>
      <c r="M111" s="105"/>
      <c r="N111" s="105"/>
    </row>
  </sheetData>
  <mergeCells count="22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8576B-E4FC-45CD-B1DF-7AE8C9DA406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CC677-A557-4730-9120-C5BE16E22F23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68" t="s">
        <v>161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P5" s="268" t="s">
        <v>162</v>
      </c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D5" s="268" t="s">
        <v>163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3" t="s">
        <v>258</v>
      </c>
      <c r="D7" s="203" t="s">
        <v>259</v>
      </c>
      <c r="E7" s="203" t="s">
        <v>260</v>
      </c>
      <c r="F7" s="90" t="s">
        <v>261</v>
      </c>
      <c r="G7" s="90" t="s">
        <v>262</v>
      </c>
      <c r="H7" s="14" t="str">
        <f>CONCATENATE("var. ",RIGHT(G7,2),"/",RIGHT(F7,2))</f>
        <v>var. 25/24</v>
      </c>
      <c r="I7" s="203" t="s">
        <v>223</v>
      </c>
      <c r="J7" s="204" t="s">
        <v>224</v>
      </c>
      <c r="K7" s="204" t="s">
        <v>225</v>
      </c>
      <c r="L7" s="13" t="s">
        <v>226</v>
      </c>
      <c r="M7" s="13" t="s">
        <v>227</v>
      </c>
      <c r="N7" s="14" t="str">
        <f>CONCATENATE("var. ",RIGHT(M7,2),"/",RIGHT(L7,2))</f>
        <v>var. 25/24</v>
      </c>
      <c r="P7" s="85"/>
      <c r="Q7" s="203" t="s">
        <v>258</v>
      </c>
      <c r="R7" s="204" t="s">
        <v>259</v>
      </c>
      <c r="S7" s="204" t="s">
        <v>260</v>
      </c>
      <c r="T7" s="90" t="s">
        <v>261</v>
      </c>
      <c r="U7" s="90" t="s">
        <v>262</v>
      </c>
      <c r="V7" s="14" t="str">
        <f>CONCATENATE("var. ",RIGHT(U7,2),"/",RIGHT(T7,2))</f>
        <v>var. 25/24</v>
      </c>
      <c r="W7" s="203" t="s">
        <v>223</v>
      </c>
      <c r="X7" s="203" t="s">
        <v>224</v>
      </c>
      <c r="Y7" s="203" t="s">
        <v>225</v>
      </c>
      <c r="Z7" s="13" t="s">
        <v>226</v>
      </c>
      <c r="AA7" s="13" t="s">
        <v>227</v>
      </c>
      <c r="AB7" s="14" t="str">
        <f>CONCATENATE("var. ",RIGHT(AA7,2),"/",RIGHT(Z7,2))</f>
        <v>var. 25/24</v>
      </c>
      <c r="AD7" s="85"/>
      <c r="AE7" s="203" t="s">
        <v>258</v>
      </c>
      <c r="AF7" s="204" t="s">
        <v>259</v>
      </c>
      <c r="AG7" s="204" t="s">
        <v>260</v>
      </c>
      <c r="AH7" s="90" t="s">
        <v>261</v>
      </c>
      <c r="AI7" s="90" t="s">
        <v>262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223</v>
      </c>
      <c r="AN7" s="204" t="s">
        <v>224</v>
      </c>
      <c r="AO7" s="204" t="s">
        <v>225</v>
      </c>
      <c r="AP7" s="13" t="s">
        <v>226</v>
      </c>
      <c r="AQ7" s="13" t="s">
        <v>227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43</v>
      </c>
      <c r="C8" s="208">
        <v>86.092515369776081</v>
      </c>
      <c r="D8" s="209">
        <v>107.42662960551083</v>
      </c>
      <c r="E8" s="209">
        <v>115.97720294608973</v>
      </c>
      <c r="F8" s="210">
        <v>131.83160921610559</v>
      </c>
      <c r="G8" s="209">
        <v>140.24995067639651</v>
      </c>
      <c r="H8" s="133">
        <f>G8/F8-1</f>
        <v>6.385677539967749E-2</v>
      </c>
      <c r="I8" s="208">
        <v>84.28</v>
      </c>
      <c r="J8" s="211">
        <v>109.22</v>
      </c>
      <c r="K8" s="211">
        <v>2757.6700000000005</v>
      </c>
      <c r="L8" s="211">
        <v>3088.0800000000004</v>
      </c>
      <c r="M8" s="211">
        <v>3271.2199999999993</v>
      </c>
      <c r="N8" s="133">
        <f t="shared" ref="N8:N18" si="0">M8/L8-1</f>
        <v>5.9305458407812983E-2</v>
      </c>
      <c r="P8" s="207" t="s">
        <v>43</v>
      </c>
      <c r="Q8" s="208">
        <v>18.462340641567451</v>
      </c>
      <c r="R8" s="210">
        <v>73.087706577330749</v>
      </c>
      <c r="S8" s="210">
        <v>100.82416988105642</v>
      </c>
      <c r="T8" s="210">
        <v>116.06558507604032</v>
      </c>
      <c r="U8" s="210">
        <v>123.70608683020585</v>
      </c>
      <c r="V8" s="133">
        <f t="shared" ref="V8:V18" si="1">U8/T8-1</f>
        <v>6.5829175368046E-2</v>
      </c>
      <c r="W8" s="208">
        <v>21.69</v>
      </c>
      <c r="X8" s="211">
        <v>81.88</v>
      </c>
      <c r="Y8" s="211">
        <v>2415.9299999999998</v>
      </c>
      <c r="Z8" s="211">
        <v>2691.3199999999997</v>
      </c>
      <c r="AA8" s="211">
        <v>2913.87</v>
      </c>
      <c r="AB8" s="133">
        <f t="shared" ref="AB8:AB18" si="2">AA8/Z8-1</f>
        <v>8.2691764635940856E-2</v>
      </c>
      <c r="AD8" s="63" t="s">
        <v>43</v>
      </c>
      <c r="AE8" s="212">
        <v>22574297.390000001</v>
      </c>
      <c r="AF8" s="132">
        <v>217035028.01999998</v>
      </c>
      <c r="AG8" s="132">
        <v>317518559.50999999</v>
      </c>
      <c r="AH8" s="132">
        <v>371849567.08000004</v>
      </c>
      <c r="AI8" s="132">
        <v>391082419.55000001</v>
      </c>
      <c r="AJ8" s="133">
        <f t="shared" ref="AJ8:AJ18" si="3">AI8/AH8-1</f>
        <v>5.1722132208001703E-2</v>
      </c>
      <c r="AK8" s="132">
        <f t="shared" ref="AK8:AK18" si="4">AI8-AH8</f>
        <v>19232852.469999969</v>
      </c>
      <c r="AL8" s="134">
        <f t="shared" ref="AL8:AL18" si="5">AI8/AI$8</f>
        <v>1</v>
      </c>
      <c r="AM8" s="213">
        <v>11125107.67</v>
      </c>
      <c r="AN8" s="214">
        <v>115132359.81999999</v>
      </c>
      <c r="AO8" s="214">
        <v>464598106.24000001</v>
      </c>
      <c r="AP8" s="214">
        <v>546003004.75</v>
      </c>
      <c r="AQ8" s="214">
        <v>562975740.7299999</v>
      </c>
      <c r="AR8" s="133">
        <f t="shared" ref="AR8:AR18" si="6">AQ8/AP8-1</f>
        <v>3.1085425963491176E-2</v>
      </c>
      <c r="AS8" s="132">
        <f t="shared" ref="AS8:AS18" si="7">AQ8-AP8</f>
        <v>16972735.9799999</v>
      </c>
      <c r="AT8" s="133">
        <f t="shared" ref="AT8:AT18" si="8">AQ8/AM8-1</f>
        <v>49.604071208058691</v>
      </c>
      <c r="AU8" s="132">
        <f t="shared" ref="AU8:AU18" si="9">AQ8-AM8</f>
        <v>551850633.05999994</v>
      </c>
      <c r="AV8" s="134">
        <f t="shared" ref="AV8:AV18" si="10">AQ8/AQ$8</f>
        <v>1</v>
      </c>
    </row>
    <row r="9" spans="2:48" x14ac:dyDescent="0.25">
      <c r="B9" s="15" t="s">
        <v>44</v>
      </c>
      <c r="C9" s="215">
        <v>117.1382232549568</v>
      </c>
      <c r="D9" s="216">
        <v>136.87146565085982</v>
      </c>
      <c r="E9" s="216">
        <v>146.31592200561823</v>
      </c>
      <c r="F9" s="216">
        <v>162.70668308817508</v>
      </c>
      <c r="G9" s="216">
        <v>171.54227989407727</v>
      </c>
      <c r="H9" s="74">
        <f>G9/F9-1</f>
        <v>5.4303834594882305E-2</v>
      </c>
      <c r="I9" s="215">
        <v>118.15</v>
      </c>
      <c r="J9" s="216">
        <v>137.80000000000001</v>
      </c>
      <c r="K9" s="216">
        <v>149.51</v>
      </c>
      <c r="L9" s="216">
        <v>166.26</v>
      </c>
      <c r="M9" s="216">
        <v>175.82</v>
      </c>
      <c r="N9" s="74">
        <f t="shared" si="0"/>
        <v>5.7500300733790422E-2</v>
      </c>
      <c r="P9" s="15" t="s">
        <v>44</v>
      </c>
      <c r="Q9" s="215">
        <v>27.440638922364815</v>
      </c>
      <c r="R9" s="216">
        <v>98.586857706960444</v>
      </c>
      <c r="S9" s="216">
        <v>130.22835309565522</v>
      </c>
      <c r="T9" s="216">
        <v>143.11321512292295</v>
      </c>
      <c r="U9" s="216">
        <v>154.83658556020316</v>
      </c>
      <c r="V9" s="74">
        <f t="shared" si="1"/>
        <v>8.1916756794337742E-2</v>
      </c>
      <c r="W9" s="215">
        <v>34.17</v>
      </c>
      <c r="X9" s="216">
        <v>110.27</v>
      </c>
      <c r="Y9" s="216">
        <v>135.19999999999999</v>
      </c>
      <c r="Z9" s="216">
        <v>145.38999999999999</v>
      </c>
      <c r="AA9" s="216">
        <v>161.09</v>
      </c>
      <c r="AB9" s="74">
        <f t="shared" si="2"/>
        <v>0.10798541852947263</v>
      </c>
      <c r="AD9" s="15" t="s">
        <v>44</v>
      </c>
      <c r="AE9" s="217">
        <v>11276517.379999999</v>
      </c>
      <c r="AF9" s="52">
        <v>106455964.21000001</v>
      </c>
      <c r="AG9" s="52">
        <v>151198533.88</v>
      </c>
      <c r="AH9" s="52">
        <v>171581394.75</v>
      </c>
      <c r="AI9" s="52">
        <v>175665654.5</v>
      </c>
      <c r="AJ9" s="74">
        <f t="shared" si="3"/>
        <v>2.3803628335991256E-2</v>
      </c>
      <c r="AK9" s="52">
        <f t="shared" si="4"/>
        <v>4084259.75</v>
      </c>
      <c r="AL9" s="98">
        <f t="shared" si="5"/>
        <v>0.4491780906493576</v>
      </c>
      <c r="AM9" s="218">
        <v>5867762.0700000003</v>
      </c>
      <c r="AN9" s="219">
        <v>56661102.710000001</v>
      </c>
      <c r="AO9" s="219">
        <v>74388405.060000002</v>
      </c>
      <c r="AP9" s="219">
        <v>84113618.079999998</v>
      </c>
      <c r="AQ9" s="219">
        <v>85078597.590000004</v>
      </c>
      <c r="AR9" s="74">
        <f t="shared" si="6"/>
        <v>1.1472333874429363E-2</v>
      </c>
      <c r="AS9" s="52">
        <f t="shared" si="7"/>
        <v>964979.51000000536</v>
      </c>
      <c r="AT9" s="74">
        <f t="shared" si="8"/>
        <v>13.499326416962234</v>
      </c>
      <c r="AU9" s="52">
        <f t="shared" si="9"/>
        <v>79210835.520000011</v>
      </c>
      <c r="AV9" s="98">
        <f t="shared" si="10"/>
        <v>0.15112302615327652</v>
      </c>
    </row>
    <row r="10" spans="2:48" x14ac:dyDescent="0.25">
      <c r="B10" s="19" t="s">
        <v>45</v>
      </c>
      <c r="C10" s="215">
        <v>67.873711911668366</v>
      </c>
      <c r="D10" s="216">
        <v>95.802470136595772</v>
      </c>
      <c r="E10" s="216">
        <v>104.80183527069782</v>
      </c>
      <c r="F10" s="216">
        <v>119.80364545051206</v>
      </c>
      <c r="G10" s="216">
        <v>128.90218915036343</v>
      </c>
      <c r="H10" s="74">
        <f>G10/F10-1</f>
        <v>7.5945466147019358E-2</v>
      </c>
      <c r="I10" s="215">
        <v>68.47</v>
      </c>
      <c r="J10" s="216">
        <v>96.08</v>
      </c>
      <c r="K10" s="216">
        <v>106.63</v>
      </c>
      <c r="L10" s="216">
        <v>120.73</v>
      </c>
      <c r="M10" s="216">
        <v>128.07</v>
      </c>
      <c r="N10" s="74">
        <f t="shared" si="0"/>
        <v>6.0796819348960307E-2</v>
      </c>
      <c r="P10" s="19" t="s">
        <v>45</v>
      </c>
      <c r="Q10" s="215">
        <v>10.830962079351238</v>
      </c>
      <c r="R10" s="216">
        <v>65.841190792023127</v>
      </c>
      <c r="S10" s="216">
        <v>91.417039203133882</v>
      </c>
      <c r="T10" s="216">
        <v>106.20388479695613</v>
      </c>
      <c r="U10" s="216">
        <v>112.420524559057</v>
      </c>
      <c r="V10" s="74">
        <f t="shared" si="1"/>
        <v>5.8534956362340518E-2</v>
      </c>
      <c r="W10" s="215">
        <v>14.03</v>
      </c>
      <c r="X10" s="216">
        <v>71.63</v>
      </c>
      <c r="Y10" s="216">
        <v>95.9</v>
      </c>
      <c r="Z10" s="216">
        <v>108.1</v>
      </c>
      <c r="AA10" s="216">
        <v>112.67</v>
      </c>
      <c r="AB10" s="74">
        <f t="shared" si="2"/>
        <v>4.2275670675300692E-2</v>
      </c>
      <c r="AD10" s="19" t="s">
        <v>45</v>
      </c>
      <c r="AE10" s="217">
        <v>3474618.16</v>
      </c>
      <c r="AF10" s="52">
        <v>53875636.230000004</v>
      </c>
      <c r="AG10" s="52">
        <v>79034503.379999995</v>
      </c>
      <c r="AH10" s="52">
        <v>92244111.329999998</v>
      </c>
      <c r="AI10" s="52">
        <v>98683177.930000007</v>
      </c>
      <c r="AJ10" s="74">
        <f t="shared" si="3"/>
        <v>6.9804635842438456E-2</v>
      </c>
      <c r="AK10" s="52">
        <f t="shared" si="4"/>
        <v>6439066.6000000089</v>
      </c>
      <c r="AL10" s="98">
        <f t="shared" si="5"/>
        <v>0.25233345452743711</v>
      </c>
      <c r="AM10" s="218">
        <v>1819598.93</v>
      </c>
      <c r="AN10" s="219">
        <v>27254185.800000001</v>
      </c>
      <c r="AO10" s="219">
        <v>38290390.469999999</v>
      </c>
      <c r="AP10" s="219">
        <v>45381964.280000001</v>
      </c>
      <c r="AQ10" s="219">
        <v>46405015.079999998</v>
      </c>
      <c r="AR10" s="74">
        <f t="shared" si="6"/>
        <v>2.2543114125424868E-2</v>
      </c>
      <c r="AS10" s="52">
        <f t="shared" si="7"/>
        <v>1023050.799999997</v>
      </c>
      <c r="AT10" s="74">
        <f t="shared" si="8"/>
        <v>24.502881055222428</v>
      </c>
      <c r="AU10" s="52">
        <f t="shared" si="9"/>
        <v>44585416.149999999</v>
      </c>
      <c r="AV10" s="98">
        <f t="shared" si="10"/>
        <v>8.2428090098211865E-2</v>
      </c>
    </row>
    <row r="11" spans="2:48" x14ac:dyDescent="0.25">
      <c r="B11" s="19" t="s">
        <v>46</v>
      </c>
      <c r="C11" s="215">
        <v>54.587324200520982</v>
      </c>
      <c r="D11" s="216">
        <v>69.78140055723847</v>
      </c>
      <c r="E11" s="216">
        <v>83.372344282581096</v>
      </c>
      <c r="F11" s="216">
        <v>95.90016603236603</v>
      </c>
      <c r="G11" s="216">
        <v>112.06444531766402</v>
      </c>
      <c r="H11" s="74">
        <f>G11/F11-1</f>
        <v>0.16855319395216273</v>
      </c>
      <c r="I11" s="215">
        <v>54.69</v>
      </c>
      <c r="J11" s="216">
        <v>63.06</v>
      </c>
      <c r="K11" s="216">
        <v>88.36</v>
      </c>
      <c r="L11" s="216">
        <v>88.62</v>
      </c>
      <c r="M11" s="216">
        <v>105.44</v>
      </c>
      <c r="N11" s="74">
        <f t="shared" si="0"/>
        <v>0.18979914240577744</v>
      </c>
      <c r="P11" s="19" t="s">
        <v>46</v>
      </c>
      <c r="Q11" s="215">
        <v>15.278985343804386</v>
      </c>
      <c r="R11" s="216">
        <v>55.992255037951011</v>
      </c>
      <c r="S11" s="216">
        <v>68.629433075493111</v>
      </c>
      <c r="T11" s="216">
        <v>87.054306000784564</v>
      </c>
      <c r="U11" s="216">
        <v>89.219955641196947</v>
      </c>
      <c r="V11" s="74">
        <f t="shared" si="1"/>
        <v>2.4876996209617364E-2</v>
      </c>
      <c r="W11" s="215">
        <v>13.86</v>
      </c>
      <c r="X11" s="216">
        <v>53.26</v>
      </c>
      <c r="Y11" s="216">
        <v>73.39</v>
      </c>
      <c r="Z11" s="216">
        <v>80.260000000000005</v>
      </c>
      <c r="AA11" s="216">
        <v>86.12</v>
      </c>
      <c r="AB11" s="74">
        <f t="shared" si="2"/>
        <v>7.3012708696735595E-2</v>
      </c>
      <c r="AD11" s="19" t="s">
        <v>46</v>
      </c>
      <c r="AE11" s="217">
        <v>212745.25</v>
      </c>
      <c r="AF11" s="52">
        <v>1281840.23</v>
      </c>
      <c r="AG11" s="52">
        <v>1822118.37</v>
      </c>
      <c r="AH11" s="52">
        <v>2350482.4900000002</v>
      </c>
      <c r="AI11" s="52">
        <v>2379411.17</v>
      </c>
      <c r="AJ11" s="74">
        <f t="shared" si="3"/>
        <v>1.2307549672492923E-2</v>
      </c>
      <c r="AK11" s="52">
        <f t="shared" si="4"/>
        <v>28928.679999999702</v>
      </c>
      <c r="AL11" s="98">
        <f t="shared" si="5"/>
        <v>6.0841680706022923E-3</v>
      </c>
      <c r="AM11" s="218">
        <v>91562.77</v>
      </c>
      <c r="AN11" s="219">
        <v>578634.11</v>
      </c>
      <c r="AO11" s="219">
        <v>924668.49</v>
      </c>
      <c r="AP11" s="219">
        <v>1047377.27</v>
      </c>
      <c r="AQ11" s="219">
        <v>1089994.77</v>
      </c>
      <c r="AR11" s="74">
        <f t="shared" si="6"/>
        <v>4.0689731599770074E-2</v>
      </c>
      <c r="AS11" s="52">
        <f t="shared" si="7"/>
        <v>42617.5</v>
      </c>
      <c r="AT11" s="74">
        <f t="shared" si="8"/>
        <v>10.904344637017862</v>
      </c>
      <c r="AU11" s="52">
        <f t="shared" si="9"/>
        <v>998432</v>
      </c>
      <c r="AV11" s="98">
        <f t="shared" si="10"/>
        <v>1.9361309753536176E-3</v>
      </c>
    </row>
    <row r="12" spans="2:48" x14ac:dyDescent="0.25">
      <c r="B12" s="19" t="s">
        <v>47</v>
      </c>
      <c r="C12" s="215">
        <v>157.2614275062293</v>
      </c>
      <c r="D12" s="216">
        <v>167.63678421516943</v>
      </c>
      <c r="E12" s="216">
        <v>149.52445538577581</v>
      </c>
      <c r="F12" s="216">
        <v>230.14657399325958</v>
      </c>
      <c r="G12" s="216">
        <v>231.29722419533266</v>
      </c>
      <c r="H12" s="74">
        <f t="shared" ref="H12:H18" si="11">G12/F12-1</f>
        <v>4.9996408032855211E-3</v>
      </c>
      <c r="I12" s="215">
        <v>152.04</v>
      </c>
      <c r="J12" s="216">
        <v>193.53</v>
      </c>
      <c r="K12" s="216">
        <v>149.53</v>
      </c>
      <c r="L12" s="216">
        <v>208.35</v>
      </c>
      <c r="M12" s="216">
        <v>233.96</v>
      </c>
      <c r="N12" s="74">
        <f t="shared" si="0"/>
        <v>0.12291816654667631</v>
      </c>
      <c r="P12" s="19" t="s">
        <v>47</v>
      </c>
      <c r="Q12" s="215">
        <v>26.396172079124494</v>
      </c>
      <c r="R12" s="216">
        <v>78.094776988409933</v>
      </c>
      <c r="S12" s="216">
        <v>95.437385718013189</v>
      </c>
      <c r="T12" s="216">
        <v>156.82995377802305</v>
      </c>
      <c r="U12" s="216">
        <v>184.26105015376331</v>
      </c>
      <c r="V12" s="74">
        <f t="shared" si="1"/>
        <v>0.17490980335661011</v>
      </c>
      <c r="W12" s="215">
        <v>20.39</v>
      </c>
      <c r="X12" s="216">
        <v>110.2</v>
      </c>
      <c r="Y12" s="216">
        <v>89.6</v>
      </c>
      <c r="Z12" s="216">
        <v>145.49</v>
      </c>
      <c r="AA12" s="216">
        <v>192.4</v>
      </c>
      <c r="AB12" s="74">
        <f t="shared" si="2"/>
        <v>0.32242765825829944</v>
      </c>
      <c r="AD12" s="19" t="s">
        <v>47</v>
      </c>
      <c r="AE12" s="217">
        <v>1901574.9</v>
      </c>
      <c r="AF12" s="52">
        <v>7250696.9000000004</v>
      </c>
      <c r="AG12" s="52">
        <v>9296528.870000001</v>
      </c>
      <c r="AH12" s="52">
        <v>12017713.08</v>
      </c>
      <c r="AI12" s="52">
        <v>18372750.880000003</v>
      </c>
      <c r="AJ12" s="74">
        <f t="shared" si="3"/>
        <v>0.52880591820552958</v>
      </c>
      <c r="AK12" s="52">
        <f t="shared" si="4"/>
        <v>6355037.8000000026</v>
      </c>
      <c r="AL12" s="98">
        <f t="shared" si="5"/>
        <v>4.6979229854261041E-2</v>
      </c>
      <c r="AM12" s="218">
        <v>697026.65</v>
      </c>
      <c r="AN12" s="219">
        <v>5100532.28</v>
      </c>
      <c r="AO12" s="219">
        <v>4142115.84</v>
      </c>
      <c r="AP12" s="219">
        <v>4387982.59</v>
      </c>
      <c r="AQ12" s="219">
        <v>9104239.6300000008</v>
      </c>
      <c r="AR12" s="74">
        <f t="shared" si="6"/>
        <v>1.07481215872372</v>
      </c>
      <c r="AS12" s="52">
        <f t="shared" si="7"/>
        <v>4716257.040000001</v>
      </c>
      <c r="AT12" s="74">
        <f t="shared" si="8"/>
        <v>12.06153736015689</v>
      </c>
      <c r="AU12" s="52">
        <f t="shared" si="9"/>
        <v>8407212.9800000004</v>
      </c>
      <c r="AV12" s="98">
        <f t="shared" si="10"/>
        <v>1.6171637552614092E-2</v>
      </c>
    </row>
    <row r="13" spans="2:48" x14ac:dyDescent="0.25">
      <c r="B13" s="19" t="s">
        <v>48</v>
      </c>
      <c r="C13" s="215">
        <v>35.762478807146508</v>
      </c>
      <c r="D13" s="216">
        <v>58.25432326977181</v>
      </c>
      <c r="E13" s="216">
        <v>66.56507773904157</v>
      </c>
      <c r="F13" s="216">
        <v>78.188695246355707</v>
      </c>
      <c r="G13" s="216">
        <v>84.908828652714405</v>
      </c>
      <c r="H13" s="74">
        <f t="shared" si="11"/>
        <v>8.5947634567695497E-2</v>
      </c>
      <c r="I13" s="215">
        <v>33.74</v>
      </c>
      <c r="J13" s="216">
        <v>60.31</v>
      </c>
      <c r="K13" s="216">
        <v>66.91</v>
      </c>
      <c r="L13" s="216">
        <v>79.790000000000006</v>
      </c>
      <c r="M13" s="216">
        <v>83.79</v>
      </c>
      <c r="N13" s="74">
        <f t="shared" si="0"/>
        <v>5.0131595438024812E-2</v>
      </c>
      <c r="P13" s="19" t="s">
        <v>48</v>
      </c>
      <c r="Q13" s="215">
        <v>8.129008659713385</v>
      </c>
      <c r="R13" s="216">
        <v>34.708747045986314</v>
      </c>
      <c r="S13" s="216">
        <v>58.15162644809719</v>
      </c>
      <c r="T13" s="216">
        <v>69.272694510035379</v>
      </c>
      <c r="U13" s="216">
        <v>74.918979873060664</v>
      </c>
      <c r="V13" s="74">
        <f t="shared" si="1"/>
        <v>8.1508094971061373E-2</v>
      </c>
      <c r="W13" s="215">
        <v>8.58</v>
      </c>
      <c r="X13" s="216">
        <v>39.25</v>
      </c>
      <c r="Y13" s="216">
        <v>58.46</v>
      </c>
      <c r="Z13" s="216">
        <v>71.67</v>
      </c>
      <c r="AA13" s="216">
        <v>75.38</v>
      </c>
      <c r="AB13" s="74">
        <f t="shared" si="2"/>
        <v>5.1765034184456438E-2</v>
      </c>
      <c r="AD13" s="19" t="s">
        <v>48</v>
      </c>
      <c r="AE13" s="217">
        <v>1366030.98</v>
      </c>
      <c r="AF13" s="52">
        <v>18148115.27</v>
      </c>
      <c r="AG13" s="52">
        <v>32073511.609999999</v>
      </c>
      <c r="AH13" s="52">
        <v>40013796.18</v>
      </c>
      <c r="AI13" s="52">
        <v>43111140.289999999</v>
      </c>
      <c r="AJ13" s="74">
        <f t="shared" si="3"/>
        <v>7.7406904760217055E-2</v>
      </c>
      <c r="AK13" s="52">
        <f t="shared" si="4"/>
        <v>3097344.1099999994</v>
      </c>
      <c r="AL13" s="98">
        <f t="shared" si="5"/>
        <v>0.11023543410518413</v>
      </c>
      <c r="AM13" s="218">
        <v>618719.71</v>
      </c>
      <c r="AN13" s="219">
        <v>9785463.75</v>
      </c>
      <c r="AO13" s="219">
        <v>15390930.710000001</v>
      </c>
      <c r="AP13" s="219">
        <v>20009545.25</v>
      </c>
      <c r="AQ13" s="219">
        <v>20907432.23</v>
      </c>
      <c r="AR13" s="74">
        <f t="shared" si="6"/>
        <v>4.4872932831894419E-2</v>
      </c>
      <c r="AS13" s="52">
        <f t="shared" si="7"/>
        <v>897886.98000000045</v>
      </c>
      <c r="AT13" s="74">
        <f t="shared" si="8"/>
        <v>32.791443673258769</v>
      </c>
      <c r="AU13" s="52">
        <f t="shared" si="9"/>
        <v>20288712.52</v>
      </c>
      <c r="AV13" s="98">
        <f t="shared" si="10"/>
        <v>3.71373590678876E-2</v>
      </c>
    </row>
    <row r="14" spans="2:48" x14ac:dyDescent="0.25">
      <c r="B14" s="19" t="s">
        <v>49</v>
      </c>
      <c r="C14" s="215">
        <v>79.674837064959704</v>
      </c>
      <c r="D14" s="216">
        <v>92.388557572071193</v>
      </c>
      <c r="E14" s="216">
        <v>104.4906656836398</v>
      </c>
      <c r="F14" s="216">
        <v>120.77090852800318</v>
      </c>
      <c r="G14" s="216">
        <v>122.70263355211419</v>
      </c>
      <c r="H14" s="74">
        <f t="shared" si="11"/>
        <v>1.5994953152671743E-2</v>
      </c>
      <c r="I14" s="215">
        <v>77.47</v>
      </c>
      <c r="J14" s="216">
        <v>93.97</v>
      </c>
      <c r="K14" s="216">
        <v>104.31</v>
      </c>
      <c r="L14" s="216">
        <v>119.12</v>
      </c>
      <c r="M14" s="216">
        <v>122.29</v>
      </c>
      <c r="N14" s="74">
        <f t="shared" si="0"/>
        <v>2.6611820013431764E-2</v>
      </c>
      <c r="P14" s="19" t="s">
        <v>49</v>
      </c>
      <c r="Q14" s="215">
        <v>27.020157101702143</v>
      </c>
      <c r="R14" s="216">
        <v>73.154152809057592</v>
      </c>
      <c r="S14" s="216">
        <v>91.251643124888915</v>
      </c>
      <c r="T14" s="216">
        <v>109.67482083851289</v>
      </c>
      <c r="U14" s="216">
        <v>109.25321377647434</v>
      </c>
      <c r="V14" s="74">
        <f t="shared" si="1"/>
        <v>-3.8441554662699273E-3</v>
      </c>
      <c r="W14" s="215">
        <v>28.88</v>
      </c>
      <c r="X14" s="216">
        <v>79.06</v>
      </c>
      <c r="Y14" s="216">
        <v>92.87</v>
      </c>
      <c r="Z14" s="216">
        <v>109.06</v>
      </c>
      <c r="AA14" s="216">
        <v>109.6</v>
      </c>
      <c r="AB14" s="74">
        <f t="shared" si="2"/>
        <v>4.9514028974875224E-3</v>
      </c>
      <c r="AD14" s="19" t="s">
        <v>49</v>
      </c>
      <c r="AE14" s="217">
        <v>377819.68</v>
      </c>
      <c r="AF14" s="52">
        <v>1363843.4</v>
      </c>
      <c r="AG14" s="52">
        <v>1825163.71</v>
      </c>
      <c r="AH14" s="52">
        <v>2263664.7599999998</v>
      </c>
      <c r="AI14" s="52">
        <v>2217432.63</v>
      </c>
      <c r="AJ14" s="74">
        <f t="shared" si="3"/>
        <v>-2.0423576324967829E-2</v>
      </c>
      <c r="AK14" s="52">
        <f t="shared" si="4"/>
        <v>-46232.129999999888</v>
      </c>
      <c r="AL14" s="98">
        <f t="shared" si="5"/>
        <v>5.6699880105873703E-3</v>
      </c>
      <c r="AM14" s="218">
        <v>191663.99</v>
      </c>
      <c r="AN14" s="219">
        <v>699489.94</v>
      </c>
      <c r="AO14" s="219">
        <v>881509.93</v>
      </c>
      <c r="AP14" s="219">
        <v>1087994.8799999999</v>
      </c>
      <c r="AQ14" s="219">
        <v>1055659.08</v>
      </c>
      <c r="AR14" s="74">
        <f t="shared" si="6"/>
        <v>-2.9720544273149407E-2</v>
      </c>
      <c r="AS14" s="52">
        <f t="shared" si="7"/>
        <v>-32335.799999999814</v>
      </c>
      <c r="AT14" s="74">
        <f t="shared" si="8"/>
        <v>4.5078634228578887</v>
      </c>
      <c r="AU14" s="52">
        <f t="shared" si="9"/>
        <v>863995.09000000008</v>
      </c>
      <c r="AV14" s="98">
        <f t="shared" si="10"/>
        <v>1.8751413313673998E-3</v>
      </c>
    </row>
    <row r="15" spans="2:48" x14ac:dyDescent="0.25">
      <c r="B15" s="19" t="s">
        <v>50</v>
      </c>
      <c r="C15" s="215">
        <v>53.835516295579104</v>
      </c>
      <c r="D15" s="216">
        <v>119.93955630267902</v>
      </c>
      <c r="E15" s="216">
        <v>138.43574065188142</v>
      </c>
      <c r="F15" s="216">
        <v>165.91066487128586</v>
      </c>
      <c r="G15" s="216">
        <v>210.72256792565835</v>
      </c>
      <c r="H15" s="74">
        <f t="shared" si="11"/>
        <v>0.27009657931958597</v>
      </c>
      <c r="I15" s="215">
        <v>40.299999999999997</v>
      </c>
      <c r="J15" s="216">
        <v>119.87</v>
      </c>
      <c r="K15" s="216">
        <v>139.19999999999999</v>
      </c>
      <c r="L15" s="216">
        <v>175.68</v>
      </c>
      <c r="M15" s="216">
        <v>199.71</v>
      </c>
      <c r="N15" s="74">
        <f t="shared" si="0"/>
        <v>0.13678278688524581</v>
      </c>
      <c r="P15" s="19" t="s">
        <v>50</v>
      </c>
      <c r="Q15" s="215">
        <v>15.271490041236387</v>
      </c>
      <c r="R15" s="216">
        <v>91.141707350527511</v>
      </c>
      <c r="S15" s="216">
        <v>111.57289709304678</v>
      </c>
      <c r="T15" s="216">
        <v>148.50237753800619</v>
      </c>
      <c r="U15" s="216">
        <v>184.85581894920168</v>
      </c>
      <c r="V15" s="74">
        <f t="shared" si="1"/>
        <v>0.24480039992552682</v>
      </c>
      <c r="W15" s="215">
        <v>19.100000000000001</v>
      </c>
      <c r="X15" s="216">
        <v>96.58</v>
      </c>
      <c r="Y15" s="216">
        <v>112.65</v>
      </c>
      <c r="Z15" s="216">
        <v>159.28</v>
      </c>
      <c r="AA15" s="216">
        <v>178.74</v>
      </c>
      <c r="AB15" s="74">
        <f t="shared" si="2"/>
        <v>0.12217478653942737</v>
      </c>
      <c r="AD15" s="19" t="s">
        <v>50</v>
      </c>
      <c r="AE15" s="217">
        <v>445446.5</v>
      </c>
      <c r="AF15" s="52">
        <v>8281147.7800000003</v>
      </c>
      <c r="AG15" s="52">
        <v>11750040.949999999</v>
      </c>
      <c r="AH15" s="52">
        <v>15931310.390000001</v>
      </c>
      <c r="AI15" s="52">
        <v>19751553.379999999</v>
      </c>
      <c r="AJ15" s="74">
        <f t="shared" si="3"/>
        <v>0.23979464943435813</v>
      </c>
      <c r="AK15" s="52">
        <f t="shared" si="4"/>
        <v>3820242.9899999984</v>
      </c>
      <c r="AL15" s="98">
        <f t="shared" si="5"/>
        <v>5.0504835790693876E-2</v>
      </c>
      <c r="AM15" s="218">
        <v>159924.10999999999</v>
      </c>
      <c r="AN15" s="219">
        <v>4164402.6</v>
      </c>
      <c r="AO15" s="219">
        <v>5630214.1100000003</v>
      </c>
      <c r="AP15" s="219">
        <v>8259009.9800000004</v>
      </c>
      <c r="AQ15" s="219">
        <v>9063685.0899999999</v>
      </c>
      <c r="AR15" s="74">
        <f t="shared" si="6"/>
        <v>9.7429971866918486E-2</v>
      </c>
      <c r="AS15" s="52">
        <f t="shared" si="7"/>
        <v>804675.1099999994</v>
      </c>
      <c r="AT15" s="74">
        <f t="shared" si="8"/>
        <v>55.674913432377402</v>
      </c>
      <c r="AU15" s="52">
        <f t="shared" si="9"/>
        <v>8903760.9800000004</v>
      </c>
      <c r="AV15" s="98">
        <f t="shared" si="10"/>
        <v>1.6099601517904294E-2</v>
      </c>
    </row>
    <row r="16" spans="2:48" x14ac:dyDescent="0.25">
      <c r="B16" s="19" t="s">
        <v>51</v>
      </c>
      <c r="C16" s="215">
        <v>58.994359969542423</v>
      </c>
      <c r="D16" s="216">
        <v>77.651477594610085</v>
      </c>
      <c r="E16" s="216">
        <v>93.294652633269465</v>
      </c>
      <c r="F16" s="216">
        <v>105.50522080219248</v>
      </c>
      <c r="G16" s="216">
        <v>111.63449935485727</v>
      </c>
      <c r="H16" s="74">
        <f t="shared" si="11"/>
        <v>5.8094552156393586E-2</v>
      </c>
      <c r="I16" s="215">
        <v>58.87</v>
      </c>
      <c r="J16" s="216">
        <v>78</v>
      </c>
      <c r="K16" s="216">
        <v>100.67</v>
      </c>
      <c r="L16" s="216">
        <v>115.98</v>
      </c>
      <c r="M16" s="216">
        <v>111.65</v>
      </c>
      <c r="N16" s="74">
        <f t="shared" si="0"/>
        <v>-3.7334023107432279E-2</v>
      </c>
      <c r="P16" s="19" t="s">
        <v>51</v>
      </c>
      <c r="Q16" s="215">
        <v>21.211507343856809</v>
      </c>
      <c r="R16" s="216">
        <v>58.696839499282781</v>
      </c>
      <c r="S16" s="216">
        <v>75.486412476286418</v>
      </c>
      <c r="T16" s="216">
        <v>91.11646188212616</v>
      </c>
      <c r="U16" s="216">
        <v>90.943394029091721</v>
      </c>
      <c r="V16" s="74">
        <f t="shared" si="1"/>
        <v>-1.899413667514116E-3</v>
      </c>
      <c r="W16" s="215">
        <v>27.27</v>
      </c>
      <c r="X16" s="216">
        <v>62.38</v>
      </c>
      <c r="Y16" s="216">
        <v>81.86</v>
      </c>
      <c r="Z16" s="216">
        <v>99.13</v>
      </c>
      <c r="AA16" s="216">
        <v>92.63</v>
      </c>
      <c r="AB16" s="74">
        <f t="shared" si="2"/>
        <v>-6.5570463028346571E-2</v>
      </c>
      <c r="AD16" s="19" t="s">
        <v>51</v>
      </c>
      <c r="AE16" s="217">
        <v>1135091.92</v>
      </c>
      <c r="AF16" s="52">
        <v>4543456.59</v>
      </c>
      <c r="AG16" s="52">
        <v>6782968.5600000005</v>
      </c>
      <c r="AH16" s="52">
        <v>8036896.1699999999</v>
      </c>
      <c r="AI16" s="52">
        <v>7555050</v>
      </c>
      <c r="AJ16" s="74">
        <f t="shared" si="3"/>
        <v>-5.9954260924587777E-2</v>
      </c>
      <c r="AK16" s="52">
        <f t="shared" si="4"/>
        <v>-481846.16999999993</v>
      </c>
      <c r="AL16" s="98">
        <f t="shared" si="5"/>
        <v>1.9318306378213669E-2</v>
      </c>
      <c r="AM16" s="218">
        <v>692504.05</v>
      </c>
      <c r="AN16" s="219">
        <v>2291558.0699999998</v>
      </c>
      <c r="AO16" s="219">
        <v>3490710.75</v>
      </c>
      <c r="AP16" s="219">
        <v>4226113.49</v>
      </c>
      <c r="AQ16" s="219">
        <v>3651952.04</v>
      </c>
      <c r="AR16" s="74">
        <f t="shared" si="6"/>
        <v>-0.13586039545757678</v>
      </c>
      <c r="AS16" s="52">
        <f t="shared" si="7"/>
        <v>-574161.45000000019</v>
      </c>
      <c r="AT16" s="74">
        <f t="shared" si="8"/>
        <v>4.2735461113909725</v>
      </c>
      <c r="AU16" s="52">
        <f t="shared" si="9"/>
        <v>2959447.99</v>
      </c>
      <c r="AV16" s="98">
        <f t="shared" si="10"/>
        <v>6.486872836233731E-3</v>
      </c>
    </row>
    <row r="17" spans="2:48" x14ac:dyDescent="0.25">
      <c r="B17" s="19" t="s">
        <v>52</v>
      </c>
      <c r="C17" s="215">
        <v>84.594845157910441</v>
      </c>
      <c r="D17" s="216">
        <v>109.50289224983422</v>
      </c>
      <c r="E17" s="216">
        <v>126.62676373998313</v>
      </c>
      <c r="F17" s="216">
        <v>143.4337387961688</v>
      </c>
      <c r="G17" s="216">
        <v>122.38976891181632</v>
      </c>
      <c r="H17" s="74">
        <f t="shared" si="11"/>
        <v>-0.14671561977658343</v>
      </c>
      <c r="I17" s="215">
        <v>73.34</v>
      </c>
      <c r="J17" s="216">
        <v>109.54</v>
      </c>
      <c r="K17" s="216">
        <v>131.43</v>
      </c>
      <c r="L17" s="216">
        <v>146.72</v>
      </c>
      <c r="M17" s="216">
        <v>122.24</v>
      </c>
      <c r="N17" s="74">
        <f t="shared" si="0"/>
        <v>-0.16684841875681578</v>
      </c>
      <c r="P17" s="19" t="s">
        <v>52</v>
      </c>
      <c r="Q17" s="215">
        <v>21.77660577681884</v>
      </c>
      <c r="R17" s="216">
        <v>75.097096502328881</v>
      </c>
      <c r="S17" s="216">
        <v>114.94070238862606</v>
      </c>
      <c r="T17" s="216">
        <v>131.19328524099379</v>
      </c>
      <c r="U17" s="216">
        <v>111.15490606919488</v>
      </c>
      <c r="V17" s="74">
        <f t="shared" si="1"/>
        <v>-0.15273936569992641</v>
      </c>
      <c r="W17" s="215">
        <v>20.79</v>
      </c>
      <c r="X17" s="216">
        <v>84.87</v>
      </c>
      <c r="Y17" s="216">
        <v>120.71</v>
      </c>
      <c r="Z17" s="216">
        <v>134.19</v>
      </c>
      <c r="AA17" s="216">
        <v>113.12</v>
      </c>
      <c r="AB17" s="74">
        <f t="shared" si="2"/>
        <v>-0.15701617110067811</v>
      </c>
      <c r="AD17" s="19" t="s">
        <v>52</v>
      </c>
      <c r="AE17" s="217">
        <v>1610087.0899999999</v>
      </c>
      <c r="AF17" s="52">
        <v>12055550.190000001</v>
      </c>
      <c r="AG17" s="52">
        <v>18459396.420000002</v>
      </c>
      <c r="AH17" s="52">
        <v>21426380.91</v>
      </c>
      <c r="AI17" s="52">
        <v>17975230.740000002</v>
      </c>
      <c r="AJ17" s="74">
        <f t="shared" si="3"/>
        <v>-0.16107013986619156</v>
      </c>
      <c r="AK17" s="52">
        <f t="shared" si="4"/>
        <v>-3451150.1699999981</v>
      </c>
      <c r="AL17" s="98">
        <f t="shared" si="5"/>
        <v>4.5962768565979639E-2</v>
      </c>
      <c r="AM17" s="218">
        <v>571184.14</v>
      </c>
      <c r="AN17" s="219">
        <v>6465811.2400000002</v>
      </c>
      <c r="AO17" s="219">
        <v>9199851.7400000002</v>
      </c>
      <c r="AP17" s="219">
        <v>10592455.880000001</v>
      </c>
      <c r="AQ17" s="219">
        <v>8681384.8000000007</v>
      </c>
      <c r="AR17" s="74">
        <f t="shared" si="6"/>
        <v>-0.18041812981334782</v>
      </c>
      <c r="AS17" s="52">
        <f t="shared" si="7"/>
        <v>-1911071.08</v>
      </c>
      <c r="AT17" s="74">
        <f t="shared" si="8"/>
        <v>14.198924816084705</v>
      </c>
      <c r="AU17" s="52">
        <f t="shared" si="9"/>
        <v>8110200.6600000011</v>
      </c>
      <c r="AV17" s="98">
        <f t="shared" si="10"/>
        <v>1.5420530889560205E-2</v>
      </c>
    </row>
    <row r="18" spans="2:48" x14ac:dyDescent="0.25">
      <c r="B18" s="23" t="s">
        <v>53</v>
      </c>
      <c r="C18" s="215">
        <v>83.377005194947884</v>
      </c>
      <c r="D18" s="216">
        <v>69.276224605892551</v>
      </c>
      <c r="E18" s="216">
        <v>82.895625194551073</v>
      </c>
      <c r="F18" s="216">
        <v>88.958102397746657</v>
      </c>
      <c r="G18" s="216">
        <v>83.692218603661388</v>
      </c>
      <c r="H18" s="74">
        <f t="shared" si="11"/>
        <v>-5.9195100301719705E-2</v>
      </c>
      <c r="I18" s="215">
        <v>80.14</v>
      </c>
      <c r="J18" s="216">
        <v>68.989999999999995</v>
      </c>
      <c r="K18" s="216">
        <v>82.61</v>
      </c>
      <c r="L18" s="216">
        <v>87.34</v>
      </c>
      <c r="M18" s="216">
        <v>85.25</v>
      </c>
      <c r="N18" s="74">
        <f t="shared" si="0"/>
        <v>-2.3929471032745675E-2</v>
      </c>
      <c r="P18" s="23" t="s">
        <v>53</v>
      </c>
      <c r="Q18" s="215">
        <v>11.711288813482998</v>
      </c>
      <c r="R18" s="216">
        <v>44.261594791575249</v>
      </c>
      <c r="S18" s="216">
        <v>72.936955094116485</v>
      </c>
      <c r="T18" s="216">
        <v>79.083250461088042</v>
      </c>
      <c r="U18" s="216">
        <v>71.288195161621573</v>
      </c>
      <c r="V18" s="74">
        <f t="shared" si="1"/>
        <v>-9.8567715085281282E-2</v>
      </c>
      <c r="W18" s="215">
        <v>13.54</v>
      </c>
      <c r="X18" s="216">
        <v>52.6</v>
      </c>
      <c r="Y18" s="216">
        <v>73.62</v>
      </c>
      <c r="Z18" s="216">
        <v>78.23</v>
      </c>
      <c r="AA18" s="216">
        <v>73.290000000000006</v>
      </c>
      <c r="AB18" s="74">
        <f t="shared" si="2"/>
        <v>-6.3147130256934636E-2</v>
      </c>
      <c r="AD18" s="23" t="s">
        <v>53</v>
      </c>
      <c r="AE18" s="217">
        <v>774365.54</v>
      </c>
      <c r="AF18" s="52">
        <v>3778777.21</v>
      </c>
      <c r="AG18" s="52">
        <v>5275793.76</v>
      </c>
      <c r="AH18" s="52">
        <v>5983817</v>
      </c>
      <c r="AI18" s="52">
        <v>5371018.0099999998</v>
      </c>
      <c r="AJ18" s="74">
        <f t="shared" si="3"/>
        <v>-0.10240938016653922</v>
      </c>
      <c r="AK18" s="52">
        <f t="shared" si="4"/>
        <v>-612798.99000000022</v>
      </c>
      <c r="AL18" s="98">
        <f t="shared" si="5"/>
        <v>1.3733723996543172E-2</v>
      </c>
      <c r="AM18" s="218">
        <v>415161.25</v>
      </c>
      <c r="AN18" s="219">
        <v>2131179.3199999998</v>
      </c>
      <c r="AO18" s="219">
        <v>2527238.31</v>
      </c>
      <c r="AP18" s="219">
        <v>2894939.88</v>
      </c>
      <c r="AQ18" s="219">
        <v>2620619.92</v>
      </c>
      <c r="AR18" s="74">
        <f t="shared" si="6"/>
        <v>-9.4758430700122132E-2</v>
      </c>
      <c r="AS18" s="52">
        <f t="shared" si="7"/>
        <v>-274319.95999999996</v>
      </c>
      <c r="AT18" s="74">
        <f t="shared" si="8"/>
        <v>5.3122941266796939</v>
      </c>
      <c r="AU18" s="52">
        <f t="shared" si="9"/>
        <v>2205458.67</v>
      </c>
      <c r="AV18" s="98">
        <f t="shared" si="10"/>
        <v>4.6549428872403849E-3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0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85" t="s">
        <v>164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P21" s="285" t="s">
        <v>165</v>
      </c>
      <c r="Q21" s="285"/>
      <c r="R21" s="285"/>
      <c r="S21" s="285"/>
      <c r="T21" s="285"/>
      <c r="U21" s="285"/>
      <c r="V21" s="285"/>
      <c r="W21" s="285"/>
      <c r="X21" s="221"/>
      <c r="Y21" s="221"/>
      <c r="Z21" s="221"/>
      <c r="AA21" s="221"/>
      <c r="AB21" s="221"/>
      <c r="AD21" s="306" t="s">
        <v>166</v>
      </c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</row>
    <row r="22" spans="2:48" ht="24" customHeight="1" x14ac:dyDescent="0.25">
      <c r="B22" s="285" t="s">
        <v>167</v>
      </c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P22" s="307" t="s">
        <v>168</v>
      </c>
      <c r="Q22" s="307"/>
      <c r="R22" s="307"/>
      <c r="S22" s="307"/>
      <c r="T22" s="307"/>
      <c r="U22" s="307"/>
      <c r="V22" s="307"/>
      <c r="W22" s="307"/>
      <c r="X22" s="222"/>
      <c r="Y22" s="222"/>
      <c r="Z22" s="222"/>
      <c r="AA22" s="222"/>
      <c r="AB22" s="222"/>
      <c r="AQ22" s="52">
        <f>AQ11/M11</f>
        <v>10337.583175265554</v>
      </c>
    </row>
    <row r="23" spans="2:48" x14ac:dyDescent="0.25"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68" t="s">
        <v>169</v>
      </c>
      <c r="C27" s="268"/>
      <c r="D27" s="268"/>
      <c r="E27" s="268"/>
      <c r="F27" s="268"/>
      <c r="G27" s="268"/>
      <c r="H27" s="268"/>
      <c r="I27" s="143"/>
      <c r="P27" s="268" t="s">
        <v>170</v>
      </c>
      <c r="Q27" s="268"/>
      <c r="R27" s="268"/>
      <c r="S27" s="268"/>
      <c r="T27" s="268"/>
      <c r="U27" s="268"/>
      <c r="V27" s="268"/>
      <c r="W27" s="268"/>
      <c r="AE27" s="268" t="s">
        <v>171</v>
      </c>
      <c r="AF27" s="268"/>
      <c r="AG27" s="268"/>
      <c r="AH27" s="268"/>
      <c r="AI27" s="268"/>
      <c r="AJ27" s="268"/>
      <c r="AK27" s="268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43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3">
        <f>G30/F30-1</f>
        <v>9.984193888303472E-2</v>
      </c>
      <c r="I30" s="208">
        <f>G30-F30</f>
        <v>11.370000000000005</v>
      </c>
      <c r="P30" s="207" t="s">
        <v>43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3">
        <f>U30/T30-1</f>
        <v>0.12301587301587302</v>
      </c>
      <c r="W30" s="208">
        <f>U30-T30</f>
        <v>11.469999999999999</v>
      </c>
      <c r="AE30" s="207" t="s">
        <v>43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4">
        <f t="shared" ref="H31:H35" si="12">G31/F31-1</f>
        <v>9.0058984318802882E-2</v>
      </c>
      <c r="I31" s="216">
        <f t="shared" ref="I31:I40" si="13">G31-F31</f>
        <v>12.519999999999982</v>
      </c>
      <c r="P31" s="15" t="s">
        <v>44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4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44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4">
        <f t="shared" si="12"/>
        <v>0.14325204857340301</v>
      </c>
      <c r="I32" s="216">
        <f t="shared" si="13"/>
        <v>14.509999999999991</v>
      </c>
      <c r="P32" s="19" t="s">
        <v>45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4">
        <f t="shared" si="14"/>
        <v>0.15908819668218177</v>
      </c>
      <c r="W32" s="216">
        <f t="shared" si="15"/>
        <v>13.330000000000013</v>
      </c>
      <c r="AE32" s="19" t="s">
        <v>45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4">
        <f t="shared" si="12"/>
        <v>0.12072836118732844</v>
      </c>
      <c r="I33" s="216">
        <f t="shared" si="13"/>
        <v>9.6799999999999926</v>
      </c>
      <c r="P33" s="19" t="s">
        <v>46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4">
        <f t="shared" si="14"/>
        <v>0.18171846435100525</v>
      </c>
      <c r="W33" s="216">
        <f t="shared" si="15"/>
        <v>9.9399999999999906</v>
      </c>
      <c r="AE33" s="19" t="s">
        <v>46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4">
        <f t="shared" si="12"/>
        <v>-2.7719062259800031E-2</v>
      </c>
      <c r="I34" s="216">
        <f t="shared" si="13"/>
        <v>-5.7699999999999818</v>
      </c>
      <c r="P34" s="19" t="s">
        <v>47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4">
        <f t="shared" si="14"/>
        <v>0.11827486659084951</v>
      </c>
      <c r="W34" s="216">
        <f t="shared" si="15"/>
        <v>13.519999999999996</v>
      </c>
      <c r="AE34" s="19" t="s">
        <v>47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4">
        <f t="shared" si="12"/>
        <v>0.13207833611659314</v>
      </c>
      <c r="I35" s="216">
        <f t="shared" si="13"/>
        <v>8.6999999999999886</v>
      </c>
      <c r="P35" s="19" t="s">
        <v>48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4">
        <f t="shared" si="14"/>
        <v>0.17926524331602223</v>
      </c>
      <c r="W35" s="216">
        <f t="shared" si="15"/>
        <v>9.32</v>
      </c>
      <c r="AE35" s="19" t="s">
        <v>48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4">
        <f>G36/F36-1</f>
        <v>0.10152284263959399</v>
      </c>
      <c r="I36" s="216">
        <f t="shared" si="13"/>
        <v>10</v>
      </c>
      <c r="P36" s="19" t="s">
        <v>49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4">
        <f t="shared" si="14"/>
        <v>0.11179027438196121</v>
      </c>
      <c r="W36" s="216">
        <f t="shared" si="15"/>
        <v>8.2299999999999898</v>
      </c>
      <c r="AE36" s="19" t="s">
        <v>49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4">
        <f t="shared" ref="H37:H40" si="18">G37/F37-1</f>
        <v>0.12436275825060372</v>
      </c>
      <c r="I37" s="216">
        <f t="shared" si="13"/>
        <v>18.539999999999992</v>
      </c>
      <c r="P37" s="19" t="s">
        <v>50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4">
        <f t="shared" si="14"/>
        <v>0.17892237143792977</v>
      </c>
      <c r="W37" s="216">
        <f t="shared" si="15"/>
        <v>21.849999999999994</v>
      </c>
      <c r="AE37" s="19" t="s">
        <v>50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4">
        <f t="shared" si="18"/>
        <v>0.1178303519907673</v>
      </c>
      <c r="I38" s="216">
        <f t="shared" si="13"/>
        <v>10.209999999999994</v>
      </c>
      <c r="P38" s="19" t="s">
        <v>51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4">
        <f t="shared" si="14"/>
        <v>0.12409347300564089</v>
      </c>
      <c r="W38" s="216">
        <f t="shared" si="15"/>
        <v>7.7000000000000099</v>
      </c>
      <c r="AE38" s="19" t="s">
        <v>51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4">
        <f t="shared" si="18"/>
        <v>7.292312461252326E-2</v>
      </c>
      <c r="I39" s="216">
        <f t="shared" si="13"/>
        <v>9.4099999999999966</v>
      </c>
      <c r="P39" s="19" t="s">
        <v>52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4">
        <f t="shared" si="14"/>
        <v>9.791494442913562E-2</v>
      </c>
      <c r="W39" s="216">
        <f t="shared" si="15"/>
        <v>10.659999999999997</v>
      </c>
      <c r="AE39" s="19" t="s">
        <v>52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4">
        <f t="shared" si="18"/>
        <v>4.1225307758373742E-2</v>
      </c>
      <c r="I40" s="216">
        <f t="shared" si="13"/>
        <v>2.8799999999999955</v>
      </c>
      <c r="P40" s="23" t="s">
        <v>53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4">
        <f t="shared" si="14"/>
        <v>4.7592592592592631E-2</v>
      </c>
      <c r="W40" s="216">
        <f t="shared" si="15"/>
        <v>2.5700000000000003</v>
      </c>
      <c r="AE40" s="23" t="s">
        <v>53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8" t="s">
        <v>55</v>
      </c>
      <c r="C42" s="308"/>
      <c r="D42" s="308"/>
      <c r="E42" s="308"/>
      <c r="F42" s="308"/>
      <c r="G42" s="308"/>
      <c r="H42" s="308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85" t="s">
        <v>164</v>
      </c>
      <c r="C43" s="285"/>
      <c r="D43" s="285"/>
      <c r="E43" s="285"/>
      <c r="F43" s="285"/>
      <c r="G43" s="285"/>
      <c r="H43" s="285"/>
      <c r="P43" s="285" t="s">
        <v>165</v>
      </c>
      <c r="Q43" s="285"/>
      <c r="R43" s="285"/>
      <c r="S43" s="285"/>
      <c r="T43" s="285"/>
      <c r="U43" s="285"/>
      <c r="V43" s="285"/>
      <c r="W43" s="285"/>
      <c r="AE43" s="306" t="s">
        <v>166</v>
      </c>
      <c r="AF43" s="306"/>
      <c r="AG43" s="306"/>
      <c r="AH43" s="306"/>
      <c r="AI43" s="306"/>
      <c r="AJ43" s="306"/>
      <c r="AK43" s="306"/>
      <c r="AL43" s="306"/>
      <c r="AM43" s="306"/>
    </row>
    <row r="44" spans="2:39" ht="24" customHeight="1" x14ac:dyDescent="0.25">
      <c r="B44" s="285" t="s">
        <v>167</v>
      </c>
      <c r="C44" s="285"/>
      <c r="D44" s="285"/>
      <c r="E44" s="285"/>
      <c r="F44" s="285"/>
      <c r="G44" s="285"/>
      <c r="H44" s="285"/>
      <c r="P44" s="307" t="s">
        <v>168</v>
      </c>
      <c r="Q44" s="307"/>
      <c r="R44" s="307"/>
      <c r="S44" s="307"/>
      <c r="T44" s="307"/>
      <c r="U44" s="307"/>
      <c r="V44" s="307"/>
      <c r="W44" s="307"/>
      <c r="AF44" s="122"/>
      <c r="AG44" s="122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5121D-5AEE-49A1-8333-0B75E26C92CD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F73D6-DDA8-4852-BD77-27254A6B7E9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302</v>
      </c>
      <c r="C1" s="1"/>
      <c r="D1" s="1"/>
      <c r="F1" s="224"/>
      <c r="G1" s="224"/>
      <c r="H1" s="224"/>
      <c r="J1" s="224"/>
    </row>
    <row r="3" spans="1:31" s="4" customFormat="1" ht="25.5" customHeight="1" thickBot="1" x14ac:dyDescent="0.3">
      <c r="B3" s="62" t="s">
        <v>303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257</v>
      </c>
      <c r="D5" s="171" t="s">
        <v>258</v>
      </c>
      <c r="E5" s="171" t="s">
        <v>259</v>
      </c>
      <c r="F5" s="171" t="s">
        <v>260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261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262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5" t="s">
        <v>172</v>
      </c>
      <c r="C6" s="226">
        <v>8406</v>
      </c>
      <c r="D6" s="226">
        <v>931</v>
      </c>
      <c r="E6" s="226">
        <v>5352</v>
      </c>
      <c r="F6" s="226">
        <v>11430</v>
      </c>
      <c r="G6" s="227">
        <f t="shared" ref="G6:G11" si="0">F6/E6-1</f>
        <v>1.1356502242152464</v>
      </c>
      <c r="H6" s="226">
        <f t="shared" ref="H6:H11" si="1">F6-E6</f>
        <v>6078</v>
      </c>
      <c r="I6" s="227"/>
      <c r="J6" s="226">
        <v>9247</v>
      </c>
      <c r="K6" s="227">
        <f t="shared" ref="K6:K11" si="2">J6/F6-1</f>
        <v>-0.19098862642169734</v>
      </c>
      <c r="L6" s="226">
        <f t="shared" ref="L6:L11" si="3">J6-F6</f>
        <v>-2183</v>
      </c>
      <c r="M6" s="227"/>
      <c r="N6" s="226">
        <v>8589</v>
      </c>
      <c r="O6" s="227">
        <f t="shared" ref="O6:O11" si="4">N6/J6-1</f>
        <v>-7.1158213474640464E-2</v>
      </c>
      <c r="P6" s="226">
        <f t="shared" ref="P6:P11" si="5">N6-J6</f>
        <v>-658</v>
      </c>
      <c r="Q6" s="227">
        <f>N6/C6-1</f>
        <v>2.1770164168451123E-2</v>
      </c>
      <c r="R6" s="226">
        <f>N6-C6</f>
        <v>183</v>
      </c>
      <c r="S6" s="227"/>
      <c r="T6" s="227"/>
      <c r="V6" s="29"/>
      <c r="AE6" s="1"/>
    </row>
    <row r="7" spans="1:31" ht="18.75" x14ac:dyDescent="0.3">
      <c r="A7" s="4"/>
      <c r="B7" s="225" t="s">
        <v>173</v>
      </c>
      <c r="C7" s="226">
        <v>883</v>
      </c>
      <c r="D7" s="226">
        <v>142</v>
      </c>
      <c r="E7" s="226">
        <v>280</v>
      </c>
      <c r="F7" s="226">
        <v>5084</v>
      </c>
      <c r="G7" s="227">
        <f t="shared" si="0"/>
        <v>17.157142857142858</v>
      </c>
      <c r="H7" s="226">
        <f t="shared" si="1"/>
        <v>4804</v>
      </c>
      <c r="I7" s="227">
        <f>F7/$F$7</f>
        <v>1</v>
      </c>
      <c r="J7" s="226">
        <v>1520</v>
      </c>
      <c r="K7" s="227">
        <f t="shared" si="2"/>
        <v>-0.70102281667977973</v>
      </c>
      <c r="L7" s="226">
        <f t="shared" si="3"/>
        <v>-3564</v>
      </c>
      <c r="M7" s="227">
        <f>J7/$J$7</f>
        <v>1</v>
      </c>
      <c r="N7" s="226">
        <v>1473</v>
      </c>
      <c r="O7" s="227">
        <f t="shared" si="4"/>
        <v>-3.092105263157896E-2</v>
      </c>
      <c r="P7" s="226">
        <f t="shared" si="5"/>
        <v>-47</v>
      </c>
      <c r="Q7" s="227">
        <f t="shared" ref="Q7:Q11" si="6">N7/C7-1</f>
        <v>0.66817667044167606</v>
      </c>
      <c r="R7" s="226">
        <f t="shared" ref="R7:R11" si="7">N7-C7</f>
        <v>590</v>
      </c>
      <c r="S7" s="227">
        <f>N7/$N$7</f>
        <v>1</v>
      </c>
      <c r="T7" s="227">
        <f>N7/$N$6</f>
        <v>0.17149842822214462</v>
      </c>
      <c r="V7" s="29"/>
      <c r="W7" s="79"/>
      <c r="AE7" s="1" t="s">
        <v>174</v>
      </c>
    </row>
    <row r="8" spans="1:31" ht="15.75" x14ac:dyDescent="0.25">
      <c r="A8" s="4"/>
      <c r="B8" s="228" t="s">
        <v>100</v>
      </c>
      <c r="C8" s="229">
        <v>479</v>
      </c>
      <c r="D8" s="229">
        <v>74</v>
      </c>
      <c r="E8" s="229">
        <v>216</v>
      </c>
      <c r="F8" s="229">
        <v>1196</v>
      </c>
      <c r="G8" s="230">
        <f t="shared" si="0"/>
        <v>4.5370370370370372</v>
      </c>
      <c r="H8" s="229">
        <f t="shared" si="1"/>
        <v>980</v>
      </c>
      <c r="I8" s="230">
        <f>F8/$F$7</f>
        <v>0.23524783634933125</v>
      </c>
      <c r="J8" s="229">
        <v>871</v>
      </c>
      <c r="K8" s="230">
        <f t="shared" si="2"/>
        <v>-0.27173913043478259</v>
      </c>
      <c r="L8" s="229">
        <f t="shared" si="3"/>
        <v>-325</v>
      </c>
      <c r="M8" s="230">
        <f>J8/$J$7</f>
        <v>0.57302631578947372</v>
      </c>
      <c r="N8" s="229">
        <v>715</v>
      </c>
      <c r="O8" s="230">
        <f t="shared" si="4"/>
        <v>-0.17910447761194026</v>
      </c>
      <c r="P8" s="229">
        <f t="shared" si="5"/>
        <v>-156</v>
      </c>
      <c r="Q8" s="230">
        <f t="shared" si="6"/>
        <v>0.49269311064718169</v>
      </c>
      <c r="R8" s="229">
        <f t="shared" si="7"/>
        <v>236</v>
      </c>
      <c r="S8" s="230">
        <f>N8/$N$7</f>
        <v>0.48540393754243044</v>
      </c>
      <c r="T8" s="230">
        <f>N8/$N$6</f>
        <v>8.324601234136686E-2</v>
      </c>
      <c r="V8" s="29"/>
      <c r="W8" s="79"/>
      <c r="AE8" s="1" t="s">
        <v>175</v>
      </c>
    </row>
    <row r="9" spans="1:31" s="4" customFormat="1" x14ac:dyDescent="0.25">
      <c r="B9" s="231" t="s">
        <v>103</v>
      </c>
      <c r="C9" s="232">
        <v>404</v>
      </c>
      <c r="D9" s="232">
        <v>68</v>
      </c>
      <c r="E9" s="232">
        <v>64</v>
      </c>
      <c r="F9" s="232">
        <v>3888</v>
      </c>
      <c r="G9" s="233">
        <f t="shared" si="0"/>
        <v>59.75</v>
      </c>
      <c r="H9" s="234">
        <f t="shared" si="1"/>
        <v>3824</v>
      </c>
      <c r="I9" s="235">
        <f>F9/$F$7</f>
        <v>0.76475216365066878</v>
      </c>
      <c r="J9" s="232">
        <v>649</v>
      </c>
      <c r="K9" s="233">
        <f t="shared" si="2"/>
        <v>-0.83307613168724282</v>
      </c>
      <c r="L9" s="234">
        <f t="shared" si="3"/>
        <v>-3239</v>
      </c>
      <c r="M9" s="235">
        <f>J9/$J$7</f>
        <v>0.42697368421052634</v>
      </c>
      <c r="N9" s="232">
        <v>758</v>
      </c>
      <c r="O9" s="233">
        <f t="shared" si="4"/>
        <v>0.16795069337442214</v>
      </c>
      <c r="P9" s="234">
        <f t="shared" si="5"/>
        <v>109</v>
      </c>
      <c r="Q9" s="233">
        <f t="shared" si="6"/>
        <v>0.87623762376237613</v>
      </c>
      <c r="R9" s="234">
        <f t="shared" si="7"/>
        <v>354</v>
      </c>
      <c r="S9" s="235">
        <f>N9/$N$7</f>
        <v>0.51459606245756961</v>
      </c>
      <c r="T9" s="235">
        <f>N9/$N$6</f>
        <v>8.8252415880777743E-2</v>
      </c>
      <c r="V9" s="29"/>
      <c r="W9" s="79"/>
      <c r="AE9" s="1" t="s">
        <v>176</v>
      </c>
    </row>
    <row r="10" spans="1:31" s="4" customFormat="1" x14ac:dyDescent="0.25">
      <c r="B10" s="236" t="s">
        <v>177</v>
      </c>
      <c r="C10" s="29">
        <v>263</v>
      </c>
      <c r="D10" s="29">
        <v>49</v>
      </c>
      <c r="E10" s="29">
        <v>34</v>
      </c>
      <c r="F10" s="29">
        <v>3039</v>
      </c>
      <c r="G10" s="22">
        <f t="shared" si="0"/>
        <v>88.382352941176464</v>
      </c>
      <c r="H10" s="20">
        <f t="shared" si="1"/>
        <v>3005</v>
      </c>
      <c r="I10" s="31">
        <f>F10/$F$7</f>
        <v>0.59775767112509837</v>
      </c>
      <c r="J10" s="29">
        <v>392</v>
      </c>
      <c r="K10" s="22">
        <f t="shared" si="2"/>
        <v>-0.87101020072392232</v>
      </c>
      <c r="L10" s="20">
        <f t="shared" si="3"/>
        <v>-2647</v>
      </c>
      <c r="M10" s="31">
        <f>J10/$J$7</f>
        <v>0.25789473684210529</v>
      </c>
      <c r="N10" s="29">
        <v>638</v>
      </c>
      <c r="O10" s="22">
        <f t="shared" si="4"/>
        <v>0.62755102040816335</v>
      </c>
      <c r="P10" s="20">
        <f t="shared" si="5"/>
        <v>246</v>
      </c>
      <c r="Q10" s="22">
        <f t="shared" si="6"/>
        <v>1.4258555133079849</v>
      </c>
      <c r="R10" s="20">
        <f t="shared" si="7"/>
        <v>375</v>
      </c>
      <c r="S10" s="31">
        <f>N10/$N$7</f>
        <v>0.4331296673455533</v>
      </c>
      <c r="T10" s="31">
        <f>N10/$N$6</f>
        <v>7.4281057166142736E-2</v>
      </c>
      <c r="V10" s="29"/>
      <c r="W10" s="79"/>
      <c r="AE10" s="1" t="s">
        <v>178</v>
      </c>
    </row>
    <row r="11" spans="1:31" s="4" customFormat="1" x14ac:dyDescent="0.25">
      <c r="B11" s="236" t="s">
        <v>179</v>
      </c>
      <c r="C11" s="29">
        <f>C9-C10</f>
        <v>141</v>
      </c>
      <c r="D11" s="29">
        <f>D9-D10</f>
        <v>19</v>
      </c>
      <c r="E11" s="29">
        <f>E9-E10</f>
        <v>30</v>
      </c>
      <c r="F11" s="29">
        <f>F9-F10</f>
        <v>849</v>
      </c>
      <c r="G11" s="22">
        <f t="shared" si="0"/>
        <v>27.3</v>
      </c>
      <c r="H11" s="20">
        <f t="shared" si="1"/>
        <v>819</v>
      </c>
      <c r="I11" s="31">
        <f>F11/$F$7</f>
        <v>0.16699449252557041</v>
      </c>
      <c r="J11" s="29">
        <f>J9-J10</f>
        <v>257</v>
      </c>
      <c r="K11" s="22">
        <f t="shared" si="2"/>
        <v>-0.69729093050647828</v>
      </c>
      <c r="L11" s="20">
        <f t="shared" si="3"/>
        <v>-592</v>
      </c>
      <c r="M11" s="31">
        <f>J11/$J$7</f>
        <v>0.16907894736842105</v>
      </c>
      <c r="N11" s="29">
        <f>N9-N10</f>
        <v>120</v>
      </c>
      <c r="O11" s="22">
        <f t="shared" si="4"/>
        <v>-0.53307392996108949</v>
      </c>
      <c r="P11" s="20">
        <f t="shared" si="5"/>
        <v>-137</v>
      </c>
      <c r="Q11" s="22">
        <f t="shared" si="6"/>
        <v>-0.14893617021276595</v>
      </c>
      <c r="R11" s="20">
        <f t="shared" si="7"/>
        <v>-21</v>
      </c>
      <c r="S11" s="31">
        <f>N11/$N$7</f>
        <v>8.1466395112016296E-2</v>
      </c>
      <c r="T11" s="31">
        <f>N11/$N$6</f>
        <v>1.3971358714634998E-2</v>
      </c>
      <c r="V11" s="29"/>
      <c r="W11" s="79"/>
      <c r="AE11" s="1" t="s">
        <v>180</v>
      </c>
    </row>
    <row r="12" spans="1:31" s="4" customFormat="1" ht="7.5" customHeight="1" x14ac:dyDescent="0.25"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AE12" s="1" t="s">
        <v>181</v>
      </c>
    </row>
    <row r="13" spans="1:31" s="4" customFormat="1" x14ac:dyDescent="0.25">
      <c r="B13" s="170" t="s">
        <v>182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184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185</v>
      </c>
      <c r="N39" s="14">
        <v>2021</v>
      </c>
      <c r="O39" s="14" t="s">
        <v>185</v>
      </c>
      <c r="P39" s="14" t="s">
        <v>186</v>
      </c>
      <c r="Q39" s="14" t="s">
        <v>187</v>
      </c>
      <c r="R39" s="14" t="s">
        <v>188</v>
      </c>
      <c r="S39" s="87"/>
      <c r="T39" s="87"/>
      <c r="AE39" s="1"/>
    </row>
    <row r="40" spans="2:31" s="4" customFormat="1" ht="18.75" hidden="1" x14ac:dyDescent="0.3">
      <c r="B40" s="225" t="s">
        <v>172</v>
      </c>
      <c r="C40" s="225"/>
      <c r="D40" s="225"/>
      <c r="E40" s="226"/>
      <c r="F40" s="226"/>
      <c r="G40" s="226"/>
      <c r="H40" s="226"/>
      <c r="I40" s="226"/>
      <c r="J40" s="226">
        <v>1824653</v>
      </c>
      <c r="K40" s="226"/>
      <c r="L40" s="226"/>
      <c r="M40" s="227"/>
      <c r="N40" s="226">
        <v>2354005</v>
      </c>
      <c r="O40" s="227"/>
      <c r="P40" s="227">
        <v>1</v>
      </c>
      <c r="Q40" s="227">
        <v>0.2901110512519367</v>
      </c>
      <c r="R40" s="226">
        <v>529352</v>
      </c>
      <c r="S40" s="238"/>
      <c r="T40" s="238"/>
      <c r="AE40" s="1"/>
    </row>
    <row r="41" spans="2:31" ht="18.75" hidden="1" x14ac:dyDescent="0.3">
      <c r="B41" s="225" t="s">
        <v>173</v>
      </c>
      <c r="C41" s="225"/>
      <c r="D41" s="225"/>
      <c r="E41" s="226"/>
      <c r="F41" s="226"/>
      <c r="G41" s="226"/>
      <c r="H41" s="226"/>
      <c r="I41" s="226"/>
      <c r="J41" s="226">
        <v>603938</v>
      </c>
      <c r="K41" s="226"/>
      <c r="L41" s="226"/>
      <c r="M41" s="227">
        <v>1</v>
      </c>
      <c r="N41" s="226">
        <v>936181</v>
      </c>
      <c r="O41" s="227">
        <v>1</v>
      </c>
      <c r="P41" s="227">
        <v>0.39769711619134201</v>
      </c>
      <c r="Q41" s="227">
        <v>0.55012766211101138</v>
      </c>
      <c r="R41" s="226">
        <v>332243</v>
      </c>
      <c r="S41" s="238"/>
      <c r="T41" s="238"/>
      <c r="AE41" s="1" t="s">
        <v>174</v>
      </c>
    </row>
    <row r="42" spans="2:31" ht="15.75" hidden="1" x14ac:dyDescent="0.25">
      <c r="B42" s="228" t="s">
        <v>100</v>
      </c>
      <c r="C42" s="228"/>
      <c r="D42" s="228"/>
      <c r="E42" s="229"/>
      <c r="F42" s="229"/>
      <c r="G42" s="229"/>
      <c r="H42" s="229"/>
      <c r="I42" s="229"/>
      <c r="J42" s="229">
        <v>276550.36166633503</v>
      </c>
      <c r="K42" s="229"/>
      <c r="L42" s="229"/>
      <c r="M42" s="230">
        <v>0.45791184139155844</v>
      </c>
      <c r="N42" s="229">
        <v>430252.45635520399</v>
      </c>
      <c r="O42" s="230">
        <v>0.4595825554622493</v>
      </c>
      <c r="P42" s="230">
        <v>0.18277465695918402</v>
      </c>
      <c r="Q42" s="230">
        <v>0.55578337978930015</v>
      </c>
      <c r="R42" s="229">
        <v>153702.09468886897</v>
      </c>
      <c r="S42" s="239"/>
      <c r="T42" s="239"/>
      <c r="AE42" s="1" t="s">
        <v>175</v>
      </c>
    </row>
    <row r="43" spans="2:31" s="4" customFormat="1" hidden="1" x14ac:dyDescent="0.25">
      <c r="B43" s="231" t="s">
        <v>103</v>
      </c>
      <c r="C43" s="240"/>
      <c r="D43" s="240"/>
      <c r="E43" s="232"/>
      <c r="F43" s="232"/>
      <c r="G43" s="232"/>
      <c r="H43" s="232"/>
      <c r="I43" s="232"/>
      <c r="J43" s="232">
        <v>327387.63833385095</v>
      </c>
      <c r="K43" s="232"/>
      <c r="L43" s="232"/>
      <c r="M43" s="235">
        <v>0.54208815860874948</v>
      </c>
      <c r="N43" s="232">
        <v>505927.5436448183</v>
      </c>
      <c r="O43" s="235">
        <v>0.54041637636826456</v>
      </c>
      <c r="P43" s="235">
        <v>0.21492203442423372</v>
      </c>
      <c r="Q43" s="233">
        <v>0.54534711884540576</v>
      </c>
      <c r="R43" s="234">
        <v>178539.90531096736</v>
      </c>
      <c r="S43" s="241"/>
      <c r="T43" s="241"/>
      <c r="AE43" s="1" t="s">
        <v>176</v>
      </c>
    </row>
    <row r="44" spans="2:31" s="4" customFormat="1" hidden="1" x14ac:dyDescent="0.25">
      <c r="B44" s="236" t="s">
        <v>177</v>
      </c>
      <c r="C44" s="236"/>
      <c r="D44" s="23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178</v>
      </c>
    </row>
    <row r="45" spans="2:31" s="4" customFormat="1" hidden="1" x14ac:dyDescent="0.25">
      <c r="B45" s="236" t="s">
        <v>179</v>
      </c>
      <c r="C45" s="236"/>
      <c r="D45" s="23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180</v>
      </c>
    </row>
    <row r="46" spans="2:31" s="4" customFormat="1" ht="7.5" hidden="1" customHeight="1" x14ac:dyDescent="0.25"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AE46" s="1" t="s">
        <v>181</v>
      </c>
    </row>
    <row r="47" spans="2:31" s="4" customFormat="1" hidden="1" x14ac:dyDescent="0.25">
      <c r="B47" s="286" t="s">
        <v>182</v>
      </c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48"/>
      <c r="T47" s="48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5" t="s">
        <v>172</v>
      </c>
      <c r="C124" s="226">
        <v>12633</v>
      </c>
      <c r="D124" s="226">
        <v>20161</v>
      </c>
      <c r="E124" s="226">
        <v>37751</v>
      </c>
      <c r="F124" s="226">
        <v>51166</v>
      </c>
      <c r="G124" s="227">
        <f t="shared" ref="G124:G129" si="8">F124/E124-1</f>
        <v>0.3553548250377474</v>
      </c>
      <c r="H124" s="226">
        <f t="shared" ref="H124:H129" si="9">F124-E124</f>
        <v>13415</v>
      </c>
      <c r="I124" s="227"/>
      <c r="J124" s="226">
        <v>43737</v>
      </c>
      <c r="K124" s="227"/>
      <c r="L124" s="227">
        <f t="shared" ref="L124:L129" si="10">J124/F124-1</f>
        <v>-0.14519407418989172</v>
      </c>
      <c r="M124" s="226">
        <f t="shared" ref="M124:M129" si="11">J124-F124</f>
        <v>-7429</v>
      </c>
      <c r="N124" s="227">
        <f t="shared" ref="N124:N129" si="12">J124/D124-1</f>
        <v>1.169386439164724</v>
      </c>
      <c r="O124" s="226">
        <f t="shared" ref="O124:O129" si="13">J124-D124</f>
        <v>23576</v>
      </c>
      <c r="Z124" s="1"/>
      <c r="AE124"/>
    </row>
    <row r="125" spans="2:31" ht="18.75" x14ac:dyDescent="0.3">
      <c r="B125" s="225" t="s">
        <v>173</v>
      </c>
      <c r="C125" s="226">
        <v>2339</v>
      </c>
      <c r="D125" s="226">
        <v>4950</v>
      </c>
      <c r="E125" s="226">
        <v>6762</v>
      </c>
      <c r="F125" s="226">
        <v>20250</v>
      </c>
      <c r="G125" s="227">
        <f t="shared" si="8"/>
        <v>1.9946761313220942</v>
      </c>
      <c r="H125" s="226">
        <f t="shared" si="9"/>
        <v>13488</v>
      </c>
      <c r="I125" s="227">
        <f>F125/$F$7</f>
        <v>3.9830841856805663</v>
      </c>
      <c r="J125" s="226">
        <v>11054</v>
      </c>
      <c r="K125" s="227">
        <f>J125/$J$125</f>
        <v>1</v>
      </c>
      <c r="L125" s="227">
        <f t="shared" si="10"/>
        <v>-0.45412345679012345</v>
      </c>
      <c r="M125" s="226">
        <f t="shared" si="11"/>
        <v>-9196</v>
      </c>
      <c r="N125" s="227">
        <f t="shared" si="12"/>
        <v>1.2331313131313131</v>
      </c>
      <c r="O125" s="226">
        <f t="shared" si="13"/>
        <v>6104</v>
      </c>
      <c r="Z125" s="1"/>
      <c r="AE125"/>
    </row>
    <row r="126" spans="2:31" ht="15.75" x14ac:dyDescent="0.25">
      <c r="B126" s="228" t="s">
        <v>100</v>
      </c>
      <c r="C126" s="229">
        <v>681</v>
      </c>
      <c r="D126" s="229">
        <v>2535</v>
      </c>
      <c r="E126" s="229">
        <v>3247</v>
      </c>
      <c r="F126" s="229">
        <v>5439</v>
      </c>
      <c r="G126" s="230">
        <f t="shared" si="8"/>
        <v>0.67508469356328926</v>
      </c>
      <c r="H126" s="229">
        <f t="shared" si="9"/>
        <v>2192</v>
      </c>
      <c r="I126" s="230">
        <f>F126/$F$7</f>
        <v>1.0698269079464988</v>
      </c>
      <c r="J126" s="229">
        <v>3803</v>
      </c>
      <c r="K126" s="230">
        <f>J126/$J$125</f>
        <v>0.34403835715578074</v>
      </c>
      <c r="L126" s="230">
        <f t="shared" si="10"/>
        <v>-0.30079058650487223</v>
      </c>
      <c r="M126" s="229">
        <f t="shared" si="11"/>
        <v>-1636</v>
      </c>
      <c r="N126" s="230">
        <f t="shared" si="12"/>
        <v>0.50019723865877719</v>
      </c>
      <c r="O126" s="229">
        <f t="shared" si="13"/>
        <v>1268</v>
      </c>
      <c r="Z126" s="1"/>
      <c r="AE126"/>
    </row>
    <row r="127" spans="2:31" x14ac:dyDescent="0.25">
      <c r="B127" s="231" t="s">
        <v>103</v>
      </c>
      <c r="C127" s="232">
        <v>1658</v>
      </c>
      <c r="D127" s="232">
        <v>2415</v>
      </c>
      <c r="E127" s="232">
        <v>3515</v>
      </c>
      <c r="F127" s="232">
        <v>14811</v>
      </c>
      <c r="G127" s="233">
        <f t="shared" si="8"/>
        <v>3.2136557610241825</v>
      </c>
      <c r="H127" s="234">
        <f t="shared" si="9"/>
        <v>11296</v>
      </c>
      <c r="I127" s="235">
        <f>F127/$F$7</f>
        <v>2.9132572777340675</v>
      </c>
      <c r="J127" s="232">
        <v>7251</v>
      </c>
      <c r="K127" s="235">
        <f>J127/$J$125</f>
        <v>0.65596164284421932</v>
      </c>
      <c r="L127" s="233">
        <f t="shared" si="10"/>
        <v>-0.51043143609479436</v>
      </c>
      <c r="M127" s="234">
        <f t="shared" si="11"/>
        <v>-7560</v>
      </c>
      <c r="N127" s="233">
        <f t="shared" si="12"/>
        <v>2.0024844720496895</v>
      </c>
      <c r="O127" s="234">
        <f t="shared" si="13"/>
        <v>4836</v>
      </c>
      <c r="Z127" s="1"/>
      <c r="AE127"/>
    </row>
    <row r="128" spans="2:31" x14ac:dyDescent="0.25">
      <c r="B128" s="236" t="s">
        <v>177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2.3416601101494887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36" t="s">
        <v>179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0.57159716758457912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Z130" s="1"/>
      <c r="AE130"/>
    </row>
    <row r="131" spans="2:31" x14ac:dyDescent="0.25">
      <c r="B131" s="170" t="s">
        <v>182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001F5-A2DF-4148-9457-7936D492C0A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190</v>
      </c>
      <c r="C6" s="244">
        <v>883</v>
      </c>
      <c r="D6" s="244">
        <v>142</v>
      </c>
      <c r="E6" s="244">
        <v>280</v>
      </c>
      <c r="F6" s="245">
        <f>E6/$E$6</f>
        <v>1</v>
      </c>
      <c r="G6" s="244">
        <v>5084</v>
      </c>
      <c r="H6" s="245">
        <f>G6/E6-1</f>
        <v>17.157142857142858</v>
      </c>
      <c r="I6" s="244">
        <f>G6-E6</f>
        <v>4804</v>
      </c>
      <c r="J6" s="245">
        <f>G6/$G$6</f>
        <v>1</v>
      </c>
      <c r="K6" s="244">
        <v>1520</v>
      </c>
      <c r="L6" s="245">
        <f t="shared" ref="L6:L12" si="0">K6/G6-1</f>
        <v>-0.70102281667977973</v>
      </c>
      <c r="M6" s="244">
        <f t="shared" ref="M6:M12" si="1">K6-G6</f>
        <v>-3564</v>
      </c>
      <c r="N6" s="245">
        <f>K6/$K$6</f>
        <v>1</v>
      </c>
      <c r="O6" s="244">
        <v>1473</v>
      </c>
      <c r="P6" s="245">
        <f t="shared" ref="P6:P11" si="2">O6/K6-1</f>
        <v>-3.092105263157896E-2</v>
      </c>
      <c r="Q6" s="244">
        <f t="shared" ref="Q6:Q12" si="3">O6-K6</f>
        <v>-47</v>
      </c>
      <c r="R6" s="245">
        <f>O6/C6-1</f>
        <v>0.66817667044167606</v>
      </c>
      <c r="S6" s="244">
        <f>O6-C6</f>
        <v>590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587</v>
      </c>
      <c r="D7" s="247">
        <v>142</v>
      </c>
      <c r="E7" s="247">
        <v>280</v>
      </c>
      <c r="F7" s="248">
        <f t="shared" ref="F7:F12" si="4">E7/$E$6</f>
        <v>1</v>
      </c>
      <c r="G7" s="247">
        <v>5076</v>
      </c>
      <c r="H7" s="249">
        <f>G7/E7-1</f>
        <v>17.12857142857143</v>
      </c>
      <c r="I7" s="250">
        <f>G7-E7</f>
        <v>4796</v>
      </c>
      <c r="J7" s="248">
        <f>G7/$G$6</f>
        <v>0.99842643587726199</v>
      </c>
      <c r="K7" s="247">
        <v>1514</v>
      </c>
      <c r="L7" s="251">
        <f t="shared" si="0"/>
        <v>-0.70173364854215925</v>
      </c>
      <c r="M7" s="252">
        <f t="shared" si="1"/>
        <v>-3562</v>
      </c>
      <c r="N7" s="248">
        <f>K7/$K$6</f>
        <v>0.99605263157894741</v>
      </c>
      <c r="O7" s="247">
        <v>1451</v>
      </c>
      <c r="P7" s="249">
        <f t="shared" si="2"/>
        <v>-4.1611624834874461E-2</v>
      </c>
      <c r="Q7" s="250">
        <f t="shared" si="3"/>
        <v>-63</v>
      </c>
      <c r="R7" s="249">
        <f t="shared" ref="R7:R10" si="5">O7/C7-1</f>
        <v>1.4718909710391821</v>
      </c>
      <c r="S7" s="250">
        <f t="shared" ref="S7:S10" si="6">O7-C7</f>
        <v>864</v>
      </c>
      <c r="T7" s="248">
        <f>O7/$O$6</f>
        <v>0.98506449422946363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0</v>
      </c>
      <c r="D8" s="253">
        <v>142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 t="str">
        <f>IFERROR(O8/C8-1,"-")</f>
        <v>-</v>
      </c>
      <c r="S8" s="260">
        <f t="shared" si="6"/>
        <v>0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0</v>
      </c>
      <c r="D9" s="253">
        <v>0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 t="e">
        <f t="shared" si="5"/>
        <v>#DIV/0!</v>
      </c>
      <c r="S9" s="260">
        <f t="shared" si="6"/>
        <v>0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>
        <v>296</v>
      </c>
      <c r="D10" s="262">
        <v>0</v>
      </c>
      <c r="E10" s="262">
        <v>0</v>
      </c>
      <c r="F10" s="263">
        <f>IFERROR(E10/$E$6,"-")</f>
        <v>0</v>
      </c>
      <c r="G10" s="262">
        <v>0</v>
      </c>
      <c r="H10" s="251" t="str">
        <f>IFERROR(G10/E10-1,"-")</f>
        <v>-</v>
      </c>
      <c r="I10" s="252">
        <f>IFERROR(G10-E10,"-")</f>
        <v>0</v>
      </c>
      <c r="J10" s="263">
        <f>IFERROR(G10/$G$6,"-")</f>
        <v>0</v>
      </c>
      <c r="K10" s="262">
        <v>0</v>
      </c>
      <c r="L10" s="251" t="str">
        <f>IFERROR(K10/G10-1,"-")</f>
        <v>-</v>
      </c>
      <c r="M10" s="252">
        <f>IFERROR(K10-G10,"-")</f>
        <v>0</v>
      </c>
      <c r="N10" s="263">
        <f>IFERROR(K10/$K$6,"-")</f>
        <v>0</v>
      </c>
      <c r="O10" s="262">
        <v>0</v>
      </c>
      <c r="P10" s="251" t="str">
        <f>IFERROR(O10/K10-1,"-")</f>
        <v>-</v>
      </c>
      <c r="Q10" s="252">
        <f>IFERROR(O10-K10,"-")</f>
        <v>0</v>
      </c>
      <c r="R10" s="251">
        <f t="shared" si="5"/>
        <v>-1</v>
      </c>
      <c r="S10" s="252">
        <f t="shared" si="6"/>
        <v>-296</v>
      </c>
      <c r="T10" s="263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179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1.451 viajeros 
cuota: 98,5%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190</v>
      </c>
      <c r="C134" s="244">
        <v>883</v>
      </c>
      <c r="D134" s="229">
        <v>2535</v>
      </c>
      <c r="E134" s="229">
        <v>3247</v>
      </c>
      <c r="F134" s="229">
        <v>5439</v>
      </c>
      <c r="G134" s="230">
        <f>F134/E134-1</f>
        <v>0.67508469356328926</v>
      </c>
      <c r="H134" s="229">
        <f>F134-E134</f>
        <v>2192</v>
      </c>
      <c r="I134" s="230">
        <f>F134/F$134</f>
        <v>1</v>
      </c>
      <c r="J134" s="229">
        <v>3803</v>
      </c>
      <c r="K134" s="230">
        <f>J134/J$134</f>
        <v>1</v>
      </c>
      <c r="L134" s="230">
        <f>J134/F134-1</f>
        <v>-0.30079058650487223</v>
      </c>
      <c r="M134" s="229">
        <f>J134-F134</f>
        <v>-1636</v>
      </c>
      <c r="N134" s="230">
        <f>J134/D134-1</f>
        <v>0.50019723865877719</v>
      </c>
      <c r="O134" s="229">
        <f>J134-D134</f>
        <v>1268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587</v>
      </c>
      <c r="D135" s="247">
        <v>2535</v>
      </c>
      <c r="E135" s="247">
        <v>3230</v>
      </c>
      <c r="F135" s="247">
        <v>5378</v>
      </c>
      <c r="G135" s="251">
        <f>IFERROR(F135/E135-1,"-")</f>
        <v>0.66501547987616094</v>
      </c>
      <c r="H135" s="247">
        <f t="shared" ref="H135:H138" si="14">F135-E135</f>
        <v>2148</v>
      </c>
      <c r="I135" s="249">
        <f>F135/F$134</f>
        <v>0.98878470307041733</v>
      </c>
      <c r="J135" s="247">
        <v>3739</v>
      </c>
      <c r="K135" s="248">
        <f t="shared" ref="K135:K138" si="15">J135/J$134</f>
        <v>0.98317118064685771</v>
      </c>
      <c r="L135" s="249">
        <f t="shared" ref="L135:L138" si="16">J135/F135-1</f>
        <v>-0.30476013387876533</v>
      </c>
      <c r="M135" s="250">
        <f t="shared" ref="M135:M138" si="17">J135-F135</f>
        <v>-1639</v>
      </c>
      <c r="N135" s="248">
        <f t="shared" ref="N135:N138" si="18">J135/D135-1</f>
        <v>0.47495069033530579</v>
      </c>
      <c r="O135" s="247">
        <f t="shared" ref="O135:O138" si="19">J135-D135</f>
        <v>1204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>
        <v>179</v>
      </c>
      <c r="D138" s="247">
        <v>0</v>
      </c>
      <c r="E138" s="247">
        <v>0</v>
      </c>
      <c r="F138" s="247">
        <v>0</v>
      </c>
      <c r="G138" s="251" t="str">
        <f t="shared" si="20"/>
        <v>-</v>
      </c>
      <c r="H138" s="247">
        <f t="shared" si="14"/>
        <v>0</v>
      </c>
      <c r="I138" s="249">
        <f t="shared" si="21"/>
        <v>0</v>
      </c>
      <c r="J138" s="247">
        <v>0</v>
      </c>
      <c r="K138" s="248">
        <f t="shared" si="15"/>
        <v>0</v>
      </c>
      <c r="L138" s="249" t="e">
        <f t="shared" si="16"/>
        <v>#DIV/0!</v>
      </c>
      <c r="M138" s="250">
        <f t="shared" si="17"/>
        <v>0</v>
      </c>
      <c r="N138" s="248" t="e">
        <f t="shared" si="18"/>
        <v>#DIV/0!</v>
      </c>
      <c r="O138" s="247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E1976-9718-4709-8C44-7673F826231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196</v>
      </c>
      <c r="C6" s="244">
        <v>479</v>
      </c>
      <c r="D6" s="244">
        <v>74</v>
      </c>
      <c r="E6" s="244">
        <v>216</v>
      </c>
      <c r="F6" s="245">
        <f>E6/$E$6</f>
        <v>1</v>
      </c>
      <c r="G6" s="244">
        <v>1196</v>
      </c>
      <c r="H6" s="245">
        <f>G6/E6-1</f>
        <v>4.5370370370370372</v>
      </c>
      <c r="I6" s="244">
        <f>G6-E6</f>
        <v>980</v>
      </c>
      <c r="J6" s="245">
        <f>G6/$G$6</f>
        <v>1</v>
      </c>
      <c r="K6" s="244">
        <v>871</v>
      </c>
      <c r="L6" s="245">
        <f t="shared" ref="L6:L12" si="0">K6/G6-1</f>
        <v>-0.27173913043478259</v>
      </c>
      <c r="M6" s="244">
        <f t="shared" ref="M6:M12" si="1">K6-G6</f>
        <v>-325</v>
      </c>
      <c r="N6" s="245">
        <f>K6/$K$6</f>
        <v>1</v>
      </c>
      <c r="O6" s="244">
        <v>715</v>
      </c>
      <c r="P6" s="245">
        <f t="shared" ref="P6:P11" si="2">O6/K6-1</f>
        <v>-0.17910447761194026</v>
      </c>
      <c r="Q6" s="244">
        <f t="shared" ref="Q6:Q12" si="3">O6-K6</f>
        <v>-156</v>
      </c>
      <c r="R6" s="245">
        <f>O6/C6-1</f>
        <v>0.49269311064718169</v>
      </c>
      <c r="S6" s="244">
        <f>O6-C6</f>
        <v>236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300</v>
      </c>
      <c r="D7" s="247">
        <v>74</v>
      </c>
      <c r="E7" s="247">
        <v>216</v>
      </c>
      <c r="F7" s="248">
        <f t="shared" ref="F7:F12" si="4">E7/$E$6</f>
        <v>1</v>
      </c>
      <c r="G7" s="247">
        <v>1192</v>
      </c>
      <c r="H7" s="249">
        <f>G7/E7-1</f>
        <v>4.5185185185185182</v>
      </c>
      <c r="I7" s="250">
        <f>G7-E7</f>
        <v>976</v>
      </c>
      <c r="J7" s="248">
        <f>G7/$G$6</f>
        <v>0.99665551839464883</v>
      </c>
      <c r="K7" s="247">
        <v>869</v>
      </c>
      <c r="L7" s="251">
        <f t="shared" si="0"/>
        <v>-0.27097315436241609</v>
      </c>
      <c r="M7" s="252">
        <f t="shared" si="1"/>
        <v>-323</v>
      </c>
      <c r="N7" s="248">
        <f>K7/$K$6</f>
        <v>0.99770378874856491</v>
      </c>
      <c r="O7" s="247">
        <v>709</v>
      </c>
      <c r="P7" s="249">
        <f t="shared" si="2"/>
        <v>-0.18411967779056382</v>
      </c>
      <c r="Q7" s="250">
        <f t="shared" si="3"/>
        <v>-160</v>
      </c>
      <c r="R7" s="249">
        <f t="shared" ref="R7:R10" si="5">O7/C7-1</f>
        <v>1.3633333333333333</v>
      </c>
      <c r="S7" s="250">
        <f t="shared" ref="S7:S10" si="6">O7-C7</f>
        <v>409</v>
      </c>
      <c r="T7" s="248">
        <f>O7/$O$6</f>
        <v>0.99160839160839165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0</v>
      </c>
      <c r="D8" s="253">
        <v>74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 t="str">
        <f>IFERROR(O8/C8-1,"-")</f>
        <v>-</v>
      </c>
      <c r="S8" s="260">
        <f t="shared" si="6"/>
        <v>0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0</v>
      </c>
      <c r="D9" s="253">
        <v>0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 t="e">
        <f t="shared" si="5"/>
        <v>#DIV/0!</v>
      </c>
      <c r="S9" s="260">
        <f t="shared" si="6"/>
        <v>0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>
        <v>179</v>
      </c>
      <c r="D10" s="262">
        <v>0</v>
      </c>
      <c r="E10" s="262">
        <v>0</v>
      </c>
      <c r="F10" s="263">
        <f>IFERROR(E10/$E$6,"-")</f>
        <v>0</v>
      </c>
      <c r="G10" s="262">
        <v>0</v>
      </c>
      <c r="H10" s="251" t="str">
        <f>IFERROR(G10/E10-1,"-")</f>
        <v>-</v>
      </c>
      <c r="I10" s="252">
        <f>IFERROR(G10-E10,"-")</f>
        <v>0</v>
      </c>
      <c r="J10" s="263">
        <f>IFERROR(G10/$G$6,"-")</f>
        <v>0</v>
      </c>
      <c r="K10" s="262">
        <v>0</v>
      </c>
      <c r="L10" s="251" t="str">
        <f>IFERROR(K10/G10-1,"-")</f>
        <v>-</v>
      </c>
      <c r="M10" s="252">
        <f>IFERROR(K10-G10,"-")</f>
        <v>0</v>
      </c>
      <c r="N10" s="263">
        <f>IFERROR(K10/$K$6,"-")</f>
        <v>0</v>
      </c>
      <c r="O10" s="262">
        <v>0</v>
      </c>
      <c r="P10" s="251" t="str">
        <f>IFERROR(O10/K10-1,"-")</f>
        <v>-</v>
      </c>
      <c r="Q10" s="252">
        <f>IFERROR(O10-K10,"-")</f>
        <v>0</v>
      </c>
      <c r="R10" s="251">
        <f t="shared" si="5"/>
        <v>-1</v>
      </c>
      <c r="S10" s="252">
        <f t="shared" si="6"/>
        <v>-179</v>
      </c>
      <c r="T10" s="263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179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709 viajeros 
cuota: 99,2%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196</v>
      </c>
      <c r="C134" s="229">
        <v>681</v>
      </c>
      <c r="D134" s="229">
        <v>2535</v>
      </c>
      <c r="E134" s="229">
        <v>3247</v>
      </c>
      <c r="F134" s="229">
        <v>5439</v>
      </c>
      <c r="G134" s="230">
        <f>F134/E134-1</f>
        <v>0.67508469356328926</v>
      </c>
      <c r="H134" s="229">
        <f>F134-E134</f>
        <v>2192</v>
      </c>
      <c r="I134" s="230">
        <f>F134/F$134</f>
        <v>1</v>
      </c>
      <c r="J134" s="229">
        <v>3803</v>
      </c>
      <c r="K134" s="230">
        <f>J134/J$134</f>
        <v>1</v>
      </c>
      <c r="L134" s="230">
        <f>J134/F134-1</f>
        <v>-0.30079058650487223</v>
      </c>
      <c r="M134" s="229">
        <f>J134-F134</f>
        <v>-1636</v>
      </c>
      <c r="N134" s="230">
        <f>J134/D134-1</f>
        <v>0.50019723865877719</v>
      </c>
      <c r="O134" s="229">
        <f>J134-D134</f>
        <v>1268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502</v>
      </c>
      <c r="D135" s="247">
        <v>2535</v>
      </c>
      <c r="E135" s="247">
        <v>3230</v>
      </c>
      <c r="F135" s="247">
        <v>5378</v>
      </c>
      <c r="G135" s="251">
        <f>IFERROR(F135/E135-1,"-")</f>
        <v>0.66501547987616094</v>
      </c>
      <c r="H135" s="247">
        <f t="shared" ref="H135:H138" si="14">F135-E135</f>
        <v>2148</v>
      </c>
      <c r="I135" s="249">
        <f>F135/F$134</f>
        <v>0.98878470307041733</v>
      </c>
      <c r="J135" s="247">
        <v>3739</v>
      </c>
      <c r="K135" s="248">
        <f t="shared" ref="K135:K138" si="15">J135/J$134</f>
        <v>0.98317118064685771</v>
      </c>
      <c r="L135" s="249">
        <f t="shared" ref="L135:L138" si="16">J135/F135-1</f>
        <v>-0.30476013387876533</v>
      </c>
      <c r="M135" s="250">
        <f t="shared" ref="M135:M138" si="17">J135-F135</f>
        <v>-1639</v>
      </c>
      <c r="N135" s="248">
        <f t="shared" ref="N135:N138" si="18">J135/D135-1</f>
        <v>0.47495069033530579</v>
      </c>
      <c r="O135" s="247">
        <f t="shared" ref="O135:O138" si="19">J135-D135</f>
        <v>1204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>
        <v>179</v>
      </c>
      <c r="D138" s="247">
        <v>0</v>
      </c>
      <c r="E138" s="247">
        <v>0</v>
      </c>
      <c r="F138" s="247">
        <v>0</v>
      </c>
      <c r="G138" s="251" t="str">
        <f t="shared" si="20"/>
        <v>-</v>
      </c>
      <c r="H138" s="247">
        <f t="shared" si="14"/>
        <v>0</v>
      </c>
      <c r="I138" s="249">
        <f t="shared" si="21"/>
        <v>0</v>
      </c>
      <c r="J138" s="247">
        <v>0</v>
      </c>
      <c r="K138" s="248">
        <f t="shared" si="15"/>
        <v>0</v>
      </c>
      <c r="L138" s="249" t="e">
        <f t="shared" si="16"/>
        <v>#DIV/0!</v>
      </c>
      <c r="M138" s="250">
        <f t="shared" si="17"/>
        <v>0</v>
      </c>
      <c r="N138" s="248" t="e">
        <f t="shared" si="18"/>
        <v>#DIV/0!</v>
      </c>
      <c r="O138" s="247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CC7E-4D2E-46A1-ADFD-E66293971ED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9274-E531-482C-9856-387E6651394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198</v>
      </c>
      <c r="C6" s="244">
        <v>404</v>
      </c>
      <c r="D6" s="244">
        <v>68</v>
      </c>
      <c r="E6" s="244">
        <v>64</v>
      </c>
      <c r="F6" s="245">
        <f>E6/$E$6</f>
        <v>1</v>
      </c>
      <c r="G6" s="244">
        <v>3888</v>
      </c>
      <c r="H6" s="245">
        <f>G6/E6-1</f>
        <v>59.75</v>
      </c>
      <c r="I6" s="244">
        <f>G6-E6</f>
        <v>3824</v>
      </c>
      <c r="J6" s="245">
        <f>G6/$G$6</f>
        <v>1</v>
      </c>
      <c r="K6" s="244">
        <v>649</v>
      </c>
      <c r="L6" s="245">
        <f t="shared" ref="L6:L12" si="0">K6/G6-1</f>
        <v>-0.83307613168724282</v>
      </c>
      <c r="M6" s="244">
        <f t="shared" ref="M6:M12" si="1">K6-G6</f>
        <v>-3239</v>
      </c>
      <c r="N6" s="245">
        <f>K6/$K$6</f>
        <v>1</v>
      </c>
      <c r="O6" s="244">
        <v>758</v>
      </c>
      <c r="P6" s="245">
        <f t="shared" ref="P6:P11" si="2">O6/K6-1</f>
        <v>0.16795069337442214</v>
      </c>
      <c r="Q6" s="244">
        <f t="shared" ref="Q6:Q12" si="3">O6-K6</f>
        <v>109</v>
      </c>
      <c r="R6" s="245">
        <f>O6/C6-1</f>
        <v>0.87623762376237613</v>
      </c>
      <c r="S6" s="244">
        <f>O6-C6</f>
        <v>354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46" t="s">
        <v>191</v>
      </c>
      <c r="C7" s="247">
        <v>287</v>
      </c>
      <c r="D7" s="247">
        <v>68</v>
      </c>
      <c r="E7" s="247">
        <v>64</v>
      </c>
      <c r="F7" s="248">
        <f t="shared" ref="F7:F12" si="4">E7/$E$6</f>
        <v>1</v>
      </c>
      <c r="G7" s="247">
        <v>3884</v>
      </c>
      <c r="H7" s="249">
        <f>G7/E7-1</f>
        <v>59.6875</v>
      </c>
      <c r="I7" s="250">
        <f>G7-E7</f>
        <v>3820</v>
      </c>
      <c r="J7" s="248">
        <f>G7/$G$6</f>
        <v>0.99897119341563789</v>
      </c>
      <c r="K7" s="247">
        <v>645</v>
      </c>
      <c r="L7" s="251">
        <f t="shared" si="0"/>
        <v>-0.83393408856848605</v>
      </c>
      <c r="M7" s="252">
        <f t="shared" si="1"/>
        <v>-3239</v>
      </c>
      <c r="N7" s="248">
        <f>K7/$K$6</f>
        <v>0.99383667180277346</v>
      </c>
      <c r="O7" s="247">
        <v>742</v>
      </c>
      <c r="P7" s="249">
        <f t="shared" si="2"/>
        <v>0.15038759689922476</v>
      </c>
      <c r="Q7" s="250">
        <f t="shared" si="3"/>
        <v>97</v>
      </c>
      <c r="R7" s="249">
        <f t="shared" ref="R7:R10" si="5">O7/C7-1</f>
        <v>1.5853658536585367</v>
      </c>
      <c r="S7" s="250">
        <f t="shared" ref="S7:S10" si="6">O7-C7</f>
        <v>455</v>
      </c>
      <c r="T7" s="248">
        <f>O7/$O$6</f>
        <v>0.97889182058047497</v>
      </c>
      <c r="V7" s="29"/>
      <c r="W7" s="79"/>
      <c r="AE7" s="1" t="s">
        <v>176</v>
      </c>
    </row>
    <row r="8" spans="1:31" s="4" customFormat="1" x14ac:dyDescent="0.25">
      <c r="B8" s="97" t="s">
        <v>62</v>
      </c>
      <c r="C8" s="253">
        <v>0</v>
      </c>
      <c r="D8" s="253">
        <v>68</v>
      </c>
      <c r="E8" s="253">
        <v>0</v>
      </c>
      <c r="F8" s="254">
        <f t="shared" si="4"/>
        <v>0</v>
      </c>
      <c r="G8" s="253">
        <v>0</v>
      </c>
      <c r="H8" s="255" t="str">
        <f>IFERROR(G8/E8-1,"-")</f>
        <v>-</v>
      </c>
      <c r="I8" s="256">
        <f t="shared" ref="I8:I12" si="7">G8-E8</f>
        <v>0</v>
      </c>
      <c r="J8" s="254">
        <f t="shared" ref="J8:J12" si="8">G8/$G$6</f>
        <v>0</v>
      </c>
      <c r="K8" s="253">
        <v>0</v>
      </c>
      <c r="L8" s="257" t="str">
        <f>IFERROR(K8/G8-1,"-")</f>
        <v>-</v>
      </c>
      <c r="M8" s="258" t="str">
        <f>IF(G8=0,"nd",K8-G8)</f>
        <v>nd</v>
      </c>
      <c r="N8" s="259">
        <f t="shared" ref="N8:N12" si="9">K8/$K$6</f>
        <v>0</v>
      </c>
      <c r="O8" s="253">
        <v>0</v>
      </c>
      <c r="P8" s="257" t="str">
        <f>IFERROR(O8/K8-1,"-")</f>
        <v>-</v>
      </c>
      <c r="Q8" s="260">
        <f t="shared" si="3"/>
        <v>0</v>
      </c>
      <c r="R8" s="257" t="str">
        <f>IFERROR(O8/C8-1,"-")</f>
        <v>-</v>
      </c>
      <c r="S8" s="260">
        <f t="shared" si="6"/>
        <v>0</v>
      </c>
      <c r="T8" s="259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3">
        <v>0</v>
      </c>
      <c r="D9" s="253">
        <v>0</v>
      </c>
      <c r="E9" s="253">
        <v>0</v>
      </c>
      <c r="F9" s="259">
        <f t="shared" si="4"/>
        <v>0</v>
      </c>
      <c r="G9" s="253">
        <v>0</v>
      </c>
      <c r="H9" s="255" t="str">
        <f>IFERROR(G9/E9-1,"-")</f>
        <v>-</v>
      </c>
      <c r="I9" s="260">
        <f t="shared" si="7"/>
        <v>0</v>
      </c>
      <c r="J9" s="259">
        <f t="shared" si="8"/>
        <v>0</v>
      </c>
      <c r="K9" s="253">
        <v>0</v>
      </c>
      <c r="L9" s="257" t="str">
        <f>IFERROR(K9/G9-1,"-")</f>
        <v>-</v>
      </c>
      <c r="M9" s="258" t="str">
        <f>IF(G9=0,"nd",K9-G9)</f>
        <v>nd</v>
      </c>
      <c r="N9" s="259">
        <f t="shared" si="9"/>
        <v>0</v>
      </c>
      <c r="O9" s="253">
        <v>0</v>
      </c>
      <c r="P9" s="257" t="e">
        <f t="shared" si="2"/>
        <v>#DIV/0!</v>
      </c>
      <c r="Q9" s="260">
        <f t="shared" si="3"/>
        <v>0</v>
      </c>
      <c r="R9" s="261" t="e">
        <f t="shared" si="5"/>
        <v>#DIV/0!</v>
      </c>
      <c r="S9" s="260">
        <f t="shared" si="6"/>
        <v>0</v>
      </c>
      <c r="T9" s="259">
        <f t="shared" si="10"/>
        <v>0</v>
      </c>
      <c r="V9" s="29"/>
      <c r="W9" s="79"/>
      <c r="AE9" s="1"/>
    </row>
    <row r="10" spans="1:31" s="4" customFormat="1" x14ac:dyDescent="0.25">
      <c r="B10" s="246" t="s">
        <v>192</v>
      </c>
      <c r="C10" s="262">
        <v>117</v>
      </c>
      <c r="D10" s="262">
        <v>0</v>
      </c>
      <c r="E10" s="262">
        <v>0</v>
      </c>
      <c r="F10" s="263">
        <f>IFERROR(E10/$E$6,"-")</f>
        <v>0</v>
      </c>
      <c r="G10" s="262">
        <v>0</v>
      </c>
      <c r="H10" s="251" t="str">
        <f>IFERROR(G10/E10-1,"-")</f>
        <v>-</v>
      </c>
      <c r="I10" s="252">
        <f>IFERROR(G10-E10,"-")</f>
        <v>0</v>
      </c>
      <c r="J10" s="263">
        <f>IFERROR(G10/$G$6,"-")</f>
        <v>0</v>
      </c>
      <c r="K10" s="262">
        <v>0</v>
      </c>
      <c r="L10" s="251" t="str">
        <f>IFERROR(K10/G10-1,"-")</f>
        <v>-</v>
      </c>
      <c r="M10" s="252">
        <f>IFERROR(K10-G10,"-")</f>
        <v>0</v>
      </c>
      <c r="N10" s="263">
        <f>IFERROR(K10/$K$6,"-")</f>
        <v>0</v>
      </c>
      <c r="O10" s="262">
        <v>0</v>
      </c>
      <c r="P10" s="251" t="str">
        <f>IFERROR(O10/K10-1,"-")</f>
        <v>-</v>
      </c>
      <c r="Q10" s="252">
        <f>IFERROR(O10-K10,"-")</f>
        <v>0</v>
      </c>
      <c r="R10" s="251">
        <f t="shared" si="5"/>
        <v>-1</v>
      </c>
      <c r="S10" s="252">
        <f t="shared" si="6"/>
        <v>-117</v>
      </c>
      <c r="T10" s="263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3">
        <v>117</v>
      </c>
      <c r="D11" s="253">
        <v>0</v>
      </c>
      <c r="E11" s="253">
        <v>0</v>
      </c>
      <c r="F11" s="259">
        <f t="shared" si="4"/>
        <v>0</v>
      </c>
      <c r="G11" s="253">
        <v>0</v>
      </c>
      <c r="H11" s="261" t="e">
        <f t="shared" ref="H11:H12" si="11">G11/E11-1</f>
        <v>#DIV/0!</v>
      </c>
      <c r="I11" s="260">
        <f t="shared" si="7"/>
        <v>0</v>
      </c>
      <c r="J11" s="259">
        <f t="shared" si="8"/>
        <v>0</v>
      </c>
      <c r="K11" s="253">
        <v>0</v>
      </c>
      <c r="L11" s="257" t="e">
        <f>K11/G11-1</f>
        <v>#DIV/0!</v>
      </c>
      <c r="M11" s="260">
        <f t="shared" si="1"/>
        <v>0</v>
      </c>
      <c r="N11" s="259">
        <f t="shared" si="9"/>
        <v>0</v>
      </c>
      <c r="O11" s="253">
        <v>0</v>
      </c>
      <c r="P11" s="261" t="e">
        <f t="shared" si="2"/>
        <v>#DIV/0!</v>
      </c>
      <c r="Q11" s="260">
        <f t="shared" si="3"/>
        <v>0</v>
      </c>
      <c r="R11" s="261" t="e">
        <f t="shared" ref="R11:R12" si="12">O11/D11-1</f>
        <v>#DIV/0!</v>
      </c>
      <c r="S11" s="260">
        <f t="shared" ref="S11:S12" si="13">O11-D11</f>
        <v>0</v>
      </c>
      <c r="T11" s="259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3" t="e">
        <v>#REF!</v>
      </c>
      <c r="D12" s="253" t="e">
        <v>#REF!</v>
      </c>
      <c r="E12" s="253" t="e">
        <v>#REF!</v>
      </c>
      <c r="F12" s="259" t="e">
        <f t="shared" si="4"/>
        <v>#REF!</v>
      </c>
      <c r="G12" s="253" t="e">
        <v>#REF!</v>
      </c>
      <c r="H12" s="261" t="e">
        <f t="shared" si="11"/>
        <v>#REF!</v>
      </c>
      <c r="I12" s="260" t="e">
        <f t="shared" si="7"/>
        <v>#REF!</v>
      </c>
      <c r="J12" s="259" t="e">
        <f t="shared" si="8"/>
        <v>#REF!</v>
      </c>
      <c r="K12" s="253" t="e">
        <v>#REF!</v>
      </c>
      <c r="L12" s="257" t="e">
        <f t="shared" si="0"/>
        <v>#REF!</v>
      </c>
      <c r="M12" s="260" t="e">
        <f t="shared" si="1"/>
        <v>#REF!</v>
      </c>
      <c r="N12" s="259" t="e">
        <f t="shared" si="9"/>
        <v>#REF!</v>
      </c>
      <c r="O12" s="253" t="e">
        <v>#REF!</v>
      </c>
      <c r="P12" s="261" t="e">
        <f>O12/K12-1</f>
        <v>#REF!</v>
      </c>
      <c r="Q12" s="260" t="e">
        <f t="shared" si="3"/>
        <v>#REF!</v>
      </c>
      <c r="R12" s="261" t="e">
        <f t="shared" si="12"/>
        <v>#REF!</v>
      </c>
      <c r="S12" s="260" t="e">
        <f t="shared" si="13"/>
        <v>#REF!</v>
      </c>
      <c r="T12" s="259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64"/>
      <c r="M13" s="237"/>
      <c r="N13" s="237"/>
      <c r="O13" s="237"/>
      <c r="P13" s="237"/>
      <c r="Q13" s="237"/>
      <c r="R13" s="237"/>
      <c r="S13" s="237"/>
      <c r="T13" s="237"/>
      <c r="AE13" s="1" t="s">
        <v>181</v>
      </c>
    </row>
    <row r="14" spans="1:31" s="4" customFormat="1" x14ac:dyDescent="0.25">
      <c r="B14" s="170" t="s">
        <v>182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742 viajeros 
cuota: 97,9%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8" t="s">
        <v>184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185</v>
      </c>
      <c r="O40" s="14">
        <v>2021</v>
      </c>
      <c r="P40" s="14" t="s">
        <v>185</v>
      </c>
      <c r="Q40" s="14" t="s">
        <v>186</v>
      </c>
      <c r="R40" s="14" t="s">
        <v>187</v>
      </c>
      <c r="S40" s="14" t="s">
        <v>188</v>
      </c>
      <c r="T40" s="87"/>
      <c r="AE40" s="1"/>
    </row>
    <row r="41" spans="2:31" s="4" customFormat="1" ht="18.75" hidden="1" x14ac:dyDescent="0.3">
      <c r="B41" s="225" t="s">
        <v>172</v>
      </c>
      <c r="C41" s="226"/>
      <c r="D41" s="226"/>
      <c r="E41" s="226"/>
      <c r="F41" s="226"/>
      <c r="G41" s="226"/>
      <c r="H41" s="226"/>
      <c r="I41" s="226"/>
      <c r="J41" s="226"/>
      <c r="K41" s="226">
        <v>1824653</v>
      </c>
      <c r="L41" s="226"/>
      <c r="M41" s="226"/>
      <c r="N41" s="227"/>
      <c r="O41" s="226">
        <v>2354005</v>
      </c>
      <c r="P41" s="227"/>
      <c r="Q41" s="227">
        <v>1</v>
      </c>
      <c r="R41" s="227">
        <v>0.2901110512519367</v>
      </c>
      <c r="S41" s="226">
        <v>529352</v>
      </c>
      <c r="T41" s="238"/>
      <c r="AE41" s="1"/>
    </row>
    <row r="42" spans="2:31" ht="18.75" hidden="1" x14ac:dyDescent="0.3">
      <c r="B42" s="225" t="s">
        <v>173</v>
      </c>
      <c r="C42" s="226"/>
      <c r="D42" s="226"/>
      <c r="E42" s="226"/>
      <c r="F42" s="226"/>
      <c r="G42" s="226"/>
      <c r="H42" s="226"/>
      <c r="I42" s="226"/>
      <c r="J42" s="226"/>
      <c r="K42" s="226">
        <v>603938</v>
      </c>
      <c r="L42" s="226"/>
      <c r="M42" s="226"/>
      <c r="N42" s="227">
        <v>1</v>
      </c>
      <c r="O42" s="226">
        <v>936181</v>
      </c>
      <c r="P42" s="227">
        <v>1</v>
      </c>
      <c r="Q42" s="227">
        <v>0.39769711619134201</v>
      </c>
      <c r="R42" s="227">
        <v>0.55012766211101138</v>
      </c>
      <c r="S42" s="226">
        <v>332243</v>
      </c>
      <c r="T42" s="238"/>
      <c r="AE42" s="1" t="s">
        <v>174</v>
      </c>
    </row>
    <row r="43" spans="2:31" ht="15.75" hidden="1" x14ac:dyDescent="0.25">
      <c r="B43" s="228" t="s">
        <v>100</v>
      </c>
      <c r="C43" s="229"/>
      <c r="D43" s="229"/>
      <c r="E43" s="229"/>
      <c r="F43" s="229"/>
      <c r="G43" s="229"/>
      <c r="H43" s="229"/>
      <c r="I43" s="229"/>
      <c r="J43" s="229"/>
      <c r="K43" s="229">
        <v>276550.36166633503</v>
      </c>
      <c r="L43" s="229"/>
      <c r="M43" s="229"/>
      <c r="N43" s="230">
        <v>0.45791184139155844</v>
      </c>
      <c r="O43" s="229">
        <v>430252.45635520399</v>
      </c>
      <c r="P43" s="230">
        <v>0.4595825554622493</v>
      </c>
      <c r="Q43" s="230">
        <v>0.18277465695918402</v>
      </c>
      <c r="R43" s="230">
        <v>0.55578337978930015</v>
      </c>
      <c r="S43" s="229">
        <v>153702.09468886897</v>
      </c>
      <c r="T43" s="239"/>
      <c r="AE43" s="1" t="s">
        <v>175</v>
      </c>
    </row>
    <row r="44" spans="2:31" s="4" customFormat="1" hidden="1" x14ac:dyDescent="0.25">
      <c r="B44" s="231" t="s">
        <v>103</v>
      </c>
      <c r="C44" s="232"/>
      <c r="D44" s="232"/>
      <c r="E44" s="232"/>
      <c r="F44" s="232"/>
      <c r="G44" s="232"/>
      <c r="H44" s="232"/>
      <c r="I44" s="232"/>
      <c r="J44" s="232"/>
      <c r="K44" s="232">
        <v>327387.63833385095</v>
      </c>
      <c r="L44" s="232"/>
      <c r="M44" s="232"/>
      <c r="N44" s="235">
        <v>0.54208815860874948</v>
      </c>
      <c r="O44" s="232">
        <v>505927.5436448183</v>
      </c>
      <c r="P44" s="235">
        <v>0.54041637636826456</v>
      </c>
      <c r="Q44" s="235">
        <v>0.21492203442423372</v>
      </c>
      <c r="R44" s="233">
        <v>0.54534711884540576</v>
      </c>
      <c r="S44" s="234">
        <v>178539.90531096736</v>
      </c>
      <c r="T44" s="241"/>
      <c r="AE44" s="1" t="s">
        <v>176</v>
      </c>
    </row>
    <row r="45" spans="2:31" s="4" customFormat="1" hidden="1" x14ac:dyDescent="0.25">
      <c r="B45" s="236" t="s">
        <v>177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178</v>
      </c>
    </row>
    <row r="46" spans="2:31" s="4" customFormat="1" hidden="1" x14ac:dyDescent="0.25">
      <c r="B46" s="236" t="s">
        <v>179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180</v>
      </c>
    </row>
    <row r="47" spans="2:31" s="4" customFormat="1" ht="7.5" hidden="1" customHeight="1" x14ac:dyDescent="0.25"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AE47" s="1" t="s">
        <v>181</v>
      </c>
    </row>
    <row r="48" spans="2:31" s="4" customFormat="1" hidden="1" x14ac:dyDescent="0.25">
      <c r="B48" s="286" t="s">
        <v>182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48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3" t="str">
        <f>CONCATENATE("%/s total Tenerife ",RIGHT(F133,4))</f>
        <v>%/s total Tenerife 2023</v>
      </c>
      <c r="J133" s="184">
        <v>2024</v>
      </c>
      <c r="K133" s="243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5" t="s">
        <v>198</v>
      </c>
      <c r="C134" s="229">
        <v>1658</v>
      </c>
      <c r="D134" s="229">
        <v>2415</v>
      </c>
      <c r="E134" s="229">
        <v>3515</v>
      </c>
      <c r="F134" s="229">
        <v>14811</v>
      </c>
      <c r="G134" s="230">
        <f>F134/E134-1</f>
        <v>3.2136557610241825</v>
      </c>
      <c r="H134" s="229">
        <f>F134-E134</f>
        <v>11296</v>
      </c>
      <c r="I134" s="230">
        <f>F134/F$134</f>
        <v>1</v>
      </c>
      <c r="J134" s="229">
        <v>7251</v>
      </c>
      <c r="K134" s="230">
        <f>J134/J$134</f>
        <v>1</v>
      </c>
      <c r="L134" s="230">
        <f>J134/F134-1</f>
        <v>-0.51043143609479436</v>
      </c>
      <c r="M134" s="229">
        <f>J134-F134</f>
        <v>-7560</v>
      </c>
      <c r="N134" s="230">
        <f>J134/D134-1</f>
        <v>2.0024844720496895</v>
      </c>
      <c r="O134" s="229">
        <f>J134-D134</f>
        <v>4836</v>
      </c>
      <c r="Q134" s="29"/>
      <c r="R134" s="79"/>
      <c r="Z134" s="1" t="s">
        <v>174</v>
      </c>
      <c r="AE134"/>
    </row>
    <row r="135" spans="1:31" s="4" customFormat="1" x14ac:dyDescent="0.25">
      <c r="B135" s="246" t="s">
        <v>191</v>
      </c>
      <c r="C135" s="247">
        <v>1487</v>
      </c>
      <c r="D135" s="247">
        <v>2415</v>
      </c>
      <c r="E135" s="247">
        <v>3508</v>
      </c>
      <c r="F135" s="247">
        <v>14700</v>
      </c>
      <c r="G135" s="251">
        <f>IFERROR(F135/E135-1,"-")</f>
        <v>3.1904218928164196</v>
      </c>
      <c r="H135" s="247">
        <f t="shared" ref="H135:H138" si="14">F135-E135</f>
        <v>11192</v>
      </c>
      <c r="I135" s="249">
        <f>F135/F$134</f>
        <v>0.99250557018432251</v>
      </c>
      <c r="J135" s="247">
        <v>7147</v>
      </c>
      <c r="K135" s="248">
        <f t="shared" ref="K135:K138" si="15">J135/J$134</f>
        <v>0.98565715073782922</v>
      </c>
      <c r="L135" s="249">
        <f t="shared" ref="L135:L138" si="16">J135/F135-1</f>
        <v>-0.51380952380952383</v>
      </c>
      <c r="M135" s="250">
        <f t="shared" ref="M135:M138" si="17">J135-F135</f>
        <v>-7553</v>
      </c>
      <c r="N135" s="248">
        <f t="shared" ref="N135:N138" si="18">J135/D135-1</f>
        <v>1.9594202898550726</v>
      </c>
      <c r="O135" s="247">
        <f t="shared" ref="O135:O138" si="19">J135-D135</f>
        <v>4732</v>
      </c>
      <c r="Q135" s="29"/>
      <c r="R135" s="79"/>
      <c r="Z135" s="1" t="s">
        <v>176</v>
      </c>
    </row>
    <row r="136" spans="1:31" s="4" customFormat="1" x14ac:dyDescent="0.25">
      <c r="B136" s="97" t="s">
        <v>62</v>
      </c>
      <c r="C136" s="253">
        <v>0</v>
      </c>
      <c r="D136" s="253">
        <v>0</v>
      </c>
      <c r="E136" s="253">
        <v>0</v>
      </c>
      <c r="F136" s="253">
        <v>0</v>
      </c>
      <c r="G136" s="257" t="str">
        <f t="shared" ref="G136:G138" si="20">IFERROR(F136/E136-1,"-")</f>
        <v>-</v>
      </c>
      <c r="H136" s="253">
        <f t="shared" si="14"/>
        <v>0</v>
      </c>
      <c r="I136" s="261">
        <f t="shared" ref="I136:I138" si="21">F136/F$134</f>
        <v>0</v>
      </c>
      <c r="J136" s="253">
        <v>0</v>
      </c>
      <c r="K136" s="259">
        <f t="shared" si="15"/>
        <v>0</v>
      </c>
      <c r="L136" s="261" t="e">
        <f t="shared" si="16"/>
        <v>#DIV/0!</v>
      </c>
      <c r="M136" s="260">
        <f t="shared" si="17"/>
        <v>0</v>
      </c>
      <c r="N136" s="259" t="e">
        <f t="shared" si="18"/>
        <v>#DIV/0!</v>
      </c>
      <c r="O136" s="253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3">
        <v>0</v>
      </c>
      <c r="D137" s="253">
        <v>0</v>
      </c>
      <c r="E137" s="253">
        <v>0</v>
      </c>
      <c r="F137" s="253">
        <v>0</v>
      </c>
      <c r="G137" s="255" t="str">
        <f t="shared" si="20"/>
        <v>-</v>
      </c>
      <c r="H137" s="253">
        <f t="shared" si="14"/>
        <v>0</v>
      </c>
      <c r="I137" s="265">
        <f t="shared" si="21"/>
        <v>0</v>
      </c>
      <c r="J137" s="253">
        <v>0</v>
      </c>
      <c r="K137" s="259">
        <f t="shared" si="15"/>
        <v>0</v>
      </c>
      <c r="L137" s="261" t="e">
        <f t="shared" si="16"/>
        <v>#DIV/0!</v>
      </c>
      <c r="M137" s="260">
        <f t="shared" si="17"/>
        <v>0</v>
      </c>
      <c r="N137" s="259" t="e">
        <f t="shared" si="18"/>
        <v>#DIV/0!</v>
      </c>
      <c r="O137" s="253">
        <f t="shared" si="19"/>
        <v>0</v>
      </c>
      <c r="Q137" s="29"/>
      <c r="R137" s="79"/>
      <c r="Z137" s="1"/>
    </row>
    <row r="138" spans="1:31" s="4" customFormat="1" x14ac:dyDescent="0.25">
      <c r="B138" s="246" t="s">
        <v>192</v>
      </c>
      <c r="C138" s="247">
        <v>171</v>
      </c>
      <c r="D138" s="247">
        <v>0</v>
      </c>
      <c r="E138" s="247">
        <v>0</v>
      </c>
      <c r="F138" s="247">
        <v>0</v>
      </c>
      <c r="G138" s="251" t="str">
        <f t="shared" si="20"/>
        <v>-</v>
      </c>
      <c r="H138" s="247">
        <f t="shared" si="14"/>
        <v>0</v>
      </c>
      <c r="I138" s="249">
        <f t="shared" si="21"/>
        <v>0</v>
      </c>
      <c r="J138" s="247">
        <v>0</v>
      </c>
      <c r="K138" s="248">
        <f t="shared" si="15"/>
        <v>0</v>
      </c>
      <c r="L138" s="249" t="e">
        <f t="shared" si="16"/>
        <v>#DIV/0!</v>
      </c>
      <c r="M138" s="250">
        <f t="shared" si="17"/>
        <v>0</v>
      </c>
      <c r="N138" s="248" t="e">
        <f t="shared" si="18"/>
        <v>#DIV/0!</v>
      </c>
      <c r="O138" s="247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Z139" s="1" t="s">
        <v>181</v>
      </c>
    </row>
    <row r="140" spans="1:31" s="4" customFormat="1" ht="32.25" customHeight="1" x14ac:dyDescent="0.25">
      <c r="B140" s="309" t="s">
        <v>195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B8FC9-17E5-4EAC-9C4B-C0D8E2EC791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117688</v>
      </c>
      <c r="D6" s="244">
        <v>46227</v>
      </c>
      <c r="E6" s="244">
        <v>98841</v>
      </c>
      <c r="F6" s="245">
        <f>E6/$E$6</f>
        <v>1</v>
      </c>
      <c r="G6" s="244">
        <v>116505</v>
      </c>
      <c r="H6" s="245">
        <f>G6/E6-1</f>
        <v>0.17871126354448053</v>
      </c>
      <c r="I6" s="244">
        <f>G6-E6</f>
        <v>17664</v>
      </c>
      <c r="J6" s="245">
        <f>G6/$G$6</f>
        <v>1</v>
      </c>
      <c r="K6" s="244">
        <v>110606</v>
      </c>
      <c r="L6" s="245">
        <f>K6/G6-1</f>
        <v>-5.0633020042058274E-2</v>
      </c>
      <c r="M6" s="244">
        <f>K6-G6</f>
        <v>-5899</v>
      </c>
      <c r="N6" s="245">
        <f>K6/$K$6</f>
        <v>1</v>
      </c>
      <c r="O6" s="244">
        <v>109547</v>
      </c>
      <c r="P6" s="245">
        <f>O6/K6-1</f>
        <v>-9.5745257942606576E-3</v>
      </c>
      <c r="Q6" s="244">
        <f>O6-K6</f>
        <v>-1059</v>
      </c>
      <c r="R6" s="245">
        <f>IFERROR(O6/C6-1,"-")</f>
        <v>-6.917442729929979E-2</v>
      </c>
      <c r="S6" s="244">
        <f>O6-C6</f>
        <v>-8141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17157</v>
      </c>
      <c r="D7" s="253">
        <v>14284</v>
      </c>
      <c r="E7" s="253">
        <v>18574</v>
      </c>
      <c r="F7" s="259">
        <f t="shared" ref="F7:F16" si="0">E7/$E$6</f>
        <v>0.18791796926376705</v>
      </c>
      <c r="G7" s="253">
        <v>15183</v>
      </c>
      <c r="H7" s="261">
        <f>G7/E7-1</f>
        <v>-0.18256702918057499</v>
      </c>
      <c r="I7" s="260">
        <f>G7-E7</f>
        <v>-3391</v>
      </c>
      <c r="J7" s="259">
        <f>G7/$G$6</f>
        <v>0.13032058709926614</v>
      </c>
      <c r="K7" s="253">
        <v>14733</v>
      </c>
      <c r="L7" s="261">
        <f>K7/G7-1</f>
        <v>-2.9638411381149976E-2</v>
      </c>
      <c r="M7" s="260">
        <f>K7-G7</f>
        <v>-450</v>
      </c>
      <c r="N7" s="259">
        <f>K7/$K$6</f>
        <v>0.13320253874111712</v>
      </c>
      <c r="O7" s="253">
        <v>12508</v>
      </c>
      <c r="P7" s="261">
        <f>O7/K7-1</f>
        <v>-0.15102151632389871</v>
      </c>
      <c r="Q7" s="260">
        <f>O7-K7</f>
        <v>-2225</v>
      </c>
      <c r="R7" s="261">
        <f t="shared" ref="R7:R16" si="1">IFERROR(O7/C7-1,"-")</f>
        <v>-0.27096811796934195</v>
      </c>
      <c r="S7" s="260">
        <f t="shared" ref="S7:S16" si="2">O7-C7</f>
        <v>-4649</v>
      </c>
      <c r="T7" s="259">
        <f>O7/$O$6</f>
        <v>0.11417930203474308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11817</v>
      </c>
      <c r="D8" s="253">
        <v>4876</v>
      </c>
      <c r="E8" s="253">
        <v>10089</v>
      </c>
      <c r="F8" s="259">
        <f t="shared" si="0"/>
        <v>0.10207302637569429</v>
      </c>
      <c r="G8" s="253">
        <v>9914</v>
      </c>
      <c r="H8" s="261">
        <f t="shared" ref="H8:H16" si="3">G8/E8-1</f>
        <v>-1.7345623946872779E-2</v>
      </c>
      <c r="I8" s="260">
        <f t="shared" ref="I8:I16" si="4">G8-E8</f>
        <v>-175</v>
      </c>
      <c r="J8" s="259">
        <f t="shared" ref="J8:J16" si="5">G8/$G$6</f>
        <v>8.5095060297841293E-2</v>
      </c>
      <c r="K8" s="253">
        <v>9334</v>
      </c>
      <c r="L8" s="261">
        <f t="shared" ref="L8:L16" si="6">K8/G8-1</f>
        <v>-5.8503126891264912E-2</v>
      </c>
      <c r="M8" s="260">
        <f t="shared" ref="M8:M16" si="7">K8-G8</f>
        <v>-580</v>
      </c>
      <c r="N8" s="259">
        <f t="shared" ref="N8:N16" si="8">K8/$K$6</f>
        <v>8.4389635281991934E-2</v>
      </c>
      <c r="O8" s="253">
        <v>11165</v>
      </c>
      <c r="P8" s="261">
        <f t="shared" ref="P8:P16" si="9">O8/K8-1</f>
        <v>0.1961645596743089</v>
      </c>
      <c r="Q8" s="260">
        <f t="shared" ref="Q8:Q16" si="10">O8-K8</f>
        <v>1831</v>
      </c>
      <c r="R8" s="261">
        <f t="shared" si="1"/>
        <v>-5.5174748244055216E-2</v>
      </c>
      <c r="S8" s="260">
        <f t="shared" si="2"/>
        <v>-652</v>
      </c>
      <c r="T8" s="259">
        <f t="shared" ref="T8:T16" si="11">O8/$O$6</f>
        <v>0.1019197239541019</v>
      </c>
      <c r="V8" s="29"/>
      <c r="W8" s="79"/>
      <c r="AE8" s="1"/>
    </row>
    <row r="9" spans="1:31" s="4" customFormat="1" x14ac:dyDescent="0.25">
      <c r="B9" s="236" t="s">
        <v>46</v>
      </c>
      <c r="C9" s="253">
        <v>883</v>
      </c>
      <c r="D9" s="253">
        <v>142</v>
      </c>
      <c r="E9" s="253">
        <v>280</v>
      </c>
      <c r="F9" s="254">
        <f t="shared" si="0"/>
        <v>2.8328325290112402E-3</v>
      </c>
      <c r="G9" s="253">
        <v>5084</v>
      </c>
      <c r="H9" s="265">
        <f t="shared" si="3"/>
        <v>17.157142857142858</v>
      </c>
      <c r="I9" s="256">
        <f t="shared" si="4"/>
        <v>4804</v>
      </c>
      <c r="J9" s="254">
        <f t="shared" si="5"/>
        <v>4.3637612119651517E-2</v>
      </c>
      <c r="K9" s="253">
        <v>1520</v>
      </c>
      <c r="L9" s="261">
        <f t="shared" si="6"/>
        <v>-0.70102281667977973</v>
      </c>
      <c r="M9" s="260">
        <f t="shared" si="7"/>
        <v>-3564</v>
      </c>
      <c r="N9" s="259">
        <f t="shared" si="8"/>
        <v>1.3742473283547005E-2</v>
      </c>
      <c r="O9" s="253">
        <v>1473</v>
      </c>
      <c r="P9" s="261">
        <f t="shared" si="9"/>
        <v>-3.092105263157896E-2</v>
      </c>
      <c r="Q9" s="260">
        <f t="shared" si="10"/>
        <v>-47</v>
      </c>
      <c r="R9" s="261">
        <f t="shared" si="1"/>
        <v>0.66817667044167606</v>
      </c>
      <c r="S9" s="260">
        <f t="shared" si="2"/>
        <v>590</v>
      </c>
      <c r="T9" s="259">
        <f t="shared" si="11"/>
        <v>1.3446283330442642E-2</v>
      </c>
      <c r="V9" s="29"/>
      <c r="W9" s="79"/>
      <c r="AE9" s="1"/>
    </row>
    <row r="10" spans="1:31" s="4" customFormat="1" x14ac:dyDescent="0.25">
      <c r="B10" s="236" t="s">
        <v>48</v>
      </c>
      <c r="C10" s="253">
        <v>39500</v>
      </c>
      <c r="D10" s="253">
        <v>5100</v>
      </c>
      <c r="E10" s="253">
        <v>32279</v>
      </c>
      <c r="F10" s="259">
        <f t="shared" si="0"/>
        <v>0.3265750042998351</v>
      </c>
      <c r="G10" s="253">
        <v>36926</v>
      </c>
      <c r="H10" s="261">
        <f t="shared" si="3"/>
        <v>0.14396356764459872</v>
      </c>
      <c r="I10" s="260">
        <f t="shared" si="4"/>
        <v>4647</v>
      </c>
      <c r="J10" s="259">
        <f t="shared" si="5"/>
        <v>0.31694777048195355</v>
      </c>
      <c r="K10" s="253">
        <v>35870</v>
      </c>
      <c r="L10" s="261">
        <f t="shared" si="6"/>
        <v>-2.8597736012565655E-2</v>
      </c>
      <c r="M10" s="260">
        <f t="shared" si="7"/>
        <v>-1056</v>
      </c>
      <c r="N10" s="259">
        <f t="shared" si="8"/>
        <v>0.32430428729002042</v>
      </c>
      <c r="O10" s="253">
        <v>37661</v>
      </c>
      <c r="P10" s="261">
        <f t="shared" si="9"/>
        <v>4.9930303875104443E-2</v>
      </c>
      <c r="Q10" s="260">
        <f t="shared" si="10"/>
        <v>1791</v>
      </c>
      <c r="R10" s="261">
        <f t="shared" si="1"/>
        <v>-4.6556962025316451E-2</v>
      </c>
      <c r="S10" s="260">
        <f t="shared" si="2"/>
        <v>-1839</v>
      </c>
      <c r="T10" s="259">
        <f>O10/$O$6</f>
        <v>0.34378851086748152</v>
      </c>
      <c r="V10" s="29"/>
      <c r="W10" s="79"/>
      <c r="AE10" s="1"/>
    </row>
    <row r="11" spans="1:31" s="4" customFormat="1" x14ac:dyDescent="0.25">
      <c r="B11" s="236" t="s">
        <v>50</v>
      </c>
      <c r="C11" s="253">
        <v>6212</v>
      </c>
      <c r="D11" s="253">
        <v>1921</v>
      </c>
      <c r="E11" s="253">
        <v>4147</v>
      </c>
      <c r="F11" s="254">
        <f t="shared" si="0"/>
        <v>4.1956273206462905E-2</v>
      </c>
      <c r="G11" s="253">
        <v>5039</v>
      </c>
      <c r="H11" s="265">
        <f t="shared" si="3"/>
        <v>0.2150952495780083</v>
      </c>
      <c r="I11" s="256">
        <f t="shared" si="4"/>
        <v>892</v>
      </c>
      <c r="J11" s="254">
        <f t="shared" si="5"/>
        <v>4.3251362602463414E-2</v>
      </c>
      <c r="K11" s="253">
        <v>4298</v>
      </c>
      <c r="L11" s="261">
        <f t="shared" si="6"/>
        <v>-0.14705298670371103</v>
      </c>
      <c r="M11" s="260">
        <f t="shared" si="7"/>
        <v>-741</v>
      </c>
      <c r="N11" s="259">
        <f t="shared" si="8"/>
        <v>3.8858651429398046E-2</v>
      </c>
      <c r="O11" s="253">
        <v>5051</v>
      </c>
      <c r="P11" s="261">
        <f t="shared" si="9"/>
        <v>0.17519776640297824</v>
      </c>
      <c r="Q11" s="260">
        <f t="shared" si="10"/>
        <v>753</v>
      </c>
      <c r="R11" s="261">
        <f t="shared" si="1"/>
        <v>-0.18689632968448167</v>
      </c>
      <c r="S11" s="260">
        <f t="shared" si="2"/>
        <v>-1161</v>
      </c>
      <c r="T11" s="259">
        <f t="shared" si="11"/>
        <v>4.6108063205747306E-2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22001</v>
      </c>
      <c r="D12" s="253">
        <v>7667</v>
      </c>
      <c r="E12" s="253">
        <v>15568</v>
      </c>
      <c r="F12" s="259">
        <f t="shared" si="0"/>
        <v>0.15750548861302496</v>
      </c>
      <c r="G12" s="253">
        <v>22535</v>
      </c>
      <c r="H12" s="261">
        <f t="shared" si="3"/>
        <v>0.44752055498458376</v>
      </c>
      <c r="I12" s="260">
        <f t="shared" si="4"/>
        <v>6967</v>
      </c>
      <c r="J12" s="259">
        <f t="shared" si="5"/>
        <v>0.19342517488519806</v>
      </c>
      <c r="K12" s="253">
        <v>23780</v>
      </c>
      <c r="L12" s="261">
        <f t="shared" si="6"/>
        <v>5.5247392944308915E-2</v>
      </c>
      <c r="M12" s="260">
        <f t="shared" si="7"/>
        <v>1245</v>
      </c>
      <c r="N12" s="259">
        <f t="shared" si="8"/>
        <v>0.21499737808075511</v>
      </c>
      <c r="O12" s="253">
        <v>25380</v>
      </c>
      <c r="P12" s="261">
        <f t="shared" si="9"/>
        <v>6.728343145500415E-2</v>
      </c>
      <c r="Q12" s="260">
        <f t="shared" si="10"/>
        <v>1600</v>
      </c>
      <c r="R12" s="261">
        <f t="shared" si="1"/>
        <v>0.15358392800327247</v>
      </c>
      <c r="S12" s="260">
        <f t="shared" si="2"/>
        <v>3379</v>
      </c>
      <c r="T12" s="259">
        <f t="shared" si="11"/>
        <v>0.23168137876893022</v>
      </c>
      <c r="V12" s="29"/>
      <c r="W12" s="79"/>
      <c r="AE12" s="1"/>
    </row>
    <row r="13" spans="1:31" s="4" customFormat="1" x14ac:dyDescent="0.25">
      <c r="B13" s="236" t="s">
        <v>49</v>
      </c>
      <c r="C13" s="253">
        <v>6120</v>
      </c>
      <c r="D13" s="253">
        <v>1381</v>
      </c>
      <c r="E13" s="253">
        <v>4026</v>
      </c>
      <c r="F13" s="254">
        <f t="shared" si="0"/>
        <v>4.073208486356876E-2</v>
      </c>
      <c r="G13" s="253">
        <v>6143</v>
      </c>
      <c r="H13" s="265">
        <f t="shared" si="3"/>
        <v>0.52583209140586185</v>
      </c>
      <c r="I13" s="256">
        <f t="shared" si="4"/>
        <v>2117</v>
      </c>
      <c r="J13" s="254">
        <f t="shared" si="5"/>
        <v>5.2727350757478218E-2</v>
      </c>
      <c r="K13" s="253">
        <v>4344</v>
      </c>
      <c r="L13" s="261">
        <f t="shared" si="6"/>
        <v>-0.29285365456617285</v>
      </c>
      <c r="M13" s="260">
        <f t="shared" si="7"/>
        <v>-1799</v>
      </c>
      <c r="N13" s="259">
        <f t="shared" si="8"/>
        <v>3.9274542068242227E-2</v>
      </c>
      <c r="O13" s="253">
        <v>4412</v>
      </c>
      <c r="P13" s="261">
        <f t="shared" si="9"/>
        <v>1.5653775322283625E-2</v>
      </c>
      <c r="Q13" s="260">
        <f t="shared" si="10"/>
        <v>68</v>
      </c>
      <c r="R13" s="261">
        <f t="shared" si="1"/>
        <v>-0.27908496732026145</v>
      </c>
      <c r="S13" s="260">
        <f t="shared" si="2"/>
        <v>-1708</v>
      </c>
      <c r="T13" s="259">
        <f t="shared" si="11"/>
        <v>4.0274950477877075E-2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2143</v>
      </c>
      <c r="D14" s="253">
        <v>6173</v>
      </c>
      <c r="E14" s="253">
        <v>2130</v>
      </c>
      <c r="F14" s="259">
        <f t="shared" si="0"/>
        <v>2.1549761738549791E-2</v>
      </c>
      <c r="G14" s="253">
        <v>2795</v>
      </c>
      <c r="H14" s="261">
        <f t="shared" si="3"/>
        <v>0.31220657276995301</v>
      </c>
      <c r="I14" s="260">
        <f t="shared" si="4"/>
        <v>665</v>
      </c>
      <c r="J14" s="259">
        <f t="shared" si="5"/>
        <v>2.3990386678683317E-2</v>
      </c>
      <c r="K14" s="253">
        <v>2375</v>
      </c>
      <c r="L14" s="261">
        <f t="shared" si="6"/>
        <v>-0.15026833631484793</v>
      </c>
      <c r="M14" s="260">
        <f t="shared" si="7"/>
        <v>-420</v>
      </c>
      <c r="N14" s="259">
        <f t="shared" si="8"/>
        <v>2.1472614505542196E-2</v>
      </c>
      <c r="O14" s="253">
        <v>1521</v>
      </c>
      <c r="P14" s="261">
        <f t="shared" si="9"/>
        <v>-0.359578947368421</v>
      </c>
      <c r="Q14" s="260">
        <f t="shared" si="10"/>
        <v>-854</v>
      </c>
      <c r="R14" s="261">
        <f t="shared" si="1"/>
        <v>-0.29024731684554361</v>
      </c>
      <c r="S14" s="260">
        <f t="shared" si="2"/>
        <v>-622</v>
      </c>
      <c r="T14" s="259">
        <f t="shared" si="11"/>
        <v>1.3884451422677024E-2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5321</v>
      </c>
      <c r="D15" s="253">
        <v>1365</v>
      </c>
      <c r="E15" s="253">
        <v>4452</v>
      </c>
      <c r="F15" s="254">
        <f t="shared" si="0"/>
        <v>4.5042037211278724E-2</v>
      </c>
      <c r="G15" s="253">
        <v>5075</v>
      </c>
      <c r="H15" s="265">
        <f t="shared" si="3"/>
        <v>0.13993710691823891</v>
      </c>
      <c r="I15" s="256">
        <f t="shared" si="4"/>
        <v>623</v>
      </c>
      <c r="J15" s="254">
        <f t="shared" si="5"/>
        <v>4.3560362216213899E-2</v>
      </c>
      <c r="K15" s="253">
        <v>6440</v>
      </c>
      <c r="L15" s="261">
        <f t="shared" si="6"/>
        <v>0.2689655172413794</v>
      </c>
      <c r="M15" s="260">
        <f t="shared" si="7"/>
        <v>1365</v>
      </c>
      <c r="N15" s="259">
        <f t="shared" si="8"/>
        <v>5.8224689438185991E-2</v>
      </c>
      <c r="O15" s="253">
        <v>4045</v>
      </c>
      <c r="P15" s="261">
        <f t="shared" si="9"/>
        <v>-0.37189440993788825</v>
      </c>
      <c r="Q15" s="260">
        <f t="shared" si="10"/>
        <v>-2395</v>
      </c>
      <c r="R15" s="261">
        <f t="shared" si="1"/>
        <v>-0.23980454801729001</v>
      </c>
      <c r="S15" s="260">
        <f t="shared" si="2"/>
        <v>-1276</v>
      </c>
      <c r="T15" s="259">
        <f t="shared" si="11"/>
        <v>3.6924790272668352E-2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6534</v>
      </c>
      <c r="D16" s="253">
        <f>D6-SUM(D7:D15)</f>
        <v>3318</v>
      </c>
      <c r="E16" s="253">
        <f>E6-SUM(E7:E15)</f>
        <v>7296</v>
      </c>
      <c r="F16" s="259">
        <f t="shared" si="0"/>
        <v>7.3815521898807177E-2</v>
      </c>
      <c r="G16" s="253">
        <f>G6-SUM(G7:G15)</f>
        <v>7811</v>
      </c>
      <c r="H16" s="261">
        <f t="shared" si="3"/>
        <v>7.0586622807017552E-2</v>
      </c>
      <c r="I16" s="260">
        <f t="shared" si="4"/>
        <v>515</v>
      </c>
      <c r="J16" s="259">
        <f t="shared" si="5"/>
        <v>6.7044332861250597E-2</v>
      </c>
      <c r="K16" s="253">
        <f>K6-SUM(K7:K15)</f>
        <v>7912</v>
      </c>
      <c r="L16" s="261">
        <f t="shared" si="6"/>
        <v>1.2930482652669273E-2</v>
      </c>
      <c r="M16" s="260">
        <f t="shared" si="7"/>
        <v>101</v>
      </c>
      <c r="N16" s="259">
        <f t="shared" si="8"/>
        <v>7.1533189881199929E-2</v>
      </c>
      <c r="O16" s="253">
        <f>O6-SUM(O7:O15)</f>
        <v>6331</v>
      </c>
      <c r="P16" s="261">
        <f t="shared" si="9"/>
        <v>-0.19982305358948438</v>
      </c>
      <c r="Q16" s="260">
        <f t="shared" si="10"/>
        <v>-1581</v>
      </c>
      <c r="R16" s="261">
        <f t="shared" si="1"/>
        <v>-3.1068258340985588E-2</v>
      </c>
      <c r="S16" s="260">
        <f t="shared" si="2"/>
        <v>-203</v>
      </c>
      <c r="T16" s="259">
        <f t="shared" si="11"/>
        <v>5.7792545665330861E-2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456683</v>
      </c>
      <c r="D136" s="229">
        <v>800301</v>
      </c>
      <c r="E136" s="229">
        <v>1016781</v>
      </c>
      <c r="F136" s="229">
        <v>1041269</v>
      </c>
      <c r="G136" s="230">
        <f>F136/E136-1</f>
        <v>2.4083848931087504E-2</v>
      </c>
      <c r="H136" s="229">
        <f>F136-E136</f>
        <v>24488</v>
      </c>
      <c r="I136" s="230">
        <f>F136/F$136</f>
        <v>1</v>
      </c>
      <c r="J136" s="229">
        <v>1058434</v>
      </c>
      <c r="K136" s="230">
        <f>H136/H$136</f>
        <v>1</v>
      </c>
      <c r="L136" s="230">
        <f>J136/F136-1</f>
        <v>1.6484693196474609E-2</v>
      </c>
      <c r="M136" s="229">
        <f>J136-F136</f>
        <v>17165</v>
      </c>
      <c r="N136" s="230">
        <f>J136/C136-1</f>
        <v>1.3176557918731375</v>
      </c>
      <c r="O136" s="229">
        <f>J136-C136</f>
        <v>601751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117997</v>
      </c>
      <c r="D137" s="253">
        <v>247584</v>
      </c>
      <c r="E137" s="253">
        <v>207208</v>
      </c>
      <c r="F137" s="253">
        <v>181512</v>
      </c>
      <c r="G137" s="259">
        <f t="shared" ref="G137:G146" si="12">F137/E137-1</f>
        <v>-0.12401065595922933</v>
      </c>
      <c r="H137" s="266">
        <f t="shared" ref="H137:H146" si="13">F137-E137</f>
        <v>-25696</v>
      </c>
      <c r="I137" s="261">
        <f t="shared" ref="I137:K146" si="14">F137/F$136</f>
        <v>0.17431806766551197</v>
      </c>
      <c r="J137" s="253">
        <v>161819</v>
      </c>
      <c r="K137" s="261">
        <f t="shared" si="14"/>
        <v>-1.049330284220843</v>
      </c>
      <c r="L137" s="261">
        <f t="shared" ref="L137:L146" si="15">J137/F137-1</f>
        <v>-0.10849420423994005</v>
      </c>
      <c r="M137" s="260">
        <f t="shared" ref="M137:M146" si="16">J137-F137</f>
        <v>-19693</v>
      </c>
      <c r="N137" s="259">
        <f t="shared" ref="N137:N146" si="17">J137/C137-1</f>
        <v>0.37138232327940535</v>
      </c>
      <c r="O137" s="253">
        <f t="shared" ref="O137:O146" si="18">J137-C137</f>
        <v>43822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51760</v>
      </c>
      <c r="D138" s="253">
        <v>83468</v>
      </c>
      <c r="E138" s="253">
        <v>123951</v>
      </c>
      <c r="F138" s="253">
        <v>118966</v>
      </c>
      <c r="G138" s="259">
        <f t="shared" si="12"/>
        <v>-4.0217505304515511E-2</v>
      </c>
      <c r="H138" s="266">
        <f t="shared" si="13"/>
        <v>-4985</v>
      </c>
      <c r="I138" s="261">
        <f t="shared" si="14"/>
        <v>0.1142509764527706</v>
      </c>
      <c r="J138" s="253">
        <v>114660</v>
      </c>
      <c r="K138" s="261">
        <f t="shared" si="14"/>
        <v>-0.20356909506697157</v>
      </c>
      <c r="L138" s="261">
        <f t="shared" si="15"/>
        <v>-3.6195215439705497E-2</v>
      </c>
      <c r="M138" s="260">
        <f t="shared" si="16"/>
        <v>-4306</v>
      </c>
      <c r="N138" s="259">
        <f t="shared" si="17"/>
        <v>1.2152241112828439</v>
      </c>
      <c r="O138" s="253">
        <f t="shared" si="18"/>
        <v>62900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2339</v>
      </c>
      <c r="D139" s="253">
        <v>4950</v>
      </c>
      <c r="E139" s="253">
        <v>6762</v>
      </c>
      <c r="F139" s="253">
        <v>20250</v>
      </c>
      <c r="G139" s="259">
        <f t="shared" si="12"/>
        <v>1.9946761313220942</v>
      </c>
      <c r="H139" s="266">
        <f t="shared" si="13"/>
        <v>13488</v>
      </c>
      <c r="I139" s="261">
        <f t="shared" si="14"/>
        <v>1.9447424248681178E-2</v>
      </c>
      <c r="J139" s="253">
        <v>11054</v>
      </c>
      <c r="K139" s="265">
        <f t="shared" si="14"/>
        <v>0.55080039202874875</v>
      </c>
      <c r="L139" s="261">
        <f t="shared" si="15"/>
        <v>-0.45412345679012345</v>
      </c>
      <c r="M139" s="260">
        <f t="shared" si="16"/>
        <v>-9196</v>
      </c>
      <c r="N139" s="259">
        <f t="shared" si="17"/>
        <v>3.725951261222745</v>
      </c>
      <c r="O139" s="253">
        <f t="shared" si="18"/>
        <v>8715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103133</v>
      </c>
      <c r="D140" s="253">
        <v>181693</v>
      </c>
      <c r="E140" s="253">
        <v>342343</v>
      </c>
      <c r="F140" s="253">
        <v>341923</v>
      </c>
      <c r="G140" s="259">
        <f t="shared" si="12"/>
        <v>-1.2268397484394011E-3</v>
      </c>
      <c r="H140" s="266">
        <f t="shared" si="13"/>
        <v>-420</v>
      </c>
      <c r="I140" s="261">
        <f t="shared" si="14"/>
        <v>0.32837143908058342</v>
      </c>
      <c r="J140" s="253">
        <v>382237</v>
      </c>
      <c r="K140" s="261">
        <f t="shared" si="14"/>
        <v>-1.7151257758902319E-2</v>
      </c>
      <c r="L140" s="261">
        <f t="shared" si="15"/>
        <v>0.1179037385610211</v>
      </c>
      <c r="M140" s="260">
        <f t="shared" si="16"/>
        <v>40314</v>
      </c>
      <c r="N140" s="259">
        <f t="shared" si="17"/>
        <v>2.7062530906693301</v>
      </c>
      <c r="O140" s="253">
        <f t="shared" si="18"/>
        <v>279104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30584</v>
      </c>
      <c r="D141" s="253">
        <v>44398</v>
      </c>
      <c r="E141" s="253">
        <v>48630</v>
      </c>
      <c r="F141" s="253">
        <v>55684</v>
      </c>
      <c r="G141" s="259">
        <f t="shared" si="12"/>
        <v>0.14505449311124829</v>
      </c>
      <c r="H141" s="266">
        <f t="shared" si="13"/>
        <v>7054</v>
      </c>
      <c r="I141" s="261">
        <f t="shared" si="14"/>
        <v>5.3477055400669757E-2</v>
      </c>
      <c r="J141" s="253">
        <v>49807</v>
      </c>
      <c r="K141" s="265">
        <f t="shared" si="14"/>
        <v>0.28805945769356417</v>
      </c>
      <c r="L141" s="261">
        <f t="shared" si="15"/>
        <v>-0.10554198692622652</v>
      </c>
      <c r="M141" s="260">
        <f t="shared" si="16"/>
        <v>-5877</v>
      </c>
      <c r="N141" s="259">
        <f t="shared" si="17"/>
        <v>0.62853125817420863</v>
      </c>
      <c r="O141" s="253">
        <f t="shared" si="18"/>
        <v>19223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61571</v>
      </c>
      <c r="D142" s="253">
        <v>104557</v>
      </c>
      <c r="E142" s="253">
        <v>134886</v>
      </c>
      <c r="F142" s="253">
        <v>146430</v>
      </c>
      <c r="G142" s="259">
        <f t="shared" si="12"/>
        <v>8.5583381522174262E-2</v>
      </c>
      <c r="H142" s="266">
        <f t="shared" si="13"/>
        <v>11544</v>
      </c>
      <c r="I142" s="261">
        <f t="shared" si="14"/>
        <v>0.14062648556713012</v>
      </c>
      <c r="J142" s="253">
        <v>156566</v>
      </c>
      <c r="K142" s="261">
        <f t="shared" si="14"/>
        <v>0.47141457040182949</v>
      </c>
      <c r="L142" s="261">
        <f t="shared" si="15"/>
        <v>6.9220788089872309E-2</v>
      </c>
      <c r="M142" s="260">
        <f t="shared" si="16"/>
        <v>10136</v>
      </c>
      <c r="N142" s="259">
        <f t="shared" si="17"/>
        <v>1.5428529664939665</v>
      </c>
      <c r="O142" s="253">
        <f t="shared" si="18"/>
        <v>94995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16023</v>
      </c>
      <c r="D143" s="253">
        <v>21732</v>
      </c>
      <c r="E143" s="253">
        <v>33809</v>
      </c>
      <c r="F143" s="253">
        <v>37722</v>
      </c>
      <c r="G143" s="259">
        <f t="shared" si="12"/>
        <v>0.11573841284864983</v>
      </c>
      <c r="H143" s="266">
        <f t="shared" si="13"/>
        <v>3913</v>
      </c>
      <c r="I143" s="261">
        <f t="shared" si="14"/>
        <v>3.6226950000432162E-2</v>
      </c>
      <c r="J143" s="253">
        <v>35821</v>
      </c>
      <c r="K143" s="265">
        <f t="shared" si="14"/>
        <v>0.15979255145377327</v>
      </c>
      <c r="L143" s="261">
        <f t="shared" si="15"/>
        <v>-5.0394994963151474E-2</v>
      </c>
      <c r="M143" s="260">
        <f t="shared" si="16"/>
        <v>-1901</v>
      </c>
      <c r="N143" s="259">
        <f t="shared" si="17"/>
        <v>1.2355988266866378</v>
      </c>
      <c r="O143" s="253">
        <f t="shared" si="18"/>
        <v>19798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26839</v>
      </c>
      <c r="D144" s="253">
        <v>45216</v>
      </c>
      <c r="E144" s="253">
        <v>29061</v>
      </c>
      <c r="F144" s="253">
        <v>32018</v>
      </c>
      <c r="G144" s="259">
        <f t="shared" si="12"/>
        <v>0.10175148824885594</v>
      </c>
      <c r="H144" s="266">
        <f t="shared" si="13"/>
        <v>2957</v>
      </c>
      <c r="I144" s="261">
        <f t="shared" si="14"/>
        <v>3.0749018745396241E-2</v>
      </c>
      <c r="J144" s="253">
        <v>29188</v>
      </c>
      <c r="K144" s="261">
        <f t="shared" si="14"/>
        <v>0.12075302188827181</v>
      </c>
      <c r="L144" s="261">
        <f t="shared" si="15"/>
        <v>-8.838778187269658E-2</v>
      </c>
      <c r="M144" s="260">
        <f t="shared" si="16"/>
        <v>-2830</v>
      </c>
      <c r="N144" s="259">
        <f t="shared" si="17"/>
        <v>8.752188978724984E-2</v>
      </c>
      <c r="O144" s="253">
        <f t="shared" si="18"/>
        <v>2349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24273</v>
      </c>
      <c r="D145" s="253">
        <v>26311</v>
      </c>
      <c r="E145" s="253">
        <v>32375</v>
      </c>
      <c r="F145" s="253">
        <v>47068</v>
      </c>
      <c r="G145" s="259">
        <f t="shared" si="12"/>
        <v>0.45383783783783782</v>
      </c>
      <c r="H145" s="266">
        <f t="shared" si="13"/>
        <v>14693</v>
      </c>
      <c r="I145" s="261">
        <f t="shared" si="14"/>
        <v>4.5202536520342007E-2</v>
      </c>
      <c r="J145" s="253">
        <v>61312</v>
      </c>
      <c r="K145" s="265">
        <f t="shared" si="14"/>
        <v>0.60000816726559947</v>
      </c>
      <c r="L145" s="261">
        <f t="shared" si="15"/>
        <v>0.30262598793235318</v>
      </c>
      <c r="M145" s="260">
        <f t="shared" si="16"/>
        <v>14244</v>
      </c>
      <c r="N145" s="259">
        <f t="shared" si="17"/>
        <v>1.5259341655337204</v>
      </c>
      <c r="O145" s="253">
        <f t="shared" si="18"/>
        <v>37039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22164</v>
      </c>
      <c r="D146" s="253">
        <f>D136-SUM(D137:D145)</f>
        <v>40392</v>
      </c>
      <c r="E146" s="253">
        <f>E136-SUM(E137:E145)</f>
        <v>57756</v>
      </c>
      <c r="F146" s="253">
        <f>F136-SUM(F137:F145)</f>
        <v>59696</v>
      </c>
      <c r="G146" s="259">
        <f t="shared" si="12"/>
        <v>3.3589583766188813E-2</v>
      </c>
      <c r="H146" s="266">
        <f t="shared" si="13"/>
        <v>1940</v>
      </c>
      <c r="I146" s="261">
        <f t="shared" si="14"/>
        <v>5.7330046318482542E-2</v>
      </c>
      <c r="J146" s="253">
        <f>J136-SUM(J137:J145)</f>
        <v>55970</v>
      </c>
      <c r="K146" s="261">
        <f t="shared" si="14"/>
        <v>7.9222476314929763E-2</v>
      </c>
      <c r="L146" s="261">
        <f t="shared" si="15"/>
        <v>-6.2416242294291102E-2</v>
      </c>
      <c r="M146" s="260">
        <f t="shared" si="16"/>
        <v>-3726</v>
      </c>
      <c r="N146" s="259">
        <f t="shared" si="17"/>
        <v>1.5252661974372859</v>
      </c>
      <c r="O146" s="253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83CBF-8BAE-4C88-B3B3-728636D9D22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74950</v>
      </c>
      <c r="D6" s="244">
        <v>12489</v>
      </c>
      <c r="E6" s="244">
        <v>57484</v>
      </c>
      <c r="F6" s="245">
        <f>E6/$E$6</f>
        <v>1</v>
      </c>
      <c r="G6" s="244">
        <v>71504</v>
      </c>
      <c r="H6" s="245">
        <f>G6/E6-1</f>
        <v>0.24389395309999307</v>
      </c>
      <c r="I6" s="244">
        <f>G6-E6</f>
        <v>14020</v>
      </c>
      <c r="J6" s="245">
        <f>G6/$G$6</f>
        <v>1</v>
      </c>
      <c r="K6" s="244">
        <v>71004</v>
      </c>
      <c r="L6" s="245">
        <f>K6/G6-1</f>
        <v>-6.992615797717594E-3</v>
      </c>
      <c r="M6" s="244">
        <f>K6-G6</f>
        <v>-500</v>
      </c>
      <c r="N6" s="245">
        <f>K6/$K$6</f>
        <v>1</v>
      </c>
      <c r="O6" s="244">
        <v>73528</v>
      </c>
      <c r="P6" s="245">
        <f>O6/K6-1</f>
        <v>3.5547293110247402E-2</v>
      </c>
      <c r="Q6" s="244">
        <f>O6-K6</f>
        <v>2524</v>
      </c>
      <c r="R6" s="245">
        <f>IFERROR(O6/C6-1,"-")</f>
        <v>-1.8972648432288186E-2</v>
      </c>
      <c r="S6" s="244">
        <f>O6-C6</f>
        <v>-1422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9173</v>
      </c>
      <c r="D7" s="253">
        <v>3836</v>
      </c>
      <c r="E7" s="253">
        <v>10000</v>
      </c>
      <c r="F7" s="259">
        <f t="shared" ref="F7:F16" si="0">E7/$E$6</f>
        <v>0.17396145014264838</v>
      </c>
      <c r="G7" s="253">
        <v>8966</v>
      </c>
      <c r="H7" s="261">
        <f>G7/E7-1</f>
        <v>-0.10340000000000005</v>
      </c>
      <c r="I7" s="260">
        <f>G7-E7</f>
        <v>-1034</v>
      </c>
      <c r="J7" s="259">
        <f>G7/$G$6</f>
        <v>0.12539158648467219</v>
      </c>
      <c r="K7" s="253">
        <v>9749</v>
      </c>
      <c r="L7" s="261">
        <f>K7/G7-1</f>
        <v>8.732991300468429E-2</v>
      </c>
      <c r="M7" s="260">
        <f>K7-G7</f>
        <v>783</v>
      </c>
      <c r="N7" s="259">
        <f>K7/$K$6</f>
        <v>0.13730212382400991</v>
      </c>
      <c r="O7" s="253">
        <v>7842</v>
      </c>
      <c r="P7" s="261">
        <f>O7/K7-1</f>
        <v>-0.1956098061339625</v>
      </c>
      <c r="Q7" s="260">
        <f>O7-K7</f>
        <v>-1907</v>
      </c>
      <c r="R7" s="261">
        <f t="shared" ref="R7:R16" si="1">IFERROR(O7/C7-1,"-")</f>
        <v>-0.14509974926414482</v>
      </c>
      <c r="S7" s="260">
        <f t="shared" ref="S7:S16" si="2">O7-C7</f>
        <v>-1331</v>
      </c>
      <c r="T7" s="259">
        <f>O7/$O$6</f>
        <v>0.10665324774235665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7602</v>
      </c>
      <c r="D8" s="253">
        <v>1017</v>
      </c>
      <c r="E8" s="253">
        <v>6052</v>
      </c>
      <c r="F8" s="259">
        <f t="shared" si="0"/>
        <v>0.10528146962633081</v>
      </c>
      <c r="G8" s="253">
        <v>7095</v>
      </c>
      <c r="H8" s="261">
        <f t="shared" ref="H8:H16" si="3">G8/E8-1</f>
        <v>0.1723397224058163</v>
      </c>
      <c r="I8" s="260">
        <f t="shared" ref="I8:I16" si="4">G8-E8</f>
        <v>1043</v>
      </c>
      <c r="J8" s="259">
        <f t="shared" ref="J8:J16" si="5">G8/$G$6</f>
        <v>9.9225218169612883E-2</v>
      </c>
      <c r="K8" s="253">
        <v>6395</v>
      </c>
      <c r="L8" s="261">
        <f t="shared" ref="L8:L16" si="6">K8/G8-1</f>
        <v>-9.8661028893587077E-2</v>
      </c>
      <c r="M8" s="260">
        <f t="shared" ref="M8:M16" si="7">K8-G8</f>
        <v>-700</v>
      </c>
      <c r="N8" s="259">
        <f t="shared" ref="N8:N16" si="8">K8/$K$6</f>
        <v>9.0065348431074305E-2</v>
      </c>
      <c r="O8" s="253">
        <v>7307</v>
      </c>
      <c r="P8" s="261">
        <f t="shared" ref="P8:P16" si="9">O8/K8-1</f>
        <v>0.14261141516810016</v>
      </c>
      <c r="Q8" s="260">
        <f t="shared" ref="Q8:Q16" si="10">O8-K8</f>
        <v>912</v>
      </c>
      <c r="R8" s="261">
        <f t="shared" si="1"/>
        <v>-3.8805577479610665E-2</v>
      </c>
      <c r="S8" s="260">
        <f t="shared" si="2"/>
        <v>-295</v>
      </c>
      <c r="T8" s="259">
        <f t="shared" ref="T8:T16" si="11">O8/$O$6</f>
        <v>9.937710804047438E-2</v>
      </c>
      <c r="V8" s="29"/>
      <c r="W8" s="79"/>
      <c r="AE8" s="1"/>
    </row>
    <row r="9" spans="1:31" s="4" customFormat="1" x14ac:dyDescent="0.25">
      <c r="B9" s="236" t="s">
        <v>46</v>
      </c>
      <c r="C9" s="253">
        <v>479</v>
      </c>
      <c r="D9" s="253">
        <v>74</v>
      </c>
      <c r="E9" s="253">
        <v>216</v>
      </c>
      <c r="F9" s="254">
        <f t="shared" si="0"/>
        <v>3.7575673230812053E-3</v>
      </c>
      <c r="G9" s="253">
        <v>1196</v>
      </c>
      <c r="H9" s="265">
        <f t="shared" si="3"/>
        <v>4.5370370370370372</v>
      </c>
      <c r="I9" s="256">
        <f t="shared" si="4"/>
        <v>980</v>
      </c>
      <c r="J9" s="254">
        <f t="shared" si="5"/>
        <v>1.6726336988140522E-2</v>
      </c>
      <c r="K9" s="253">
        <v>871</v>
      </c>
      <c r="L9" s="261">
        <f t="shared" si="6"/>
        <v>-0.27173913043478259</v>
      </c>
      <c r="M9" s="260">
        <f t="shared" si="7"/>
        <v>-325</v>
      </c>
      <c r="N9" s="259">
        <f t="shared" si="8"/>
        <v>1.2266914540025913E-2</v>
      </c>
      <c r="O9" s="253">
        <v>715</v>
      </c>
      <c r="P9" s="261">
        <f t="shared" si="9"/>
        <v>-0.17910447761194026</v>
      </c>
      <c r="Q9" s="260">
        <f t="shared" si="10"/>
        <v>-156</v>
      </c>
      <c r="R9" s="261">
        <f t="shared" si="1"/>
        <v>0.49269311064718169</v>
      </c>
      <c r="S9" s="260">
        <f t="shared" si="2"/>
        <v>236</v>
      </c>
      <c r="T9" s="259">
        <f t="shared" si="11"/>
        <v>9.7241867043847234E-3</v>
      </c>
      <c r="V9" s="29"/>
      <c r="W9" s="79"/>
      <c r="AE9" s="1"/>
    </row>
    <row r="10" spans="1:31" s="4" customFormat="1" x14ac:dyDescent="0.25">
      <c r="B10" s="236" t="s">
        <v>48</v>
      </c>
      <c r="C10" s="253">
        <v>31968</v>
      </c>
      <c r="D10" s="253">
        <v>2158</v>
      </c>
      <c r="E10" s="253">
        <v>23239</v>
      </c>
      <c r="F10" s="259">
        <f t="shared" si="0"/>
        <v>0.40426901398650061</v>
      </c>
      <c r="G10" s="253">
        <v>30272</v>
      </c>
      <c r="H10" s="261">
        <f t="shared" si="3"/>
        <v>0.30263780713455835</v>
      </c>
      <c r="I10" s="260">
        <f t="shared" si="4"/>
        <v>7033</v>
      </c>
      <c r="J10" s="259">
        <f t="shared" si="5"/>
        <v>0.42336093085701498</v>
      </c>
      <c r="K10" s="253">
        <v>29034</v>
      </c>
      <c r="L10" s="261">
        <f t="shared" si="6"/>
        <v>-4.0895877378435475E-2</v>
      </c>
      <c r="M10" s="260">
        <f t="shared" si="7"/>
        <v>-1238</v>
      </c>
      <c r="N10" s="259">
        <f t="shared" si="8"/>
        <v>0.40890654047659286</v>
      </c>
      <c r="O10" s="253">
        <v>30390</v>
      </c>
      <c r="P10" s="261">
        <f t="shared" si="9"/>
        <v>4.6703864434800568E-2</v>
      </c>
      <c r="Q10" s="260">
        <f t="shared" si="10"/>
        <v>1356</v>
      </c>
      <c r="R10" s="261">
        <f t="shared" si="1"/>
        <v>-4.9361861861861867E-2</v>
      </c>
      <c r="S10" s="260">
        <f t="shared" si="2"/>
        <v>-1578</v>
      </c>
      <c r="T10" s="259">
        <f>O10/$O$6</f>
        <v>0.41331193558916329</v>
      </c>
      <c r="V10" s="29"/>
      <c r="W10" s="79"/>
      <c r="AE10" s="1"/>
    </row>
    <row r="11" spans="1:31" s="4" customFormat="1" x14ac:dyDescent="0.25">
      <c r="B11" s="236" t="s">
        <v>50</v>
      </c>
      <c r="C11" s="253">
        <v>5089</v>
      </c>
      <c r="D11" s="253">
        <v>87</v>
      </c>
      <c r="E11" s="253">
        <v>2334</v>
      </c>
      <c r="F11" s="254">
        <f t="shared" si="0"/>
        <v>4.0602602463294134E-2</v>
      </c>
      <c r="G11" s="253">
        <v>3621</v>
      </c>
      <c r="H11" s="265">
        <f t="shared" si="3"/>
        <v>0.55141388174807204</v>
      </c>
      <c r="I11" s="256">
        <f t="shared" si="4"/>
        <v>1287</v>
      </c>
      <c r="J11" s="254">
        <f t="shared" si="5"/>
        <v>5.0640523607070935E-2</v>
      </c>
      <c r="K11" s="253">
        <v>3086</v>
      </c>
      <c r="L11" s="261">
        <f t="shared" si="6"/>
        <v>-0.14774924054128691</v>
      </c>
      <c r="M11" s="260">
        <f t="shared" si="7"/>
        <v>-535</v>
      </c>
      <c r="N11" s="259">
        <f t="shared" si="8"/>
        <v>4.346234014985071E-2</v>
      </c>
      <c r="O11" s="253">
        <v>3783</v>
      </c>
      <c r="P11" s="261">
        <f t="shared" si="9"/>
        <v>0.22585871678548286</v>
      </c>
      <c r="Q11" s="260">
        <f t="shared" si="10"/>
        <v>697</v>
      </c>
      <c r="R11" s="261">
        <f t="shared" si="1"/>
        <v>-0.25663195126743954</v>
      </c>
      <c r="S11" s="260">
        <f t="shared" si="2"/>
        <v>-1306</v>
      </c>
      <c r="T11" s="259">
        <f t="shared" si="11"/>
        <v>5.144978783592645E-2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10698</v>
      </c>
      <c r="D12" s="253">
        <v>3605</v>
      </c>
      <c r="E12" s="253">
        <v>8905</v>
      </c>
      <c r="F12" s="259">
        <f t="shared" si="0"/>
        <v>0.15491267135202838</v>
      </c>
      <c r="G12" s="253">
        <v>11895</v>
      </c>
      <c r="H12" s="261">
        <f t="shared" si="3"/>
        <v>0.33576642335766427</v>
      </c>
      <c r="I12" s="260">
        <f t="shared" si="4"/>
        <v>2990</v>
      </c>
      <c r="J12" s="259">
        <f t="shared" si="5"/>
        <v>0.16635432982770196</v>
      </c>
      <c r="K12" s="253">
        <v>13372</v>
      </c>
      <c r="L12" s="261">
        <f t="shared" si="6"/>
        <v>0.12416981925178638</v>
      </c>
      <c r="M12" s="260">
        <f t="shared" si="7"/>
        <v>1477</v>
      </c>
      <c r="N12" s="259">
        <f t="shared" si="8"/>
        <v>0.18832741817362403</v>
      </c>
      <c r="O12" s="253">
        <v>14392</v>
      </c>
      <c r="P12" s="261">
        <f t="shared" si="9"/>
        <v>7.6278791504636567E-2</v>
      </c>
      <c r="Q12" s="260">
        <f t="shared" si="10"/>
        <v>1020</v>
      </c>
      <c r="R12" s="261">
        <f t="shared" si="1"/>
        <v>0.34529818657693023</v>
      </c>
      <c r="S12" s="260">
        <f t="shared" si="2"/>
        <v>3694</v>
      </c>
      <c r="T12" s="259">
        <f t="shared" si="11"/>
        <v>0.19573495811119573</v>
      </c>
      <c r="V12" s="29"/>
      <c r="W12" s="79"/>
      <c r="AE12" s="1"/>
    </row>
    <row r="13" spans="1:31" s="4" customFormat="1" x14ac:dyDescent="0.25">
      <c r="B13" s="236" t="s">
        <v>49</v>
      </c>
      <c r="C13" s="253">
        <v>2595</v>
      </c>
      <c r="D13" s="253">
        <v>641</v>
      </c>
      <c r="E13" s="253">
        <v>2170</v>
      </c>
      <c r="F13" s="254">
        <f t="shared" si="0"/>
        <v>3.77496346809547E-2</v>
      </c>
      <c r="G13" s="253">
        <v>4169</v>
      </c>
      <c r="H13" s="265">
        <f t="shared" si="3"/>
        <v>0.92119815668202776</v>
      </c>
      <c r="I13" s="256">
        <f t="shared" si="4"/>
        <v>1999</v>
      </c>
      <c r="J13" s="254">
        <f t="shared" si="5"/>
        <v>5.8304430521369431E-2</v>
      </c>
      <c r="K13" s="253">
        <v>3297</v>
      </c>
      <c r="L13" s="261">
        <f t="shared" si="6"/>
        <v>-0.20916286879347568</v>
      </c>
      <c r="M13" s="260">
        <f t="shared" si="7"/>
        <v>-872</v>
      </c>
      <c r="N13" s="259">
        <f t="shared" si="8"/>
        <v>4.6434003718100386E-2</v>
      </c>
      <c r="O13" s="253">
        <v>3123</v>
      </c>
      <c r="P13" s="261">
        <f t="shared" si="9"/>
        <v>-5.2775250227479531E-2</v>
      </c>
      <c r="Q13" s="260">
        <f t="shared" si="10"/>
        <v>-174</v>
      </c>
      <c r="R13" s="261">
        <f t="shared" si="1"/>
        <v>0.20346820809248545</v>
      </c>
      <c r="S13" s="260">
        <f t="shared" si="2"/>
        <v>528</v>
      </c>
      <c r="T13" s="259">
        <f t="shared" si="11"/>
        <v>4.2473615493417473E-2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731</v>
      </c>
      <c r="D14" s="253">
        <v>703</v>
      </c>
      <c r="E14" s="253">
        <v>1030</v>
      </c>
      <c r="F14" s="259">
        <f t="shared" si="0"/>
        <v>1.7918029364692785E-2</v>
      </c>
      <c r="G14" s="253">
        <v>1231</v>
      </c>
      <c r="H14" s="261">
        <f t="shared" si="3"/>
        <v>0.19514563106796112</v>
      </c>
      <c r="I14" s="260">
        <f t="shared" si="4"/>
        <v>201</v>
      </c>
      <c r="J14" s="259">
        <f t="shared" si="5"/>
        <v>1.7215820093980757E-2</v>
      </c>
      <c r="K14" s="253">
        <v>934</v>
      </c>
      <c r="L14" s="261">
        <f t="shared" si="6"/>
        <v>-0.24126726238830221</v>
      </c>
      <c r="M14" s="260">
        <f t="shared" si="7"/>
        <v>-297</v>
      </c>
      <c r="N14" s="259">
        <f t="shared" si="8"/>
        <v>1.3154188496422737E-2</v>
      </c>
      <c r="O14" s="253">
        <v>1003</v>
      </c>
      <c r="P14" s="261">
        <f t="shared" si="9"/>
        <v>7.3875802997858564E-2</v>
      </c>
      <c r="Q14" s="260">
        <f t="shared" si="10"/>
        <v>69</v>
      </c>
      <c r="R14" s="261">
        <f t="shared" si="1"/>
        <v>0.37209302325581395</v>
      </c>
      <c r="S14" s="260">
        <f t="shared" si="2"/>
        <v>272</v>
      </c>
      <c r="T14" s="259">
        <f t="shared" si="11"/>
        <v>1.3641061908388642E-2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3140</v>
      </c>
      <c r="D15" s="253">
        <v>26</v>
      </c>
      <c r="E15" s="253">
        <v>1678</v>
      </c>
      <c r="F15" s="254">
        <f t="shared" si="0"/>
        <v>2.91907313339364E-2</v>
      </c>
      <c r="G15" s="253">
        <v>872</v>
      </c>
      <c r="H15" s="265">
        <f t="shared" si="3"/>
        <v>-0.48033373063170437</v>
      </c>
      <c r="I15" s="256">
        <f t="shared" si="4"/>
        <v>-806</v>
      </c>
      <c r="J15" s="254">
        <f t="shared" si="5"/>
        <v>1.2195121951219513E-2</v>
      </c>
      <c r="K15" s="253">
        <v>2470</v>
      </c>
      <c r="L15" s="261">
        <f t="shared" si="6"/>
        <v>1.8325688073394497</v>
      </c>
      <c r="M15" s="260">
        <f t="shared" si="7"/>
        <v>1598</v>
      </c>
      <c r="N15" s="259">
        <f t="shared" si="8"/>
        <v>3.4786772576192893E-2</v>
      </c>
      <c r="O15" s="253">
        <v>2937</v>
      </c>
      <c r="P15" s="261">
        <f t="shared" si="9"/>
        <v>0.18906882591093122</v>
      </c>
      <c r="Q15" s="260">
        <f t="shared" si="10"/>
        <v>467</v>
      </c>
      <c r="R15" s="261">
        <f t="shared" si="1"/>
        <v>-6.4649681528662462E-2</v>
      </c>
      <c r="S15" s="260">
        <f t="shared" si="2"/>
        <v>-203</v>
      </c>
      <c r="T15" s="259">
        <f t="shared" si="11"/>
        <v>3.9943966924164943E-2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3475</v>
      </c>
      <c r="D16" s="253">
        <f>D6-SUM(D7:D15)</f>
        <v>342</v>
      </c>
      <c r="E16" s="253">
        <f>E6-SUM(E7:E15)</f>
        <v>1860</v>
      </c>
      <c r="F16" s="259">
        <f t="shared" si="0"/>
        <v>3.2356829726532602E-2</v>
      </c>
      <c r="G16" s="253">
        <f>G6-SUM(G7:G15)</f>
        <v>2187</v>
      </c>
      <c r="H16" s="261">
        <f t="shared" si="3"/>
        <v>0.1758064516129032</v>
      </c>
      <c r="I16" s="260">
        <f t="shared" si="4"/>
        <v>327</v>
      </c>
      <c r="J16" s="259">
        <f t="shared" si="5"/>
        <v>3.0585701499216827E-2</v>
      </c>
      <c r="K16" s="253">
        <f>K6-SUM(K7:K15)</f>
        <v>1796</v>
      </c>
      <c r="L16" s="261">
        <f t="shared" si="6"/>
        <v>-0.17878372199359849</v>
      </c>
      <c r="M16" s="260">
        <f t="shared" si="7"/>
        <v>-391</v>
      </c>
      <c r="N16" s="259">
        <f t="shared" si="8"/>
        <v>2.5294349614106249E-2</v>
      </c>
      <c r="O16" s="253">
        <f>O6-SUM(O7:O15)</f>
        <v>2036</v>
      </c>
      <c r="P16" s="261">
        <f t="shared" si="9"/>
        <v>0.13363028953229406</v>
      </c>
      <c r="Q16" s="260">
        <f t="shared" si="10"/>
        <v>240</v>
      </c>
      <c r="R16" s="261">
        <f t="shared" si="1"/>
        <v>-0.41410071942446047</v>
      </c>
      <c r="S16" s="260">
        <f t="shared" si="2"/>
        <v>-1439</v>
      </c>
      <c r="T16" s="259">
        <f t="shared" si="11"/>
        <v>2.7690131650527691E-2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248294</v>
      </c>
      <c r="D136" s="229">
        <v>384253</v>
      </c>
      <c r="E136" s="229">
        <v>593573</v>
      </c>
      <c r="F136" s="229">
        <v>612478</v>
      </c>
      <c r="G136" s="230">
        <f>F136/E136-1</f>
        <v>3.1849494501939857E-2</v>
      </c>
      <c r="H136" s="229">
        <f>F136-E136</f>
        <v>18905</v>
      </c>
      <c r="I136" s="230">
        <f>F136/F$136</f>
        <v>1</v>
      </c>
      <c r="J136" s="229">
        <v>636461</v>
      </c>
      <c r="K136" s="230">
        <f>H136/H$136</f>
        <v>1</v>
      </c>
      <c r="L136" s="230">
        <f>J136/F136-1</f>
        <v>3.915732483452472E-2</v>
      </c>
      <c r="M136" s="229">
        <f>J136-F136</f>
        <v>23983</v>
      </c>
      <c r="N136" s="230">
        <f>J136/C136-1</f>
        <v>1.5633362062715972</v>
      </c>
      <c r="O136" s="229">
        <f>J136-C136</f>
        <v>388167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49521</v>
      </c>
      <c r="D137" s="253">
        <v>120918</v>
      </c>
      <c r="E137" s="253">
        <v>120397</v>
      </c>
      <c r="F137" s="253">
        <v>106138</v>
      </c>
      <c r="G137" s="259">
        <f t="shared" ref="G137:G146" si="12">F137/E137-1</f>
        <v>-0.11843318355108512</v>
      </c>
      <c r="H137" s="266">
        <f t="shared" ref="H137:H146" si="13">F137-E137</f>
        <v>-14259</v>
      </c>
      <c r="I137" s="261">
        <f t="shared" ref="I137:K146" si="14">F137/F$136</f>
        <v>0.17329275500507774</v>
      </c>
      <c r="J137" s="253">
        <v>101169</v>
      </c>
      <c r="K137" s="261">
        <f t="shared" si="14"/>
        <v>-0.75424490875429784</v>
      </c>
      <c r="L137" s="261">
        <f t="shared" ref="L137:L146" si="15">J137/F137-1</f>
        <v>-4.6816408826245048E-2</v>
      </c>
      <c r="M137" s="260">
        <f t="shared" ref="M137:M146" si="16">J137-F137</f>
        <v>-4969</v>
      </c>
      <c r="N137" s="259">
        <f t="shared" ref="N137:N145" si="17">J137/C137-1</f>
        <v>1.0429514751317623</v>
      </c>
      <c r="O137" s="253">
        <f t="shared" ref="O137:O146" si="18">J137-C137</f>
        <v>51648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26848</v>
      </c>
      <c r="D138" s="253">
        <v>39986</v>
      </c>
      <c r="E138" s="253">
        <v>75857</v>
      </c>
      <c r="F138" s="253">
        <v>67064</v>
      </c>
      <c r="G138" s="259">
        <f t="shared" si="12"/>
        <v>-0.1159154725338466</v>
      </c>
      <c r="H138" s="266">
        <f t="shared" si="13"/>
        <v>-8793</v>
      </c>
      <c r="I138" s="261">
        <f t="shared" si="14"/>
        <v>0.10949617782189727</v>
      </c>
      <c r="J138" s="253">
        <v>64415</v>
      </c>
      <c r="K138" s="261">
        <f t="shared" si="14"/>
        <v>-0.4651150489288548</v>
      </c>
      <c r="L138" s="261">
        <f t="shared" si="15"/>
        <v>-3.9499582488369267E-2</v>
      </c>
      <c r="M138" s="260">
        <f t="shared" si="16"/>
        <v>-2649</v>
      </c>
      <c r="N138" s="259">
        <f t="shared" si="17"/>
        <v>1.3992476162097733</v>
      </c>
      <c r="O138" s="253">
        <f t="shared" si="18"/>
        <v>37567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681</v>
      </c>
      <c r="D139" s="253">
        <v>2535</v>
      </c>
      <c r="E139" s="253">
        <v>3247</v>
      </c>
      <c r="F139" s="253">
        <v>5439</v>
      </c>
      <c r="G139" s="259">
        <f t="shared" si="12"/>
        <v>0.67508469356328926</v>
      </c>
      <c r="H139" s="267">
        <f t="shared" si="13"/>
        <v>2192</v>
      </c>
      <c r="I139" s="265">
        <f t="shared" si="14"/>
        <v>8.8803189665587982E-3</v>
      </c>
      <c r="J139" s="253">
        <v>3803</v>
      </c>
      <c r="K139" s="265">
        <f t="shared" si="14"/>
        <v>0.11594816186194129</v>
      </c>
      <c r="L139" s="261">
        <f t="shared" si="15"/>
        <v>-0.30079058650487223</v>
      </c>
      <c r="M139" s="260">
        <f t="shared" si="16"/>
        <v>-1636</v>
      </c>
      <c r="N139" s="259">
        <f t="shared" si="17"/>
        <v>4.5844346549192361</v>
      </c>
      <c r="O139" s="253">
        <f t="shared" si="18"/>
        <v>3122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74813</v>
      </c>
      <c r="D140" s="253">
        <v>114704</v>
      </c>
      <c r="E140" s="253">
        <v>244952</v>
      </c>
      <c r="F140" s="253">
        <v>249820</v>
      </c>
      <c r="G140" s="259">
        <f t="shared" si="12"/>
        <v>1.987328129592747E-2</v>
      </c>
      <c r="H140" s="266">
        <f t="shared" si="13"/>
        <v>4868</v>
      </c>
      <c r="I140" s="261">
        <f t="shared" si="14"/>
        <v>0.40788403828382408</v>
      </c>
      <c r="J140" s="253">
        <v>275953</v>
      </c>
      <c r="K140" s="261">
        <f t="shared" si="14"/>
        <v>0.25749801639777836</v>
      </c>
      <c r="L140" s="261">
        <f t="shared" si="15"/>
        <v>0.1046073172684332</v>
      </c>
      <c r="M140" s="260">
        <f t="shared" si="16"/>
        <v>26133</v>
      </c>
      <c r="N140" s="259">
        <f t="shared" si="17"/>
        <v>2.6885701682862604</v>
      </c>
      <c r="O140" s="253">
        <f t="shared" si="18"/>
        <v>201140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25621</v>
      </c>
      <c r="D141" s="253">
        <v>20278</v>
      </c>
      <c r="E141" s="253">
        <v>32271</v>
      </c>
      <c r="F141" s="253">
        <v>36164</v>
      </c>
      <c r="G141" s="259">
        <f t="shared" si="12"/>
        <v>0.12063462551516846</v>
      </c>
      <c r="H141" s="267">
        <f t="shared" si="13"/>
        <v>3893</v>
      </c>
      <c r="I141" s="265">
        <f t="shared" si="14"/>
        <v>5.9045386119991251E-2</v>
      </c>
      <c r="J141" s="253">
        <v>33708</v>
      </c>
      <c r="K141" s="265">
        <f t="shared" si="14"/>
        <v>0.20592435863528166</v>
      </c>
      <c r="L141" s="261">
        <f t="shared" si="15"/>
        <v>-6.791284149983412E-2</v>
      </c>
      <c r="M141" s="260">
        <f t="shared" si="16"/>
        <v>-2456</v>
      </c>
      <c r="N141" s="259">
        <f t="shared" si="17"/>
        <v>0.31563951446079397</v>
      </c>
      <c r="O141" s="253">
        <f t="shared" si="18"/>
        <v>8087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33780</v>
      </c>
      <c r="D142" s="253">
        <v>51310</v>
      </c>
      <c r="E142" s="253">
        <v>65021</v>
      </c>
      <c r="F142" s="253">
        <v>80309</v>
      </c>
      <c r="G142" s="259">
        <f t="shared" si="12"/>
        <v>0.23512403684963323</v>
      </c>
      <c r="H142" s="266">
        <f t="shared" si="13"/>
        <v>15288</v>
      </c>
      <c r="I142" s="261">
        <f t="shared" si="14"/>
        <v>0.1311214443620832</v>
      </c>
      <c r="J142" s="253">
        <v>80773</v>
      </c>
      <c r="K142" s="261">
        <f t="shared" si="14"/>
        <v>0.80867495371594811</v>
      </c>
      <c r="L142" s="261">
        <f t="shared" si="15"/>
        <v>5.7776836967213807E-3</v>
      </c>
      <c r="M142" s="260">
        <f t="shared" si="16"/>
        <v>464</v>
      </c>
      <c r="N142" s="259">
        <f t="shared" si="17"/>
        <v>1.3911486086441682</v>
      </c>
      <c r="O142" s="253">
        <f t="shared" si="18"/>
        <v>46993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7339</v>
      </c>
      <c r="D143" s="253">
        <v>10731</v>
      </c>
      <c r="E143" s="253">
        <v>17520</v>
      </c>
      <c r="F143" s="253">
        <v>25698</v>
      </c>
      <c r="G143" s="259">
        <f t="shared" si="12"/>
        <v>0.46678082191780823</v>
      </c>
      <c r="H143" s="267">
        <f t="shared" si="13"/>
        <v>8178</v>
      </c>
      <c r="I143" s="265">
        <f t="shared" si="14"/>
        <v>4.1957425409565728E-2</v>
      </c>
      <c r="J143" s="253">
        <v>23944</v>
      </c>
      <c r="K143" s="265">
        <f t="shared" si="14"/>
        <v>0.43258397249404917</v>
      </c>
      <c r="L143" s="261">
        <f t="shared" si="15"/>
        <v>-6.8254338859055186E-2</v>
      </c>
      <c r="M143" s="260">
        <f t="shared" si="16"/>
        <v>-1754</v>
      </c>
      <c r="N143" s="259">
        <f t="shared" si="17"/>
        <v>2.2625698324022347</v>
      </c>
      <c r="O143" s="253">
        <f t="shared" si="18"/>
        <v>16605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6781</v>
      </c>
      <c r="D144" s="253">
        <v>11021</v>
      </c>
      <c r="E144" s="253">
        <v>9118</v>
      </c>
      <c r="F144" s="253">
        <v>11280</v>
      </c>
      <c r="G144" s="259">
        <f t="shared" si="12"/>
        <v>0.23711340206185572</v>
      </c>
      <c r="H144" s="266">
        <f t="shared" si="13"/>
        <v>2162</v>
      </c>
      <c r="I144" s="261">
        <f t="shared" si="14"/>
        <v>1.8416988038754044E-2</v>
      </c>
      <c r="J144" s="253">
        <v>10812</v>
      </c>
      <c r="K144" s="261">
        <f t="shared" si="14"/>
        <v>0.1143612800846337</v>
      </c>
      <c r="L144" s="261">
        <f t="shared" si="15"/>
        <v>-4.1489361702127692E-2</v>
      </c>
      <c r="M144" s="260">
        <f t="shared" si="16"/>
        <v>-468</v>
      </c>
      <c r="N144" s="259">
        <f t="shared" si="17"/>
        <v>0.59445509511871397</v>
      </c>
      <c r="O144" s="253">
        <f t="shared" si="18"/>
        <v>4031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15343</v>
      </c>
      <c r="D145" s="253">
        <v>4744</v>
      </c>
      <c r="E145" s="253">
        <v>9037</v>
      </c>
      <c r="F145" s="253">
        <v>15069</v>
      </c>
      <c r="G145" s="259">
        <f t="shared" si="12"/>
        <v>0.66747814540223516</v>
      </c>
      <c r="H145" s="267">
        <f t="shared" si="13"/>
        <v>6032</v>
      </c>
      <c r="I145" s="265">
        <f t="shared" si="14"/>
        <v>2.4603332691133396E-2</v>
      </c>
      <c r="J145" s="253">
        <v>23750</v>
      </c>
      <c r="K145" s="265">
        <f t="shared" si="14"/>
        <v>0.31906902935731291</v>
      </c>
      <c r="L145" s="261">
        <f t="shared" si="15"/>
        <v>0.57608334992368437</v>
      </c>
      <c r="M145" s="260">
        <f t="shared" si="16"/>
        <v>8681</v>
      </c>
      <c r="N145" s="259">
        <f t="shared" si="17"/>
        <v>0.54793717004497156</v>
      </c>
      <c r="O145" s="253">
        <f t="shared" si="18"/>
        <v>8407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7567</v>
      </c>
      <c r="D146" s="253">
        <f>D136-SUM(D137:D145)</f>
        <v>8026</v>
      </c>
      <c r="E146" s="253">
        <f>E136-SUM(E137:E145)</f>
        <v>16153</v>
      </c>
      <c r="F146" s="253">
        <f>F136-SUM(F137:F145)</f>
        <v>15497</v>
      </c>
      <c r="G146" s="259">
        <f t="shared" si="12"/>
        <v>-4.0611651086485456E-2</v>
      </c>
      <c r="H146" s="266">
        <f t="shared" si="13"/>
        <v>-656</v>
      </c>
      <c r="I146" s="261">
        <f t="shared" si="14"/>
        <v>2.5302133301114488E-2</v>
      </c>
      <c r="J146" s="253">
        <f>J136-SUM(J137:J145)</f>
        <v>18134</v>
      </c>
      <c r="K146" s="261">
        <f t="shared" si="14"/>
        <v>-3.4699814863792644E-2</v>
      </c>
      <c r="L146" s="261">
        <f t="shared" si="15"/>
        <v>0.17016196683229001</v>
      </c>
      <c r="M146" s="260">
        <f t="shared" si="16"/>
        <v>2637</v>
      </c>
      <c r="N146" s="259">
        <f>J146/C146-1</f>
        <v>1.3964583058015068</v>
      </c>
      <c r="O146" s="253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D3AFF-F19D-44E9-B825-FE22A213D22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4"/>
      <c r="H1" s="224"/>
      <c r="I1" s="224"/>
      <c r="K1" s="224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2" t="s">
        <v>257</v>
      </c>
      <c r="D5" s="242" t="s">
        <v>258</v>
      </c>
      <c r="E5" s="242" t="s">
        <v>259</v>
      </c>
      <c r="F5" s="243" t="str">
        <f>CONCATENATE("%/s total Tenerife ",RIGHT(E5,4))</f>
        <v>%/s total Tenerife 2022</v>
      </c>
      <c r="G5" s="242" t="s">
        <v>260</v>
      </c>
      <c r="H5" s="243" t="str">
        <f>CONCATENATE("var. ",RIGHT(G5,2),"/",RIGHT(E5,2))</f>
        <v>var. 23/22</v>
      </c>
      <c r="I5" s="243" t="str">
        <f>CONCATENATE("dif. ",RIGHT(G5,2),"/",RIGHT(E5,2))</f>
        <v>dif. 23/22</v>
      </c>
      <c r="J5" s="243" t="str">
        <f>CONCATENATE("%/s total Tenerife ",RIGHT(G5,4))</f>
        <v>%/s total Tenerife 2023</v>
      </c>
      <c r="K5" s="242" t="s">
        <v>261</v>
      </c>
      <c r="L5" s="243" t="str">
        <f>CONCATENATE("var. ",RIGHT(K5,2),"/",RIGHT(G5,2))</f>
        <v>var. 24/23</v>
      </c>
      <c r="M5" s="243" t="str">
        <f>CONCATENATE("dif. ",RIGHT(K5,2),"/",RIGHT(G5,2))</f>
        <v>dif. 24/23</v>
      </c>
      <c r="N5" s="243" t="str">
        <f>CONCATENATE("%/s total Tenerife ",RIGHT(K5,4))</f>
        <v>%/s total Tenerife 2024</v>
      </c>
      <c r="O5" s="242" t="s">
        <v>262</v>
      </c>
      <c r="P5" s="243" t="str">
        <f>CONCATENATE("var. ",RIGHT(O5,2),"/",RIGHT(K5,2))</f>
        <v>var. 25/24</v>
      </c>
      <c r="Q5" s="243" t="str">
        <f>CONCATENATE("dif. ",RIGHT(O5,2),"/",RIGHT(K5,2))</f>
        <v>dif. 25/24</v>
      </c>
      <c r="R5" s="243" t="str">
        <f>CONCATENATE("var. ",RIGHT(O5,2),"/",RIGHT(C5,2))</f>
        <v>var. 25/20</v>
      </c>
      <c r="S5" s="243" t="str">
        <f>CONCATENATE("dif. ",RIGHT(O5,2),"/",RIGHT(C5,2))</f>
        <v>dif. 25/20</v>
      </c>
      <c r="T5" s="243" t="str">
        <f>CONCATENATE("%/s total Tenerife ",RIGHT(O5,4))</f>
        <v>%/s total Tenerife 2025</v>
      </c>
      <c r="AE5" s="1"/>
    </row>
    <row r="6" spans="1:31" ht="18.75" x14ac:dyDescent="0.3">
      <c r="A6" s="4"/>
      <c r="B6" s="225" t="s">
        <v>201</v>
      </c>
      <c r="C6" s="244">
        <v>42738</v>
      </c>
      <c r="D6" s="244">
        <v>33738</v>
      </c>
      <c r="E6" s="244">
        <v>41357</v>
      </c>
      <c r="F6" s="245">
        <f>E6/$E$6</f>
        <v>1</v>
      </c>
      <c r="G6" s="244">
        <v>45001</v>
      </c>
      <c r="H6" s="245">
        <f>G6/E6-1</f>
        <v>8.8110839761104565E-2</v>
      </c>
      <c r="I6" s="244">
        <f>G6-E6</f>
        <v>3644</v>
      </c>
      <c r="J6" s="245">
        <f>G6/$G$6</f>
        <v>1</v>
      </c>
      <c r="K6" s="244">
        <v>39602</v>
      </c>
      <c r="L6" s="245">
        <f>K6/G6-1</f>
        <v>-0.11997511166418529</v>
      </c>
      <c r="M6" s="244">
        <f>K6-G6</f>
        <v>-5399</v>
      </c>
      <c r="N6" s="245">
        <f>K6/$K$6</f>
        <v>1</v>
      </c>
      <c r="O6" s="244">
        <v>36019</v>
      </c>
      <c r="P6" s="245">
        <f>O6/K6-1</f>
        <v>-9.0475228523811957E-2</v>
      </c>
      <c r="Q6" s="244">
        <f>O6-K6</f>
        <v>-3583</v>
      </c>
      <c r="R6" s="245">
        <f>IFERROR(O6/C6-1,"-")</f>
        <v>-0.15721372081051987</v>
      </c>
      <c r="S6" s="244">
        <f>O6-C6</f>
        <v>-6719</v>
      </c>
      <c r="T6" s="245">
        <f>O6/$O$6</f>
        <v>1</v>
      </c>
      <c r="V6" s="29"/>
      <c r="W6" s="79"/>
      <c r="AE6" s="1" t="s">
        <v>174</v>
      </c>
    </row>
    <row r="7" spans="1:31" s="4" customFormat="1" x14ac:dyDescent="0.25">
      <c r="B7" s="236" t="s">
        <v>44</v>
      </c>
      <c r="C7" s="253">
        <v>7984</v>
      </c>
      <c r="D7" s="253">
        <v>10448</v>
      </c>
      <c r="E7" s="253">
        <v>8574</v>
      </c>
      <c r="F7" s="259">
        <f t="shared" ref="F7:F16" si="0">E7/$E$6</f>
        <v>0.20731677829629808</v>
      </c>
      <c r="G7" s="253">
        <v>6217</v>
      </c>
      <c r="H7" s="261">
        <f>G7/E7-1</f>
        <v>-0.27490086307441097</v>
      </c>
      <c r="I7" s="260">
        <f>G7-E7</f>
        <v>-2357</v>
      </c>
      <c r="J7" s="259">
        <f>G7/$G$6</f>
        <v>0.13815248550032222</v>
      </c>
      <c r="K7" s="253">
        <v>4984</v>
      </c>
      <c r="L7" s="261">
        <f>K7/G7-1</f>
        <v>-0.19832716744410483</v>
      </c>
      <c r="M7" s="260">
        <f>K7-G7</f>
        <v>-1233</v>
      </c>
      <c r="N7" s="259">
        <f>K7/$K$6</f>
        <v>0.12585222968536944</v>
      </c>
      <c r="O7" s="253">
        <v>4666</v>
      </c>
      <c r="P7" s="261">
        <f>O7/K7-1</f>
        <v>-6.3804173354735205E-2</v>
      </c>
      <c r="Q7" s="260">
        <f>O7-K7</f>
        <v>-318</v>
      </c>
      <c r="R7" s="261">
        <f t="shared" ref="R7:R16" si="1">IFERROR(O7/C7-1,"-")</f>
        <v>-0.41558116232464926</v>
      </c>
      <c r="S7" s="260">
        <f t="shared" ref="S7:S16" si="2">O7-C7</f>
        <v>-3318</v>
      </c>
      <c r="T7" s="259">
        <f>O7/$O$6</f>
        <v>0.12954274133096422</v>
      </c>
      <c r="V7" s="29"/>
      <c r="W7" s="79"/>
      <c r="AE7" s="1" t="s">
        <v>176</v>
      </c>
    </row>
    <row r="8" spans="1:31" s="4" customFormat="1" x14ac:dyDescent="0.25">
      <c r="B8" s="236" t="s">
        <v>45</v>
      </c>
      <c r="C8" s="253">
        <v>4215</v>
      </c>
      <c r="D8" s="253">
        <v>3859</v>
      </c>
      <c r="E8" s="253">
        <v>4037</v>
      </c>
      <c r="F8" s="259">
        <f t="shared" si="0"/>
        <v>9.761346325894045E-2</v>
      </c>
      <c r="G8" s="253">
        <v>2819</v>
      </c>
      <c r="H8" s="261">
        <f t="shared" ref="H8:H16" si="3">G8/E8-1</f>
        <v>-0.30170918999256879</v>
      </c>
      <c r="I8" s="260">
        <f t="shared" ref="I8:I16" si="4">G8-E8</f>
        <v>-1218</v>
      </c>
      <c r="J8" s="259">
        <f t="shared" ref="J8:J16" si="5">G8/$G$6</f>
        <v>6.2643052376613856E-2</v>
      </c>
      <c r="K8" s="253">
        <v>2939</v>
      </c>
      <c r="L8" s="261">
        <f t="shared" ref="L8:L16" si="6">K8/G8-1</f>
        <v>4.2568286626463392E-2</v>
      </c>
      <c r="M8" s="260">
        <f t="shared" ref="M8:M16" si="7">K8-G8</f>
        <v>120</v>
      </c>
      <c r="N8" s="259">
        <f t="shared" ref="N8:N16" si="8">K8/$K$6</f>
        <v>7.4213423564466446E-2</v>
      </c>
      <c r="O8" s="253">
        <v>3858</v>
      </c>
      <c r="P8" s="261">
        <f t="shared" ref="P8:P16" si="9">O8/K8-1</f>
        <v>0.31269139162980597</v>
      </c>
      <c r="Q8" s="260">
        <f t="shared" ref="Q8:Q16" si="10">O8-K8</f>
        <v>919</v>
      </c>
      <c r="R8" s="261">
        <f t="shared" si="1"/>
        <v>-8.4697508896797169E-2</v>
      </c>
      <c r="S8" s="260">
        <f t="shared" si="2"/>
        <v>-357</v>
      </c>
      <c r="T8" s="259">
        <f t="shared" ref="T8:T16" si="11">O8/$O$6</f>
        <v>0.10711013631694384</v>
      </c>
      <c r="V8" s="29"/>
      <c r="W8" s="79"/>
      <c r="AE8" s="1"/>
    </row>
    <row r="9" spans="1:31" s="4" customFormat="1" x14ac:dyDescent="0.25">
      <c r="B9" s="236" t="s">
        <v>46</v>
      </c>
      <c r="C9" s="253">
        <v>404</v>
      </c>
      <c r="D9" s="253">
        <v>68</v>
      </c>
      <c r="E9" s="253">
        <v>64</v>
      </c>
      <c r="F9" s="254">
        <f t="shared" si="0"/>
        <v>1.5475010276374012E-3</v>
      </c>
      <c r="G9" s="253">
        <v>3888</v>
      </c>
      <c r="H9" s="265">
        <f t="shared" si="3"/>
        <v>59.75</v>
      </c>
      <c r="I9" s="256">
        <f t="shared" si="4"/>
        <v>3824</v>
      </c>
      <c r="J9" s="254">
        <f t="shared" si="5"/>
        <v>8.639808004266572E-2</v>
      </c>
      <c r="K9" s="253">
        <v>649</v>
      </c>
      <c r="L9" s="261">
        <f t="shared" si="6"/>
        <v>-0.83307613168724282</v>
      </c>
      <c r="M9" s="260">
        <f t="shared" si="7"/>
        <v>-3239</v>
      </c>
      <c r="N9" s="259">
        <f t="shared" si="8"/>
        <v>1.6388061209029848E-2</v>
      </c>
      <c r="O9" s="253">
        <v>758</v>
      </c>
      <c r="P9" s="261">
        <f t="shared" si="9"/>
        <v>0.16795069337442214</v>
      </c>
      <c r="Q9" s="260">
        <f t="shared" si="10"/>
        <v>109</v>
      </c>
      <c r="R9" s="261">
        <f t="shared" si="1"/>
        <v>0.87623762376237613</v>
      </c>
      <c r="S9" s="260">
        <f t="shared" si="2"/>
        <v>354</v>
      </c>
      <c r="T9" s="259">
        <f t="shared" si="11"/>
        <v>2.1044448763152781E-2</v>
      </c>
      <c r="V9" s="29"/>
      <c r="W9" s="79"/>
      <c r="AE9" s="1"/>
    </row>
    <row r="10" spans="1:31" s="4" customFormat="1" x14ac:dyDescent="0.25">
      <c r="B10" s="236" t="s">
        <v>48</v>
      </c>
      <c r="C10" s="253">
        <v>7532</v>
      </c>
      <c r="D10" s="253">
        <v>2942</v>
      </c>
      <c r="E10" s="253">
        <v>9040</v>
      </c>
      <c r="F10" s="259">
        <f t="shared" si="0"/>
        <v>0.21858452015378291</v>
      </c>
      <c r="G10" s="253">
        <v>6654</v>
      </c>
      <c r="H10" s="261">
        <f t="shared" si="3"/>
        <v>-0.26393805309734508</v>
      </c>
      <c r="I10" s="260">
        <f t="shared" si="4"/>
        <v>-2386</v>
      </c>
      <c r="J10" s="259">
        <f t="shared" si="5"/>
        <v>0.14786338081375969</v>
      </c>
      <c r="K10" s="253">
        <v>6836</v>
      </c>
      <c r="L10" s="261">
        <f t="shared" si="6"/>
        <v>2.7351968740607191E-2</v>
      </c>
      <c r="M10" s="260">
        <f t="shared" si="7"/>
        <v>182</v>
      </c>
      <c r="N10" s="259">
        <f t="shared" si="8"/>
        <v>0.17261754456845613</v>
      </c>
      <c r="O10" s="253">
        <v>7271</v>
      </c>
      <c r="P10" s="261">
        <f t="shared" si="9"/>
        <v>6.3633703920421336E-2</v>
      </c>
      <c r="Q10" s="260">
        <f t="shared" si="10"/>
        <v>435</v>
      </c>
      <c r="R10" s="261">
        <f t="shared" si="1"/>
        <v>-3.4652150823154537E-2</v>
      </c>
      <c r="S10" s="260">
        <f t="shared" si="2"/>
        <v>-261</v>
      </c>
      <c r="T10" s="259">
        <f>O10/$O$6</f>
        <v>0.20186568200116606</v>
      </c>
      <c r="V10" s="29"/>
      <c r="W10" s="79"/>
      <c r="AE10" s="1"/>
    </row>
    <row r="11" spans="1:31" s="4" customFormat="1" x14ac:dyDescent="0.25">
      <c r="B11" s="236" t="s">
        <v>50</v>
      </c>
      <c r="C11" s="253">
        <v>1123</v>
      </c>
      <c r="D11" s="253">
        <v>1834</v>
      </c>
      <c r="E11" s="253">
        <v>1813</v>
      </c>
      <c r="F11" s="254">
        <f t="shared" si="0"/>
        <v>4.3837802548540757E-2</v>
      </c>
      <c r="G11" s="253">
        <v>1418</v>
      </c>
      <c r="H11" s="265">
        <f t="shared" si="3"/>
        <v>-0.21787093215664644</v>
      </c>
      <c r="I11" s="256">
        <f t="shared" si="4"/>
        <v>-395</v>
      </c>
      <c r="J11" s="254">
        <f t="shared" si="5"/>
        <v>3.1510410879758227E-2</v>
      </c>
      <c r="K11" s="253">
        <v>1212</v>
      </c>
      <c r="L11" s="261">
        <f t="shared" si="6"/>
        <v>-0.14527503526093088</v>
      </c>
      <c r="M11" s="260">
        <f t="shared" si="7"/>
        <v>-206</v>
      </c>
      <c r="N11" s="259">
        <f t="shared" si="8"/>
        <v>3.0604514923488712E-2</v>
      </c>
      <c r="O11" s="253">
        <v>1268</v>
      </c>
      <c r="P11" s="261">
        <f t="shared" si="9"/>
        <v>4.6204620462046098E-2</v>
      </c>
      <c r="Q11" s="260">
        <f t="shared" si="10"/>
        <v>56</v>
      </c>
      <c r="R11" s="261">
        <f t="shared" si="1"/>
        <v>0.12911843276936774</v>
      </c>
      <c r="S11" s="260">
        <f t="shared" si="2"/>
        <v>145</v>
      </c>
      <c r="T11" s="259">
        <f t="shared" si="11"/>
        <v>3.5203642522002275E-2</v>
      </c>
      <c r="V11" s="29"/>
      <c r="W11" s="79"/>
      <c r="AE11" s="1"/>
    </row>
    <row r="12" spans="1:31" s="4" customFormat="1" x14ac:dyDescent="0.25">
      <c r="B12" s="236" t="s">
        <v>51</v>
      </c>
      <c r="C12" s="253">
        <v>11303</v>
      </c>
      <c r="D12" s="253">
        <v>4062</v>
      </c>
      <c r="E12" s="253">
        <v>6663</v>
      </c>
      <c r="F12" s="259">
        <f t="shared" si="0"/>
        <v>0.16110936479918755</v>
      </c>
      <c r="G12" s="253">
        <v>10640</v>
      </c>
      <c r="H12" s="261">
        <f t="shared" si="3"/>
        <v>0.59687828305568069</v>
      </c>
      <c r="I12" s="260">
        <f t="shared" si="4"/>
        <v>3977</v>
      </c>
      <c r="J12" s="259">
        <f t="shared" si="5"/>
        <v>0.2364391902402169</v>
      </c>
      <c r="K12" s="253">
        <v>10408</v>
      </c>
      <c r="L12" s="261">
        <f t="shared" si="6"/>
        <v>-2.1804511278195493E-2</v>
      </c>
      <c r="M12" s="260">
        <f t="shared" si="7"/>
        <v>-232</v>
      </c>
      <c r="N12" s="259">
        <f t="shared" si="8"/>
        <v>0.26281500934296248</v>
      </c>
      <c r="O12" s="253">
        <v>10988</v>
      </c>
      <c r="P12" s="261">
        <f t="shared" si="9"/>
        <v>5.5726364335126899E-2</v>
      </c>
      <c r="Q12" s="260">
        <f t="shared" si="10"/>
        <v>580</v>
      </c>
      <c r="R12" s="261">
        <f t="shared" si="1"/>
        <v>-2.7868707422808114E-2</v>
      </c>
      <c r="S12" s="260">
        <f t="shared" si="2"/>
        <v>-315</v>
      </c>
      <c r="T12" s="259">
        <f t="shared" si="11"/>
        <v>0.30506121769066324</v>
      </c>
      <c r="V12" s="29"/>
      <c r="W12" s="79"/>
      <c r="AE12" s="1"/>
    </row>
    <row r="13" spans="1:31" s="4" customFormat="1" x14ac:dyDescent="0.25">
      <c r="B13" s="236" t="s">
        <v>49</v>
      </c>
      <c r="C13" s="253">
        <v>3525</v>
      </c>
      <c r="D13" s="253">
        <v>740</v>
      </c>
      <c r="E13" s="253">
        <v>1856</v>
      </c>
      <c r="F13" s="254">
        <f t="shared" si="0"/>
        <v>4.4877529801484635E-2</v>
      </c>
      <c r="G13" s="253">
        <v>1974</v>
      </c>
      <c r="H13" s="265">
        <f t="shared" si="3"/>
        <v>6.3577586206896575E-2</v>
      </c>
      <c r="I13" s="256">
        <f t="shared" si="4"/>
        <v>118</v>
      </c>
      <c r="J13" s="254">
        <f t="shared" si="5"/>
        <v>4.3865691873513919E-2</v>
      </c>
      <c r="K13" s="253">
        <v>1047</v>
      </c>
      <c r="L13" s="261">
        <f t="shared" si="6"/>
        <v>-0.46960486322188455</v>
      </c>
      <c r="M13" s="260">
        <f t="shared" si="7"/>
        <v>-927</v>
      </c>
      <c r="N13" s="259">
        <f t="shared" si="8"/>
        <v>2.6438058683904853E-2</v>
      </c>
      <c r="O13" s="253">
        <v>1289</v>
      </c>
      <c r="P13" s="261">
        <f t="shared" si="9"/>
        <v>0.23113658070678134</v>
      </c>
      <c r="Q13" s="260">
        <f t="shared" si="10"/>
        <v>242</v>
      </c>
      <c r="R13" s="261">
        <f t="shared" si="1"/>
        <v>-0.63432624113475178</v>
      </c>
      <c r="S13" s="260">
        <f t="shared" si="2"/>
        <v>-2236</v>
      </c>
      <c r="T13" s="259">
        <f t="shared" si="11"/>
        <v>3.5786668147366668E-2</v>
      </c>
      <c r="V13" s="29"/>
      <c r="W13" s="79"/>
      <c r="AE13" s="1"/>
    </row>
    <row r="14" spans="1:31" s="4" customFormat="1" x14ac:dyDescent="0.25">
      <c r="B14" s="236" t="s">
        <v>52</v>
      </c>
      <c r="C14" s="253">
        <v>1412</v>
      </c>
      <c r="D14" s="253">
        <v>5470</v>
      </c>
      <c r="E14" s="253">
        <v>1100</v>
      </c>
      <c r="F14" s="259">
        <f t="shared" si="0"/>
        <v>2.6597673912517831E-2</v>
      </c>
      <c r="G14" s="253">
        <v>1564</v>
      </c>
      <c r="H14" s="261">
        <f t="shared" si="3"/>
        <v>0.42181818181818187</v>
      </c>
      <c r="I14" s="260">
        <f t="shared" si="4"/>
        <v>464</v>
      </c>
      <c r="J14" s="259">
        <f t="shared" si="5"/>
        <v>3.4754783227039399E-2</v>
      </c>
      <c r="K14" s="253">
        <v>1441</v>
      </c>
      <c r="L14" s="261">
        <f t="shared" si="6"/>
        <v>-7.8644501278772427E-2</v>
      </c>
      <c r="M14" s="260">
        <f t="shared" si="7"/>
        <v>-123</v>
      </c>
      <c r="N14" s="259">
        <f t="shared" si="8"/>
        <v>3.6387051159032374E-2</v>
      </c>
      <c r="O14" s="253">
        <v>518</v>
      </c>
      <c r="P14" s="261">
        <f t="shared" si="9"/>
        <v>-0.64052741151977788</v>
      </c>
      <c r="Q14" s="260">
        <f t="shared" si="10"/>
        <v>-923</v>
      </c>
      <c r="R14" s="261">
        <f t="shared" si="1"/>
        <v>-0.63314447592067991</v>
      </c>
      <c r="S14" s="260">
        <f t="shared" si="2"/>
        <v>-894</v>
      </c>
      <c r="T14" s="259">
        <f t="shared" si="11"/>
        <v>1.4381298758988312E-2</v>
      </c>
      <c r="V14" s="29"/>
      <c r="W14" s="79"/>
      <c r="AE14" s="1"/>
    </row>
    <row r="15" spans="1:31" s="4" customFormat="1" x14ac:dyDescent="0.25">
      <c r="B15" s="236" t="s">
        <v>47</v>
      </c>
      <c r="C15" s="253">
        <v>2181</v>
      </c>
      <c r="D15" s="253">
        <v>1339</v>
      </c>
      <c r="E15" s="253">
        <v>2774</v>
      </c>
      <c r="F15" s="254">
        <f t="shared" si="0"/>
        <v>6.70744976666586E-2</v>
      </c>
      <c r="G15" s="253">
        <v>4203</v>
      </c>
      <c r="H15" s="265">
        <f t="shared" si="3"/>
        <v>0.51514059120403743</v>
      </c>
      <c r="I15" s="256">
        <f t="shared" si="4"/>
        <v>1429</v>
      </c>
      <c r="J15" s="254">
        <f t="shared" si="5"/>
        <v>9.3397924490566872E-2</v>
      </c>
      <c r="K15" s="253">
        <v>3970</v>
      </c>
      <c r="L15" s="261">
        <f t="shared" si="6"/>
        <v>-5.5436592909826277E-2</v>
      </c>
      <c r="M15" s="260">
        <f t="shared" si="7"/>
        <v>-233</v>
      </c>
      <c r="N15" s="259">
        <f t="shared" si="8"/>
        <v>0.10024746224938134</v>
      </c>
      <c r="O15" s="253">
        <v>1108</v>
      </c>
      <c r="P15" s="261">
        <f t="shared" si="9"/>
        <v>-0.72090680100755666</v>
      </c>
      <c r="Q15" s="260">
        <f t="shared" si="10"/>
        <v>-2862</v>
      </c>
      <c r="R15" s="261">
        <f t="shared" si="1"/>
        <v>-0.49197615772581382</v>
      </c>
      <c r="S15" s="260">
        <f t="shared" si="2"/>
        <v>-1073</v>
      </c>
      <c r="T15" s="259">
        <f t="shared" si="11"/>
        <v>3.0761542519225964E-2</v>
      </c>
      <c r="V15" s="29"/>
      <c r="W15" s="79"/>
      <c r="AE15" s="1"/>
    </row>
    <row r="16" spans="1:31" s="4" customFormat="1" x14ac:dyDescent="0.25">
      <c r="B16" s="236" t="s">
        <v>202</v>
      </c>
      <c r="C16" s="253">
        <f>C6-SUM(C7:C15)</f>
        <v>3059</v>
      </c>
      <c r="D16" s="253">
        <f>D6-SUM(D7:D15)</f>
        <v>2976</v>
      </c>
      <c r="E16" s="253">
        <f>E6-SUM(E7:E15)</f>
        <v>5436</v>
      </c>
      <c r="F16" s="259">
        <f t="shared" si="0"/>
        <v>0.13144086853495177</v>
      </c>
      <c r="G16" s="253">
        <f>G6-SUM(G7:G15)</f>
        <v>5624</v>
      </c>
      <c r="H16" s="261">
        <f t="shared" si="3"/>
        <v>3.4584253127299514E-2</v>
      </c>
      <c r="I16" s="260">
        <f t="shared" si="4"/>
        <v>188</v>
      </c>
      <c r="J16" s="259">
        <f t="shared" si="5"/>
        <v>0.12497500055554321</v>
      </c>
      <c r="K16" s="253">
        <f>K6-SUM(K7:K15)</f>
        <v>6116</v>
      </c>
      <c r="L16" s="261">
        <f t="shared" si="6"/>
        <v>8.7482219061166377E-2</v>
      </c>
      <c r="M16" s="260">
        <f t="shared" si="7"/>
        <v>492</v>
      </c>
      <c r="N16" s="259">
        <f t="shared" si="8"/>
        <v>0.15443664461390838</v>
      </c>
      <c r="O16" s="253">
        <f>O6-SUM(O7:O15)</f>
        <v>4295</v>
      </c>
      <c r="P16" s="261">
        <f t="shared" si="9"/>
        <v>-0.29774362328319159</v>
      </c>
      <c r="Q16" s="260">
        <f t="shared" si="10"/>
        <v>-1821</v>
      </c>
      <c r="R16" s="261">
        <f t="shared" si="1"/>
        <v>0.40405361229159853</v>
      </c>
      <c r="S16" s="260">
        <f t="shared" si="2"/>
        <v>1236</v>
      </c>
      <c r="T16" s="259">
        <f t="shared" si="11"/>
        <v>0.11924262194952664</v>
      </c>
      <c r="V16" s="29"/>
      <c r="W16" s="79"/>
      <c r="AE16" s="1"/>
    </row>
    <row r="17" spans="2:31" s="4" customFormat="1" ht="7.5" customHeight="1" x14ac:dyDescent="0.25"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AE17" s="1" t="s">
        <v>181</v>
      </c>
    </row>
    <row r="18" spans="2:31" s="4" customFormat="1" x14ac:dyDescent="0.25">
      <c r="B18" s="170" t="s">
        <v>182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184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185</v>
      </c>
      <c r="O44" s="14">
        <v>2021</v>
      </c>
      <c r="P44" s="14" t="s">
        <v>185</v>
      </c>
      <c r="Q44" s="14" t="s">
        <v>186</v>
      </c>
      <c r="R44" s="14" t="s">
        <v>187</v>
      </c>
      <c r="S44" s="14" t="s">
        <v>188</v>
      </c>
      <c r="T44" s="87"/>
      <c r="AE44" s="1"/>
    </row>
    <row r="45" spans="2:31" s="4" customFormat="1" ht="18.75" hidden="1" x14ac:dyDescent="0.3">
      <c r="B45" s="225" t="s">
        <v>172</v>
      </c>
      <c r="C45" s="226"/>
      <c r="D45" s="226"/>
      <c r="E45" s="226"/>
      <c r="F45" s="226"/>
      <c r="G45" s="226"/>
      <c r="H45" s="226"/>
      <c r="I45" s="226"/>
      <c r="J45" s="226"/>
      <c r="K45" s="226">
        <v>1824653</v>
      </c>
      <c r="L45" s="226"/>
      <c r="M45" s="226"/>
      <c r="N45" s="227"/>
      <c r="O45" s="226">
        <v>2354005</v>
      </c>
      <c r="P45" s="227"/>
      <c r="Q45" s="227">
        <v>1</v>
      </c>
      <c r="R45" s="227">
        <v>0.2901110512519367</v>
      </c>
      <c r="S45" s="226">
        <v>529352</v>
      </c>
      <c r="T45" s="238"/>
      <c r="AE45" s="1"/>
    </row>
    <row r="46" spans="2:31" ht="18.75" hidden="1" x14ac:dyDescent="0.3">
      <c r="B46" s="225" t="s">
        <v>173</v>
      </c>
      <c r="C46" s="226"/>
      <c r="D46" s="226"/>
      <c r="E46" s="226"/>
      <c r="F46" s="226"/>
      <c r="G46" s="226"/>
      <c r="H46" s="226"/>
      <c r="I46" s="226"/>
      <c r="J46" s="226"/>
      <c r="K46" s="226">
        <v>603938</v>
      </c>
      <c r="L46" s="226"/>
      <c r="M46" s="226"/>
      <c r="N46" s="227">
        <v>1</v>
      </c>
      <c r="O46" s="226">
        <v>936181</v>
      </c>
      <c r="P46" s="227">
        <v>1</v>
      </c>
      <c r="Q46" s="227">
        <v>0.39769711619134201</v>
      </c>
      <c r="R46" s="227">
        <v>0.55012766211101138</v>
      </c>
      <c r="S46" s="226">
        <v>332243</v>
      </c>
      <c r="T46" s="238"/>
      <c r="AE46" s="1" t="s">
        <v>174</v>
      </c>
    </row>
    <row r="47" spans="2:31" ht="15.75" hidden="1" x14ac:dyDescent="0.25">
      <c r="B47" s="228" t="s">
        <v>100</v>
      </c>
      <c r="C47" s="229"/>
      <c r="D47" s="229"/>
      <c r="E47" s="229"/>
      <c r="F47" s="229"/>
      <c r="G47" s="229"/>
      <c r="H47" s="229"/>
      <c r="I47" s="229"/>
      <c r="J47" s="229"/>
      <c r="K47" s="229">
        <v>276550.36166633503</v>
      </c>
      <c r="L47" s="229"/>
      <c r="M47" s="229"/>
      <c r="N47" s="230">
        <v>0.45791184139155844</v>
      </c>
      <c r="O47" s="229">
        <v>430252.45635520399</v>
      </c>
      <c r="P47" s="230">
        <v>0.4595825554622493</v>
      </c>
      <c r="Q47" s="230">
        <v>0.18277465695918402</v>
      </c>
      <c r="R47" s="230">
        <v>0.55578337978930015</v>
      </c>
      <c r="S47" s="229">
        <v>153702.09468886897</v>
      </c>
      <c r="T47" s="239"/>
      <c r="AE47" s="1" t="s">
        <v>175</v>
      </c>
    </row>
    <row r="48" spans="2:31" s="4" customFormat="1" hidden="1" x14ac:dyDescent="0.25">
      <c r="B48" s="231" t="s">
        <v>103</v>
      </c>
      <c r="C48" s="232"/>
      <c r="D48" s="232"/>
      <c r="E48" s="232"/>
      <c r="F48" s="232"/>
      <c r="G48" s="232"/>
      <c r="H48" s="232"/>
      <c r="I48" s="232"/>
      <c r="J48" s="232"/>
      <c r="K48" s="232">
        <v>327387.63833385095</v>
      </c>
      <c r="L48" s="232"/>
      <c r="M48" s="232"/>
      <c r="N48" s="235">
        <v>0.54208815860874948</v>
      </c>
      <c r="O48" s="232">
        <v>505927.5436448183</v>
      </c>
      <c r="P48" s="235">
        <v>0.54041637636826456</v>
      </c>
      <c r="Q48" s="235">
        <v>0.21492203442423372</v>
      </c>
      <c r="R48" s="233">
        <v>0.54534711884540576</v>
      </c>
      <c r="S48" s="234">
        <v>178539.90531096736</v>
      </c>
      <c r="T48" s="241"/>
      <c r="AE48" s="1" t="s">
        <v>176</v>
      </c>
    </row>
    <row r="49" spans="2:31" s="4" customFormat="1" hidden="1" x14ac:dyDescent="0.25">
      <c r="B49" s="236" t="s">
        <v>177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178</v>
      </c>
    </row>
    <row r="50" spans="2:31" s="4" customFormat="1" hidden="1" x14ac:dyDescent="0.25">
      <c r="B50" s="236" t="s">
        <v>179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180</v>
      </c>
    </row>
    <row r="51" spans="2:31" s="4" customFormat="1" ht="7.5" hidden="1" customHeight="1" x14ac:dyDescent="0.25"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AE51" s="1" t="s">
        <v>181</v>
      </c>
    </row>
    <row r="52" spans="2:31" s="4" customFormat="1" hidden="1" x14ac:dyDescent="0.25">
      <c r="B52" s="286" t="s">
        <v>182</v>
      </c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48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5" t="s">
        <v>201</v>
      </c>
      <c r="C136" s="229">
        <v>208389</v>
      </c>
      <c r="D136" s="229">
        <v>416048</v>
      </c>
      <c r="E136" s="229">
        <v>423208</v>
      </c>
      <c r="F136" s="229">
        <v>428791</v>
      </c>
      <c r="G136" s="230">
        <f>F136/E136-1</f>
        <v>1.3192094667397569E-2</v>
      </c>
      <c r="H136" s="229">
        <f>F136-E136</f>
        <v>5583</v>
      </c>
      <c r="I136" s="230">
        <f>F136/F$136</f>
        <v>1</v>
      </c>
      <c r="J136" s="229">
        <v>421973</v>
      </c>
      <c r="K136" s="230">
        <f>H136/H$136</f>
        <v>1</v>
      </c>
      <c r="L136" s="230">
        <f>J136/F136-1</f>
        <v>-1.5900520300099585E-2</v>
      </c>
      <c r="M136" s="229">
        <f>J136-F136</f>
        <v>-6818</v>
      </c>
      <c r="N136" s="230">
        <f>J136/C136-1</f>
        <v>1.0249293388806513</v>
      </c>
      <c r="O136" s="229">
        <f>J136-C136</f>
        <v>213584</v>
      </c>
      <c r="Q136" s="29"/>
      <c r="R136" s="79"/>
      <c r="Z136" s="1" t="s">
        <v>174</v>
      </c>
      <c r="AE136"/>
    </row>
    <row r="137" spans="1:31" s="4" customFormat="1" x14ac:dyDescent="0.25">
      <c r="B137" s="236" t="s">
        <v>44</v>
      </c>
      <c r="C137" s="253">
        <v>68476</v>
      </c>
      <c r="D137" s="253">
        <v>126666</v>
      </c>
      <c r="E137" s="253">
        <v>86811</v>
      </c>
      <c r="F137" s="253">
        <v>75374</v>
      </c>
      <c r="G137" s="259">
        <f t="shared" ref="G137:G146" si="12">F137/E137-1</f>
        <v>-0.13174597689232936</v>
      </c>
      <c r="H137" s="266">
        <f t="shared" ref="H137:H146" si="13">F137-E137</f>
        <v>-11437</v>
      </c>
      <c r="I137" s="261">
        <f t="shared" ref="I137:K146" si="14">F137/F$136</f>
        <v>0.17578260737748694</v>
      </c>
      <c r="J137" s="253">
        <v>60650</v>
      </c>
      <c r="K137" s="261">
        <f t="shared" si="14"/>
        <v>-2.0485402113559017</v>
      </c>
      <c r="L137" s="261">
        <f t="shared" ref="L137:L146" si="15">J137/F137-1</f>
        <v>-0.19534587523549229</v>
      </c>
      <c r="M137" s="260">
        <f t="shared" ref="M137:M146" si="16">J137-F137</f>
        <v>-14724</v>
      </c>
      <c r="N137" s="259">
        <f t="shared" ref="N137:N146" si="17">J137/C137-1</f>
        <v>-0.11428821776972953</v>
      </c>
      <c r="O137" s="253">
        <f t="shared" ref="O137:O146" si="18">J137-C137</f>
        <v>-7826</v>
      </c>
      <c r="Q137" s="29"/>
      <c r="R137" s="79"/>
      <c r="Z137" s="1" t="s">
        <v>176</v>
      </c>
    </row>
    <row r="138" spans="1:31" s="4" customFormat="1" x14ac:dyDescent="0.25">
      <c r="B138" s="236" t="s">
        <v>45</v>
      </c>
      <c r="C138" s="253">
        <v>24912</v>
      </c>
      <c r="D138" s="253">
        <v>43482</v>
      </c>
      <c r="E138" s="253">
        <v>48094</v>
      </c>
      <c r="F138" s="253">
        <v>51902</v>
      </c>
      <c r="G138" s="259">
        <f t="shared" si="12"/>
        <v>7.9178275876408799E-2</v>
      </c>
      <c r="H138" s="266">
        <f t="shared" si="13"/>
        <v>3808</v>
      </c>
      <c r="I138" s="261">
        <f t="shared" si="14"/>
        <v>0.12104265248104555</v>
      </c>
      <c r="J138" s="253">
        <v>50245</v>
      </c>
      <c r="K138" s="261">
        <f t="shared" si="14"/>
        <v>0.68207057137739568</v>
      </c>
      <c r="L138" s="261">
        <f t="shared" si="15"/>
        <v>-3.1925552001849655E-2</v>
      </c>
      <c r="M138" s="260">
        <f t="shared" si="16"/>
        <v>-1657</v>
      </c>
      <c r="N138" s="259">
        <f t="shared" si="17"/>
        <v>1.0168994861913938</v>
      </c>
      <c r="O138" s="253">
        <f t="shared" si="18"/>
        <v>25333</v>
      </c>
      <c r="Q138" s="29"/>
      <c r="R138" s="79"/>
      <c r="Z138" s="1"/>
    </row>
    <row r="139" spans="1:31" s="4" customFormat="1" x14ac:dyDescent="0.25">
      <c r="B139" s="236" t="s">
        <v>46</v>
      </c>
      <c r="C139" s="253">
        <v>1658</v>
      </c>
      <c r="D139" s="253">
        <v>2415</v>
      </c>
      <c r="E139" s="253">
        <v>3515</v>
      </c>
      <c r="F139" s="253">
        <v>14811</v>
      </c>
      <c r="G139" s="259">
        <f t="shared" si="12"/>
        <v>3.2136557610241825</v>
      </c>
      <c r="H139" s="267">
        <f t="shared" si="13"/>
        <v>11296</v>
      </c>
      <c r="I139" s="265">
        <f t="shared" si="14"/>
        <v>3.4541303338922691E-2</v>
      </c>
      <c r="J139" s="253">
        <v>7251</v>
      </c>
      <c r="K139" s="265">
        <f t="shared" si="14"/>
        <v>2.0232849722371484</v>
      </c>
      <c r="L139" s="261">
        <f t="shared" si="15"/>
        <v>-0.51043143609479436</v>
      </c>
      <c r="M139" s="260">
        <f t="shared" si="16"/>
        <v>-7560</v>
      </c>
      <c r="N139" s="259">
        <f t="shared" si="17"/>
        <v>3.3733413751507841</v>
      </c>
      <c r="O139" s="253">
        <f t="shared" si="18"/>
        <v>5593</v>
      </c>
      <c r="Q139" s="29"/>
      <c r="R139" s="79"/>
      <c r="Z139" s="1"/>
    </row>
    <row r="140" spans="1:31" s="4" customFormat="1" x14ac:dyDescent="0.25">
      <c r="B140" s="236" t="s">
        <v>48</v>
      </c>
      <c r="C140" s="253">
        <v>28320</v>
      </c>
      <c r="D140" s="253">
        <v>66989</v>
      </c>
      <c r="E140" s="253">
        <v>97391</v>
      </c>
      <c r="F140" s="253">
        <v>92103</v>
      </c>
      <c r="G140" s="259">
        <f t="shared" si="12"/>
        <v>-5.4296598248298134E-2</v>
      </c>
      <c r="H140" s="266">
        <f t="shared" si="13"/>
        <v>-5288</v>
      </c>
      <c r="I140" s="261">
        <f t="shared" si="14"/>
        <v>0.21479695236140683</v>
      </c>
      <c r="J140" s="253">
        <v>106284</v>
      </c>
      <c r="K140" s="261">
        <f t="shared" si="14"/>
        <v>-0.94716102453877848</v>
      </c>
      <c r="L140" s="261">
        <f t="shared" si="15"/>
        <v>0.15396892609361257</v>
      </c>
      <c r="M140" s="260">
        <f t="shared" si="16"/>
        <v>14181</v>
      </c>
      <c r="N140" s="259">
        <f t="shared" si="17"/>
        <v>2.7529661016949154</v>
      </c>
      <c r="O140" s="253">
        <f t="shared" si="18"/>
        <v>77964</v>
      </c>
      <c r="Q140" s="29"/>
      <c r="R140" s="79"/>
      <c r="Z140" s="1"/>
    </row>
    <row r="141" spans="1:31" s="4" customFormat="1" x14ac:dyDescent="0.25">
      <c r="B141" s="236" t="s">
        <v>50</v>
      </c>
      <c r="C141" s="253">
        <v>4963</v>
      </c>
      <c r="D141" s="253">
        <v>24120</v>
      </c>
      <c r="E141" s="253">
        <v>16359</v>
      </c>
      <c r="F141" s="253">
        <v>19520</v>
      </c>
      <c r="G141" s="259">
        <f t="shared" si="12"/>
        <v>0.19322696986368371</v>
      </c>
      <c r="H141" s="267">
        <f t="shared" si="13"/>
        <v>3161</v>
      </c>
      <c r="I141" s="265">
        <f t="shared" si="14"/>
        <v>4.5523343540326174E-2</v>
      </c>
      <c r="J141" s="253">
        <v>16099</v>
      </c>
      <c r="K141" s="265">
        <f t="shared" si="14"/>
        <v>0.56618305570481819</v>
      </c>
      <c r="L141" s="261">
        <f t="shared" si="15"/>
        <v>-0.17525614754098362</v>
      </c>
      <c r="M141" s="260">
        <f t="shared" si="16"/>
        <v>-3421</v>
      </c>
      <c r="N141" s="259">
        <f t="shared" si="17"/>
        <v>2.243804150715293</v>
      </c>
      <c r="O141" s="253">
        <f t="shared" si="18"/>
        <v>11136</v>
      </c>
      <c r="Q141" s="29"/>
      <c r="R141" s="79"/>
      <c r="Z141" s="1"/>
    </row>
    <row r="142" spans="1:31" s="4" customFormat="1" x14ac:dyDescent="0.25">
      <c r="B142" s="236" t="s">
        <v>51</v>
      </c>
      <c r="C142" s="253">
        <v>27791</v>
      </c>
      <c r="D142" s="253">
        <v>53247</v>
      </c>
      <c r="E142" s="253">
        <v>69865</v>
      </c>
      <c r="F142" s="253">
        <v>66121</v>
      </c>
      <c r="G142" s="259">
        <f t="shared" si="12"/>
        <v>-5.3589064624633198E-2</v>
      </c>
      <c r="H142" s="266">
        <f t="shared" si="13"/>
        <v>-3744</v>
      </c>
      <c r="I142" s="261">
        <f t="shared" si="14"/>
        <v>0.1542033298273518</v>
      </c>
      <c r="J142" s="253">
        <v>75793</v>
      </c>
      <c r="K142" s="261">
        <f t="shared" si="14"/>
        <v>-0.67060720042987643</v>
      </c>
      <c r="L142" s="261">
        <f t="shared" si="15"/>
        <v>0.14627727953297742</v>
      </c>
      <c r="M142" s="260">
        <f t="shared" si="16"/>
        <v>9672</v>
      </c>
      <c r="N142" s="259">
        <f t="shared" si="17"/>
        <v>1.7272498290813574</v>
      </c>
      <c r="O142" s="253">
        <f t="shared" si="18"/>
        <v>48002</v>
      </c>
      <c r="Q142" s="29"/>
      <c r="R142" s="79"/>
      <c r="Z142" s="1"/>
    </row>
    <row r="143" spans="1:31" s="4" customFormat="1" x14ac:dyDescent="0.25">
      <c r="B143" s="236" t="s">
        <v>49</v>
      </c>
      <c r="C143" s="253">
        <v>8684</v>
      </c>
      <c r="D143" s="253">
        <v>11001</v>
      </c>
      <c r="E143" s="253">
        <v>16289</v>
      </c>
      <c r="F143" s="253">
        <v>12024</v>
      </c>
      <c r="G143" s="259">
        <f t="shared" si="12"/>
        <v>-0.261833138928111</v>
      </c>
      <c r="H143" s="267">
        <f t="shared" si="13"/>
        <v>-4265</v>
      </c>
      <c r="I143" s="265">
        <f t="shared" si="14"/>
        <v>2.8041633336520589E-2</v>
      </c>
      <c r="J143" s="253">
        <v>11877</v>
      </c>
      <c r="K143" s="265">
        <f t="shared" si="14"/>
        <v>-0.76392620454952531</v>
      </c>
      <c r="L143" s="261">
        <f t="shared" si="15"/>
        <v>-1.2225548902195627E-2</v>
      </c>
      <c r="M143" s="260">
        <f t="shared" si="16"/>
        <v>-147</v>
      </c>
      <c r="N143" s="259">
        <f t="shared" si="17"/>
        <v>0.36768770152003682</v>
      </c>
      <c r="O143" s="253">
        <f t="shared" si="18"/>
        <v>3193</v>
      </c>
      <c r="Q143" s="29"/>
      <c r="R143" s="79"/>
      <c r="Z143" s="1"/>
    </row>
    <row r="144" spans="1:31" s="4" customFormat="1" x14ac:dyDescent="0.25">
      <c r="B144" s="236" t="s">
        <v>52</v>
      </c>
      <c r="C144" s="253">
        <v>20058</v>
      </c>
      <c r="D144" s="253">
        <v>34195</v>
      </c>
      <c r="E144" s="253">
        <v>19943</v>
      </c>
      <c r="F144" s="253">
        <v>20738</v>
      </c>
      <c r="G144" s="259">
        <f t="shared" si="12"/>
        <v>3.9863611292182632E-2</v>
      </c>
      <c r="H144" s="266">
        <f t="shared" si="13"/>
        <v>795</v>
      </c>
      <c r="I144" s="261">
        <f t="shared" si="14"/>
        <v>4.8363888234594477E-2</v>
      </c>
      <c r="J144" s="253">
        <v>18376</v>
      </c>
      <c r="K144" s="261">
        <f t="shared" si="14"/>
        <v>0.14239656098871575</v>
      </c>
      <c r="L144" s="261">
        <f t="shared" si="15"/>
        <v>-0.1138971935577201</v>
      </c>
      <c r="M144" s="260">
        <f t="shared" si="16"/>
        <v>-2362</v>
      </c>
      <c r="N144" s="259">
        <f t="shared" si="17"/>
        <v>-8.3856815235816118E-2</v>
      </c>
      <c r="O144" s="253">
        <f t="shared" si="18"/>
        <v>-1682</v>
      </c>
      <c r="Q144" s="29"/>
      <c r="R144" s="79"/>
      <c r="Z144" s="1"/>
    </row>
    <row r="145" spans="2:31" s="4" customFormat="1" x14ac:dyDescent="0.25">
      <c r="B145" s="236" t="s">
        <v>47</v>
      </c>
      <c r="C145" s="253">
        <v>8930</v>
      </c>
      <c r="D145" s="253">
        <v>21567</v>
      </c>
      <c r="E145" s="253">
        <v>23338</v>
      </c>
      <c r="F145" s="253">
        <v>31999</v>
      </c>
      <c r="G145" s="259">
        <f t="shared" si="12"/>
        <v>0.37111149198731685</v>
      </c>
      <c r="H145" s="267">
        <f t="shared" si="13"/>
        <v>8661</v>
      </c>
      <c r="I145" s="265">
        <f t="shared" si="14"/>
        <v>7.4626099894820552E-2</v>
      </c>
      <c r="J145" s="253">
        <v>37562</v>
      </c>
      <c r="K145" s="265">
        <f t="shared" si="14"/>
        <v>1.5513164965072541</v>
      </c>
      <c r="L145" s="261">
        <f t="shared" si="15"/>
        <v>0.17384918278696215</v>
      </c>
      <c r="M145" s="260">
        <f t="shared" si="16"/>
        <v>5563</v>
      </c>
      <c r="N145" s="259">
        <f t="shared" si="17"/>
        <v>3.2062709966405372</v>
      </c>
      <c r="O145" s="253">
        <f t="shared" si="18"/>
        <v>28632</v>
      </c>
      <c r="Q145" s="29"/>
      <c r="R145" s="79"/>
      <c r="Z145" s="1"/>
    </row>
    <row r="146" spans="2:31" s="4" customFormat="1" x14ac:dyDescent="0.25">
      <c r="B146" s="236" t="s">
        <v>202</v>
      </c>
      <c r="C146" s="253">
        <f>C136-SUM(C137:C145)</f>
        <v>14597</v>
      </c>
      <c r="D146" s="253">
        <f>D136-SUM(D137:D145)</f>
        <v>32366</v>
      </c>
      <c r="E146" s="253">
        <f>E136-SUM(E137:E145)</f>
        <v>41603</v>
      </c>
      <c r="F146" s="253">
        <f>F136-SUM(F137:F145)</f>
        <v>44199</v>
      </c>
      <c r="G146" s="259">
        <f t="shared" si="12"/>
        <v>6.2399346200995076E-2</v>
      </c>
      <c r="H146" s="266">
        <f t="shared" si="13"/>
        <v>2596</v>
      </c>
      <c r="I146" s="261">
        <f t="shared" si="14"/>
        <v>0.10307818960752441</v>
      </c>
      <c r="J146" s="253">
        <f>J136-SUM(J137:J145)</f>
        <v>37836</v>
      </c>
      <c r="K146" s="261">
        <f t="shared" si="14"/>
        <v>0.46498298405874977</v>
      </c>
      <c r="L146" s="261">
        <f t="shared" si="15"/>
        <v>-0.14396253308898388</v>
      </c>
      <c r="M146" s="260">
        <f t="shared" si="16"/>
        <v>-6363</v>
      </c>
      <c r="N146" s="259">
        <f t="shared" si="17"/>
        <v>1.592039460163047</v>
      </c>
      <c r="O146" s="253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Z147" s="1" t="s">
        <v>181</v>
      </c>
    </row>
    <row r="148" spans="2:31" s="4" customFormat="1" x14ac:dyDescent="0.25">
      <c r="B148" s="170" t="s">
        <v>182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313F-B988-4457-BF77-EF716D6846F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307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205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11054</v>
      </c>
      <c r="D8" s="118">
        <f t="shared" ref="D8:D21" si="0">C8/C9-1</f>
        <v>-0.45412345679012345</v>
      </c>
    </row>
    <row r="9" spans="1:5" x14ac:dyDescent="0.25">
      <c r="A9" s="1"/>
      <c r="B9" s="116">
        <v>2023</v>
      </c>
      <c r="C9" s="117">
        <v>20250</v>
      </c>
      <c r="D9" s="118">
        <f t="shared" si="0"/>
        <v>1.9946761313220942</v>
      </c>
    </row>
    <row r="10" spans="1:5" x14ac:dyDescent="0.25">
      <c r="A10" s="1"/>
      <c r="B10" s="116">
        <v>2022</v>
      </c>
      <c r="C10" s="117">
        <v>6762</v>
      </c>
      <c r="D10" s="118">
        <f t="shared" si="0"/>
        <v>0.36606060606060598</v>
      </c>
    </row>
    <row r="11" spans="1:5" x14ac:dyDescent="0.25">
      <c r="A11" s="1"/>
      <c r="B11" s="116">
        <v>2021</v>
      </c>
      <c r="C11" s="117">
        <v>4950</v>
      </c>
      <c r="D11" s="118">
        <f t="shared" si="0"/>
        <v>1.116289012398461</v>
      </c>
    </row>
    <row r="12" spans="1:5" x14ac:dyDescent="0.25">
      <c r="A12" s="1" t="s">
        <v>72</v>
      </c>
      <c r="B12" s="116">
        <v>2020</v>
      </c>
      <c r="C12" s="117">
        <v>2339</v>
      </c>
      <c r="D12" s="118">
        <f t="shared" si="0"/>
        <v>-0.7774288704919593</v>
      </c>
    </row>
    <row r="13" spans="1:5" x14ac:dyDescent="0.25">
      <c r="A13" s="1" t="s">
        <v>74</v>
      </c>
      <c r="B13" s="116">
        <v>2019</v>
      </c>
      <c r="C13" s="117">
        <v>10509</v>
      </c>
      <c r="D13" s="118">
        <f t="shared" si="0"/>
        <v>-9.8790841265757656E-2</v>
      </c>
    </row>
    <row r="14" spans="1:5" x14ac:dyDescent="0.25">
      <c r="A14" s="1" t="s">
        <v>76</v>
      </c>
      <c r="B14" s="116">
        <v>2018</v>
      </c>
      <c r="C14" s="117">
        <v>11661</v>
      </c>
      <c r="D14" s="118">
        <f t="shared" si="0"/>
        <v>5.5007690219849747E-2</v>
      </c>
    </row>
    <row r="15" spans="1:5" x14ac:dyDescent="0.25">
      <c r="A15" s="1" t="s">
        <v>78</v>
      </c>
      <c r="B15" s="116">
        <v>2017</v>
      </c>
      <c r="C15" s="117">
        <v>11053</v>
      </c>
      <c r="D15" s="118">
        <f t="shared" si="0"/>
        <v>-6.9299427416638637E-2</v>
      </c>
    </row>
    <row r="16" spans="1:5" x14ac:dyDescent="0.25">
      <c r="A16" s="1" t="s">
        <v>80</v>
      </c>
      <c r="B16" s="116">
        <v>2016</v>
      </c>
      <c r="C16" s="117">
        <v>11876</v>
      </c>
      <c r="D16" s="118">
        <f>C16/C17-1</f>
        <v>2.0537939331442878E-2</v>
      </c>
    </row>
    <row r="17" spans="1:4" x14ac:dyDescent="0.25">
      <c r="A17" s="1" t="s">
        <v>82</v>
      </c>
      <c r="B17" s="116">
        <v>2015</v>
      </c>
      <c r="C17" s="117">
        <v>11637</v>
      </c>
      <c r="D17" s="118">
        <f t="shared" si="0"/>
        <v>-8.029716272820675E-2</v>
      </c>
    </row>
    <row r="18" spans="1:4" x14ac:dyDescent="0.25">
      <c r="A18" s="1" t="s">
        <v>84</v>
      </c>
      <c r="B18" s="116">
        <v>2014</v>
      </c>
      <c r="C18" s="117">
        <v>12653</v>
      </c>
      <c r="D18" s="118">
        <f t="shared" si="0"/>
        <v>0.6922562525076903</v>
      </c>
    </row>
    <row r="19" spans="1:4" x14ac:dyDescent="0.25">
      <c r="A19" s="1" t="s">
        <v>86</v>
      </c>
      <c r="B19" s="116">
        <v>2013</v>
      </c>
      <c r="C19" s="117">
        <v>7477</v>
      </c>
      <c r="D19" s="118">
        <f t="shared" si="0"/>
        <v>-0.26269598658909377</v>
      </c>
    </row>
    <row r="20" spans="1:4" x14ac:dyDescent="0.25">
      <c r="A20" s="1" t="s">
        <v>88</v>
      </c>
      <c r="B20" s="116">
        <v>2012</v>
      </c>
      <c r="C20" s="117">
        <v>10141</v>
      </c>
      <c r="D20" s="118">
        <f>C20/C21-1</f>
        <v>-0.19960536700868192</v>
      </c>
    </row>
    <row r="21" spans="1:4" x14ac:dyDescent="0.25">
      <c r="A21" s="1" t="s">
        <v>90</v>
      </c>
      <c r="B21" s="116">
        <v>2011</v>
      </c>
      <c r="C21" s="117">
        <v>12670</v>
      </c>
      <c r="D21" s="118">
        <f t="shared" si="0"/>
        <v>-6.5840890658408924E-2</v>
      </c>
    </row>
    <row r="22" spans="1:4" x14ac:dyDescent="0.25">
      <c r="A22" s="1" t="s">
        <v>92</v>
      </c>
      <c r="B22" s="116">
        <v>2010</v>
      </c>
      <c r="C22" s="117">
        <v>13563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86734-2DE5-45FB-A8EA-093EF0C2E7E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308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206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3803</v>
      </c>
      <c r="D8" s="118">
        <f t="shared" ref="D8:D21" si="0">C8/C9-1</f>
        <v>-0.30079058650487223</v>
      </c>
    </row>
    <row r="9" spans="1:5" x14ac:dyDescent="0.25">
      <c r="A9" s="1"/>
      <c r="B9" s="116">
        <v>2023</v>
      </c>
      <c r="C9" s="117">
        <v>5439</v>
      </c>
      <c r="D9" s="118">
        <f t="shared" si="0"/>
        <v>0.67508469356328926</v>
      </c>
    </row>
    <row r="10" spans="1:5" x14ac:dyDescent="0.25">
      <c r="A10" s="1"/>
      <c r="B10" s="116">
        <v>2022</v>
      </c>
      <c r="C10" s="117">
        <v>3247</v>
      </c>
      <c r="D10" s="118">
        <f t="shared" si="0"/>
        <v>0.28086785009861925</v>
      </c>
    </row>
    <row r="11" spans="1:5" x14ac:dyDescent="0.25">
      <c r="A11" s="1"/>
      <c r="B11" s="116">
        <v>2021</v>
      </c>
      <c r="C11" s="117">
        <v>2535</v>
      </c>
      <c r="D11" s="118">
        <f t="shared" si="0"/>
        <v>2.7224669603524227</v>
      </c>
    </row>
    <row r="12" spans="1:5" x14ac:dyDescent="0.25">
      <c r="A12" s="1" t="s">
        <v>72</v>
      </c>
      <c r="B12" s="116">
        <v>2020</v>
      </c>
      <c r="C12" s="117">
        <v>681</v>
      </c>
      <c r="D12" s="118">
        <f t="shared" si="0"/>
        <v>-0.85082146768893763</v>
      </c>
    </row>
    <row r="13" spans="1:5" x14ac:dyDescent="0.25">
      <c r="A13" s="1" t="s">
        <v>74</v>
      </c>
      <c r="B13" s="116">
        <v>2019</v>
      </c>
      <c r="C13" s="117">
        <v>4565</v>
      </c>
      <c r="D13" s="118">
        <f t="shared" si="0"/>
        <v>4.0337283500455845E-2</v>
      </c>
    </row>
    <row r="14" spans="1:5" x14ac:dyDescent="0.25">
      <c r="A14" s="1" t="s">
        <v>76</v>
      </c>
      <c r="B14" s="116">
        <v>2018</v>
      </c>
      <c r="C14" s="117">
        <v>4388</v>
      </c>
      <c r="D14" s="118">
        <f t="shared" si="0"/>
        <v>0.13267940113577703</v>
      </c>
    </row>
    <row r="15" spans="1:5" x14ac:dyDescent="0.25">
      <c r="A15" s="1" t="s">
        <v>78</v>
      </c>
      <c r="B15" s="116">
        <v>2017</v>
      </c>
      <c r="C15" s="117">
        <v>3874</v>
      </c>
      <c r="D15" s="118">
        <f>C15/C16-1</f>
        <v>-7.0760374190453335E-2</v>
      </c>
    </row>
    <row r="16" spans="1:5" x14ac:dyDescent="0.25">
      <c r="A16" s="1" t="s">
        <v>80</v>
      </c>
      <c r="B16" s="116">
        <v>2016</v>
      </c>
      <c r="C16" s="117">
        <v>4169</v>
      </c>
      <c r="D16" s="118">
        <f>C16/C17-1</f>
        <v>9.2505241090146795E-2</v>
      </c>
    </row>
    <row r="17" spans="1:4" x14ac:dyDescent="0.25">
      <c r="A17" s="1" t="s">
        <v>82</v>
      </c>
      <c r="B17" s="116">
        <v>2015</v>
      </c>
      <c r="C17" s="117">
        <v>3816</v>
      </c>
      <c r="D17" s="118">
        <f t="shared" si="0"/>
        <v>-0.32745858301022202</v>
      </c>
    </row>
    <row r="18" spans="1:4" x14ac:dyDescent="0.25">
      <c r="A18" s="1" t="s">
        <v>84</v>
      </c>
      <c r="B18" s="116">
        <v>2014</v>
      </c>
      <c r="C18" s="117">
        <v>5674</v>
      </c>
      <c r="D18" s="118">
        <f t="shared" si="0"/>
        <v>0.91559756920999336</v>
      </c>
    </row>
    <row r="19" spans="1:4" x14ac:dyDescent="0.25">
      <c r="A19" s="1" t="s">
        <v>86</v>
      </c>
      <c r="B19" s="116">
        <v>2013</v>
      </c>
      <c r="C19" s="117">
        <v>2962</v>
      </c>
      <c r="D19" s="118">
        <f t="shared" si="0"/>
        <v>-0.27703197461557239</v>
      </c>
    </row>
    <row r="20" spans="1:4" x14ac:dyDescent="0.25">
      <c r="A20" s="1" t="s">
        <v>88</v>
      </c>
      <c r="B20" s="116">
        <v>2012</v>
      </c>
      <c r="C20" s="117">
        <v>4097</v>
      </c>
      <c r="D20" s="118">
        <f>C20/C21-1</f>
        <v>0.12031719989062073</v>
      </c>
    </row>
    <row r="21" spans="1:4" x14ac:dyDescent="0.25">
      <c r="A21" s="1" t="s">
        <v>90</v>
      </c>
      <c r="B21" s="116">
        <v>2011</v>
      </c>
      <c r="C21" s="117">
        <v>3657</v>
      </c>
      <c r="D21" s="118">
        <f t="shared" si="0"/>
        <v>-0.12616487455197134</v>
      </c>
    </row>
    <row r="22" spans="1:4" x14ac:dyDescent="0.25">
      <c r="A22" s="1" t="s">
        <v>92</v>
      </c>
      <c r="B22" s="116">
        <v>2010</v>
      </c>
      <c r="C22" s="117">
        <v>4185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46DB6-FFB8-4568-95B3-4F1663E2612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309</v>
      </c>
      <c r="C4" s="268"/>
      <c r="D4" s="268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3" t="s">
        <v>207</v>
      </c>
      <c r="D6" s="294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7251</v>
      </c>
      <c r="D8" s="118">
        <f t="shared" ref="D8:D21" si="0">C8/C9-1</f>
        <v>-0.51043143609479436</v>
      </c>
    </row>
    <row r="9" spans="1:5" x14ac:dyDescent="0.25">
      <c r="A9" s="1"/>
      <c r="B9" s="116">
        <v>2023</v>
      </c>
      <c r="C9" s="117">
        <v>14811</v>
      </c>
      <c r="D9" s="118">
        <f t="shared" si="0"/>
        <v>3.2136557610241825</v>
      </c>
    </row>
    <row r="10" spans="1:5" x14ac:dyDescent="0.25">
      <c r="A10" s="1"/>
      <c r="B10" s="116">
        <v>2022</v>
      </c>
      <c r="C10" s="117">
        <v>3515</v>
      </c>
      <c r="D10" s="118">
        <f t="shared" si="0"/>
        <v>0.45548654244306408</v>
      </c>
    </row>
    <row r="11" spans="1:5" x14ac:dyDescent="0.25">
      <c r="A11" s="1"/>
      <c r="B11" s="116">
        <v>2021</v>
      </c>
      <c r="C11" s="117">
        <v>2415</v>
      </c>
      <c r="D11" s="118">
        <f t="shared" si="0"/>
        <v>0.45657418576598308</v>
      </c>
    </row>
    <row r="12" spans="1:5" x14ac:dyDescent="0.25">
      <c r="A12" s="1" t="s">
        <v>72</v>
      </c>
      <c r="B12" s="116">
        <v>2020</v>
      </c>
      <c r="C12" s="117">
        <v>1658</v>
      </c>
      <c r="D12" s="118">
        <f t="shared" si="0"/>
        <v>-0.72106325706594887</v>
      </c>
    </row>
    <row r="13" spans="1:5" x14ac:dyDescent="0.25">
      <c r="A13" s="1" t="s">
        <v>74</v>
      </c>
      <c r="B13" s="116">
        <v>2019</v>
      </c>
      <c r="C13" s="117">
        <v>5944</v>
      </c>
      <c r="D13" s="118">
        <f t="shared" si="0"/>
        <v>-0.182730647600715</v>
      </c>
    </row>
    <row r="14" spans="1:5" x14ac:dyDescent="0.25">
      <c r="A14" s="1" t="s">
        <v>76</v>
      </c>
      <c r="B14" s="116">
        <v>2018</v>
      </c>
      <c r="C14" s="117">
        <v>7273</v>
      </c>
      <c r="D14" s="118">
        <f t="shared" si="0"/>
        <v>1.3093745647026145E-2</v>
      </c>
    </row>
    <row r="15" spans="1:5" x14ac:dyDescent="0.25">
      <c r="A15" s="1" t="s">
        <v>78</v>
      </c>
      <c r="B15" s="116">
        <v>2017</v>
      </c>
      <c r="C15" s="117">
        <v>7179</v>
      </c>
      <c r="D15" s="118">
        <f>C15/C16-1</f>
        <v>-6.8509147528221126E-2</v>
      </c>
    </row>
    <row r="16" spans="1:5" x14ac:dyDescent="0.25">
      <c r="A16" s="1" t="s">
        <v>80</v>
      </c>
      <c r="B16" s="116">
        <v>2016</v>
      </c>
      <c r="C16" s="117">
        <v>7707</v>
      </c>
      <c r="D16" s="118">
        <f>C16/C17-1</f>
        <v>-1.4576141158419653E-2</v>
      </c>
    </row>
    <row r="17" spans="1:4" x14ac:dyDescent="0.25">
      <c r="A17" s="1" t="s">
        <v>82</v>
      </c>
      <c r="B17" s="116">
        <v>2015</v>
      </c>
      <c r="C17" s="117">
        <v>7821</v>
      </c>
      <c r="D17" s="118">
        <f t="shared" si="0"/>
        <v>0.12064765725748683</v>
      </c>
    </row>
    <row r="18" spans="1:4" x14ac:dyDescent="0.25">
      <c r="A18" s="1" t="s">
        <v>84</v>
      </c>
      <c r="B18" s="116">
        <v>2014</v>
      </c>
      <c r="C18" s="117">
        <v>6979</v>
      </c>
      <c r="D18" s="118">
        <f t="shared" si="0"/>
        <v>0.54573643410852712</v>
      </c>
    </row>
    <row r="19" spans="1:4" x14ac:dyDescent="0.25">
      <c r="A19" s="1" t="s">
        <v>86</v>
      </c>
      <c r="B19" s="116">
        <v>2013</v>
      </c>
      <c r="C19" s="117">
        <v>4515</v>
      </c>
      <c r="D19" s="118">
        <f t="shared" si="0"/>
        <v>-0.25297816015883523</v>
      </c>
    </row>
    <row r="20" spans="1:4" x14ac:dyDescent="0.25">
      <c r="A20" s="1" t="s">
        <v>88</v>
      </c>
      <c r="B20" s="116">
        <v>2012</v>
      </c>
      <c r="C20" s="117">
        <v>6044</v>
      </c>
      <c r="D20" s="118">
        <f>C20/C21-1</f>
        <v>-0.32941307000998554</v>
      </c>
    </row>
    <row r="21" spans="1:4" x14ac:dyDescent="0.25">
      <c r="A21" s="1" t="s">
        <v>90</v>
      </c>
      <c r="B21" s="116">
        <v>2011</v>
      </c>
      <c r="C21" s="117">
        <v>9013</v>
      </c>
      <c r="D21" s="118">
        <f t="shared" si="0"/>
        <v>-3.8920878652164648E-2</v>
      </c>
    </row>
    <row r="22" spans="1:4" x14ac:dyDescent="0.25">
      <c r="A22" s="1" t="s">
        <v>92</v>
      </c>
      <c r="B22" s="116">
        <v>2010</v>
      </c>
      <c r="C22" s="117">
        <v>9378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88042-7E17-4F26-83A5-A48CDED3FD8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1" t="s">
        <v>58</v>
      </c>
      <c r="D5" s="291"/>
      <c r="E5" s="291"/>
      <c r="F5" s="291"/>
      <c r="G5" s="291"/>
      <c r="H5" s="291"/>
      <c r="I5" s="86"/>
      <c r="J5" s="86"/>
      <c r="K5" s="86"/>
      <c r="L5" s="86"/>
      <c r="M5" s="87"/>
      <c r="N5" s="292" t="s">
        <v>59</v>
      </c>
      <c r="O5" s="292"/>
      <c r="P5" s="292"/>
      <c r="Q5" s="292"/>
      <c r="R5" s="292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223</v>
      </c>
      <c r="O6" s="90" t="s">
        <v>224</v>
      </c>
      <c r="P6" s="90" t="s">
        <v>225</v>
      </c>
      <c r="Q6" s="90" t="s">
        <v>226</v>
      </c>
      <c r="R6" s="90" t="s">
        <v>227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48131</v>
      </c>
      <c r="O7" s="92">
        <v>119375</v>
      </c>
      <c r="P7" s="92">
        <v>376836</v>
      </c>
      <c r="Q7" s="92">
        <v>383022</v>
      </c>
      <c r="R7" s="92">
        <v>380007</v>
      </c>
      <c r="S7" s="93">
        <f t="shared" ref="S7:S52" si="4">IFERROR(R7/Q7-1,"-")</f>
        <v>-7.8716105080125498E-3</v>
      </c>
      <c r="T7" s="93">
        <f t="shared" ref="T7:T52" si="5">IFERROR(R7/N7-1,"-")</f>
        <v>6.8952650059213401</v>
      </c>
      <c r="U7" s="92">
        <f t="shared" ref="U7:U52" si="6">IFERROR(R7-Q7,"-")</f>
        <v>-3015</v>
      </c>
      <c r="V7" s="92">
        <f t="shared" ref="V7:V52" si="7">IFERROR(R7-N7,"-")</f>
        <v>331876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28923</v>
      </c>
      <c r="O8" s="95">
        <v>87606</v>
      </c>
      <c r="P8" s="95">
        <v>89082</v>
      </c>
      <c r="Q8" s="95">
        <v>91358</v>
      </c>
      <c r="R8" s="95">
        <v>90645</v>
      </c>
      <c r="S8" s="96">
        <f t="shared" si="4"/>
        <v>-7.8044615687733465E-3</v>
      </c>
      <c r="T8" s="96">
        <f t="shared" si="5"/>
        <v>2.1340109947100925</v>
      </c>
      <c r="U8" s="95">
        <f t="shared" si="6"/>
        <v>-713</v>
      </c>
      <c r="V8" s="95">
        <f t="shared" si="7"/>
        <v>61722</v>
      </c>
      <c r="W8" s="96">
        <f>R8/R7</f>
        <v>0.23853507961695442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21344</v>
      </c>
      <c r="O9" s="52">
        <v>70215</v>
      </c>
      <c r="P9" s="52">
        <v>71643</v>
      </c>
      <c r="Q9" s="52">
        <v>74336</v>
      </c>
      <c r="R9" s="52">
        <v>74000</v>
      </c>
      <c r="S9" s="98">
        <f t="shared" si="4"/>
        <v>-4.5200172191132149E-3</v>
      </c>
      <c r="T9" s="98">
        <f t="shared" si="5"/>
        <v>2.4670164917541229</v>
      </c>
      <c r="U9" s="52">
        <f t="shared" si="6"/>
        <v>-336</v>
      </c>
      <c r="V9" s="52">
        <f t="shared" si="7"/>
        <v>52656</v>
      </c>
      <c r="W9" s="98">
        <f>R9/R7</f>
        <v>0.19473325491372528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7579</v>
      </c>
      <c r="O10" s="52">
        <v>17391</v>
      </c>
      <c r="P10" s="52">
        <v>17439</v>
      </c>
      <c r="Q10" s="52">
        <v>17022</v>
      </c>
      <c r="R10" s="52">
        <v>16645</v>
      </c>
      <c r="S10" s="98">
        <f t="shared" si="4"/>
        <v>-2.2147808718129491E-2</v>
      </c>
      <c r="T10" s="98">
        <f t="shared" si="5"/>
        <v>1.1962000263887056</v>
      </c>
      <c r="U10" s="52">
        <f t="shared" si="6"/>
        <v>-377</v>
      </c>
      <c r="V10" s="52">
        <f t="shared" si="7"/>
        <v>9066</v>
      </c>
      <c r="W10" s="98">
        <f>R10/R7</f>
        <v>4.3801824703229152E-2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19208</v>
      </c>
      <c r="O11" s="95">
        <v>31769</v>
      </c>
      <c r="P11" s="95">
        <v>36530</v>
      </c>
      <c r="Q11" s="95">
        <v>36316</v>
      </c>
      <c r="R11" s="95">
        <v>36024</v>
      </c>
      <c r="S11" s="96">
        <f t="shared" si="4"/>
        <v>-8.0405330983588374E-3</v>
      </c>
      <c r="T11" s="96">
        <f t="shared" si="5"/>
        <v>0.87546855476884633</v>
      </c>
      <c r="U11" s="95">
        <f t="shared" si="6"/>
        <v>-292</v>
      </c>
      <c r="V11" s="95">
        <f t="shared" si="7"/>
        <v>16816</v>
      </c>
      <c r="W11" s="96">
        <f>R11/R7</f>
        <v>9.4798253716378914E-2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15475</v>
      </c>
      <c r="O12" s="99">
        <v>43004</v>
      </c>
      <c r="P12" s="99">
        <v>45905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1.8907915993537965</v>
      </c>
      <c r="U12" s="99">
        <f t="shared" si="6"/>
        <v>-1868</v>
      </c>
      <c r="V12" s="99">
        <f t="shared" si="7"/>
        <v>29260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11320</v>
      </c>
      <c r="O13" s="95">
        <v>35009</v>
      </c>
      <c r="P13" s="95">
        <v>34827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1.9238515901060071</v>
      </c>
      <c r="U13" s="95">
        <f t="shared" si="6"/>
        <v>-2414</v>
      </c>
      <c r="V13" s="95">
        <f t="shared" si="7"/>
        <v>21778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9802</v>
      </c>
      <c r="O14" s="52">
        <v>29997</v>
      </c>
      <c r="P14" s="52">
        <v>29852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1.9680677412772902</v>
      </c>
      <c r="U14" s="52">
        <f t="shared" si="6"/>
        <v>-2234</v>
      </c>
      <c r="V14" s="52">
        <f t="shared" si="7"/>
        <v>19291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4975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4155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1.8007220216606497</v>
      </c>
      <c r="U16" s="95">
        <f t="shared" si="6"/>
        <v>546</v>
      </c>
      <c r="V16" s="95">
        <f t="shared" si="7"/>
        <v>7482</v>
      </c>
      <c r="W16" s="96">
        <f>R16/R12</f>
        <v>0.26013188778361462</v>
      </c>
    </row>
    <row r="17" spans="2:23" x14ac:dyDescent="0.25">
      <c r="B17" s="91" t="s">
        <v>46</v>
      </c>
      <c r="C17" s="99">
        <v>1127</v>
      </c>
      <c r="D17" s="99">
        <v>437</v>
      </c>
      <c r="E17" s="99">
        <v>669</v>
      </c>
      <c r="F17" s="99">
        <v>857</v>
      </c>
      <c r="G17" s="99">
        <v>900</v>
      </c>
      <c r="H17" s="99">
        <v>900</v>
      </c>
      <c r="I17" s="100">
        <f t="shared" si="0"/>
        <v>0</v>
      </c>
      <c r="J17" s="100">
        <f t="shared" si="1"/>
        <v>1.0594965675057209</v>
      </c>
      <c r="K17" s="99">
        <f t="shared" si="2"/>
        <v>0</v>
      </c>
      <c r="L17" s="99">
        <f t="shared" si="3"/>
        <v>463</v>
      </c>
      <c r="M17" s="93">
        <f>H17/H17</f>
        <v>1</v>
      </c>
      <c r="N17" s="99">
        <v>482</v>
      </c>
      <c r="O17" s="99">
        <v>802</v>
      </c>
      <c r="P17" s="99">
        <v>912</v>
      </c>
      <c r="Q17" s="99">
        <v>912</v>
      </c>
      <c r="R17" s="99">
        <v>916</v>
      </c>
      <c r="S17" s="100">
        <f t="shared" si="4"/>
        <v>4.3859649122806044E-3</v>
      </c>
      <c r="T17" s="100">
        <f t="shared" si="5"/>
        <v>0.90041493775933601</v>
      </c>
      <c r="U17" s="99">
        <f t="shared" si="6"/>
        <v>4</v>
      </c>
      <c r="V17" s="99">
        <f t="shared" si="7"/>
        <v>434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386</v>
      </c>
      <c r="E18" s="95">
        <v>669</v>
      </c>
      <c r="F18" s="95">
        <v>855</v>
      </c>
      <c r="G18" s="95">
        <v>886</v>
      </c>
      <c r="H18" s="95">
        <v>886</v>
      </c>
      <c r="I18" s="96">
        <f t="shared" si="0"/>
        <v>0</v>
      </c>
      <c r="J18" s="96">
        <f t="shared" si="1"/>
        <v>1.295336787564767</v>
      </c>
      <c r="K18" s="95">
        <f t="shared" si="2"/>
        <v>0</v>
      </c>
      <c r="L18" s="95">
        <f t="shared" si="3"/>
        <v>500</v>
      </c>
      <c r="M18" s="96">
        <f>H18/H17</f>
        <v>0.98444444444444446</v>
      </c>
      <c r="N18" s="95">
        <v>482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0.86307053941908718</v>
      </c>
      <c r="U18" s="95">
        <f t="shared" si="6"/>
        <v>0</v>
      </c>
      <c r="V18" s="95">
        <f t="shared" si="7"/>
        <v>416</v>
      </c>
      <c r="W18" s="96">
        <f>R18/R17</f>
        <v>0.98034934497816595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482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-482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51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-51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5518</v>
      </c>
      <c r="O29" s="99">
        <v>18321</v>
      </c>
      <c r="P29" s="99">
        <v>19228</v>
      </c>
      <c r="Q29" s="99">
        <v>19768</v>
      </c>
      <c r="R29" s="99">
        <v>20462</v>
      </c>
      <c r="S29" s="100">
        <f t="shared" si="4"/>
        <v>3.5107244030756712E-2</v>
      </c>
      <c r="T29" s="100">
        <f t="shared" si="5"/>
        <v>2.7082276187024283</v>
      </c>
      <c r="U29" s="99">
        <f t="shared" si="6"/>
        <v>694</v>
      </c>
      <c r="V29" s="99">
        <f t="shared" si="7"/>
        <v>14944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3471</v>
      </c>
      <c r="O30" s="95">
        <v>14244</v>
      </c>
      <c r="P30" s="95">
        <v>14879</v>
      </c>
      <c r="Q30" s="95">
        <v>15421</v>
      </c>
      <c r="R30" s="95">
        <v>16021</v>
      </c>
      <c r="S30" s="96">
        <f t="shared" si="4"/>
        <v>3.8907982621101178E-2</v>
      </c>
      <c r="T30" s="96">
        <f t="shared" si="5"/>
        <v>3.6156727167963121</v>
      </c>
      <c r="U30" s="95">
        <f t="shared" si="6"/>
        <v>600</v>
      </c>
      <c r="V30" s="95">
        <f t="shared" si="7"/>
        <v>12550</v>
      </c>
      <c r="W30" s="96">
        <f>R30/R29</f>
        <v>0.78296354217574038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13912</v>
      </c>
      <c r="S31" s="98">
        <f t="shared" si="4"/>
        <v>4.4601291485208083E-2</v>
      </c>
      <c r="T31" s="98">
        <f t="shared" si="5"/>
        <v>4.7227478403948995</v>
      </c>
      <c r="U31" s="52">
        <f t="shared" si="6"/>
        <v>594</v>
      </c>
      <c r="V31" s="52">
        <f t="shared" si="7"/>
        <v>11481</v>
      </c>
      <c r="W31" s="98">
        <f>R31/R29</f>
        <v>0.6798944384713127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1040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1.0278846153846155</v>
      </c>
      <c r="U32" s="52">
        <f t="shared" si="6"/>
        <v>6</v>
      </c>
      <c r="V32" s="52">
        <f t="shared" si="7"/>
        <v>1069</v>
      </c>
      <c r="W32" s="98">
        <f>R32/R29</f>
        <v>0.10306910370442772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1.1695163654127994</v>
      </c>
      <c r="U33" s="95">
        <f t="shared" si="6"/>
        <v>94</v>
      </c>
      <c r="V33" s="95">
        <f t="shared" si="7"/>
        <v>2394</v>
      </c>
      <c r="W33" s="96">
        <f>R33/R29</f>
        <v>0.21703645782425959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1310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2.7122137404580151</v>
      </c>
      <c r="U36" s="99">
        <f t="shared" si="6"/>
        <v>66</v>
      </c>
      <c r="V36" s="99">
        <f t="shared" si="7"/>
        <v>3553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 t="str">
        <f t="shared" si="5"/>
        <v>-</v>
      </c>
      <c r="U37" s="95">
        <f t="shared" si="6"/>
        <v>66</v>
      </c>
      <c r="V37" s="95">
        <f t="shared" si="7"/>
        <v>3981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0.6167773083886543</v>
      </c>
      <c r="U39" s="99">
        <f t="shared" si="6"/>
        <v>-94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0.6167773083886543</v>
      </c>
      <c r="U40" s="95">
        <f t="shared" si="6"/>
        <v>-94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0.97118463180362857</v>
      </c>
      <c r="U41" s="52">
        <f t="shared" si="6"/>
        <v>166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2607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0.19409282700421948</v>
      </c>
      <c r="U48" s="99">
        <f t="shared" si="6"/>
        <v>3</v>
      </c>
      <c r="V48" s="99">
        <f t="shared" si="7"/>
        <v>506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2577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5.7431121459060819E-2</v>
      </c>
      <c r="U49" s="95">
        <f t="shared" si="6"/>
        <v>3</v>
      </c>
      <c r="V49" s="95">
        <f t="shared" si="7"/>
        <v>148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2005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2.394014962593527E-2</v>
      </c>
      <c r="U50" s="52">
        <f t="shared" si="6"/>
        <v>0</v>
      </c>
      <c r="V50" s="52">
        <f t="shared" si="7"/>
        <v>48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0.17482517482517479</v>
      </c>
      <c r="U51" s="52">
        <f t="shared" si="6"/>
        <v>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F4B4D-7B9E-4565-A520-C23F8F241B7C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1" t="s">
        <v>64</v>
      </c>
      <c r="D5" s="291"/>
      <c r="E5" s="291"/>
      <c r="F5" s="291"/>
      <c r="G5" s="291"/>
      <c r="H5" s="291"/>
      <c r="I5" s="86"/>
      <c r="J5" s="86"/>
      <c r="K5" s="87"/>
      <c r="L5" s="292" t="s">
        <v>65</v>
      </c>
      <c r="M5" s="292"/>
      <c r="N5" s="292"/>
      <c r="O5" s="292"/>
      <c r="P5" s="292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223</v>
      </c>
      <c r="M6" s="90" t="s">
        <v>224</v>
      </c>
      <c r="N6" s="90" t="s">
        <v>225</v>
      </c>
      <c r="O6" s="90" t="s">
        <v>226</v>
      </c>
      <c r="P6" s="90" t="s">
        <v>227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124</v>
      </c>
      <c r="M7" s="92">
        <v>282</v>
      </c>
      <c r="N7" s="92">
        <v>930</v>
      </c>
      <c r="O7" s="92">
        <v>966</v>
      </c>
      <c r="P7" s="92">
        <v>975</v>
      </c>
      <c r="Q7" s="93">
        <f t="shared" ref="Q7:Q52" si="0">IFERROR(P7/O7-1,"-")</f>
        <v>9.3167701863354768E-3</v>
      </c>
      <c r="R7" s="92">
        <f t="shared" ref="R7:R52" si="1">IFERROR(P7-O7,"-")</f>
        <v>9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72</v>
      </c>
      <c r="M8" s="95">
        <v>187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0.21743589743589745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44</v>
      </c>
      <c r="M9" s="52">
        <v>126</v>
      </c>
      <c r="N9" s="52">
        <v>130</v>
      </c>
      <c r="O9" s="52">
        <v>135</v>
      </c>
      <c r="P9" s="52">
        <v>137</v>
      </c>
      <c r="Q9" s="98">
        <f t="shared" si="0"/>
        <v>1.4814814814814836E-2</v>
      </c>
      <c r="R9" s="52">
        <f t="shared" si="1"/>
        <v>2</v>
      </c>
      <c r="S9" s="98">
        <f>P9/P7</f>
        <v>0.14051282051282052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28</v>
      </c>
      <c r="M10" s="52">
        <v>61</v>
      </c>
      <c r="N10" s="52">
        <v>69</v>
      </c>
      <c r="O10" s="52">
        <v>76</v>
      </c>
      <c r="P10" s="52">
        <v>75</v>
      </c>
      <c r="Q10" s="98">
        <f t="shared" si="0"/>
        <v>-1.3157894736842146E-2</v>
      </c>
      <c r="R10" s="52">
        <f t="shared" si="1"/>
        <v>-1</v>
      </c>
      <c r="S10" s="98">
        <f>P10/P7</f>
        <v>7.6923076923076927E-2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52</v>
      </c>
      <c r="M11" s="95">
        <v>95</v>
      </c>
      <c r="N11" s="95">
        <v>111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0.1158974358974359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33</v>
      </c>
      <c r="M12" s="99">
        <v>81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21</v>
      </c>
      <c r="M13" s="95">
        <v>60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18</v>
      </c>
      <c r="M14" s="52">
        <v>48</v>
      </c>
      <c r="N14" s="52">
        <v>49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12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12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46</v>
      </c>
      <c r="C17" s="99">
        <v>13</v>
      </c>
      <c r="D17" s="99">
        <v>4</v>
      </c>
      <c r="E17" s="99">
        <v>4</v>
      </c>
      <c r="F17" s="99">
        <v>5</v>
      </c>
      <c r="G17" s="99">
        <v>7</v>
      </c>
      <c r="H17" s="99">
        <v>7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3</v>
      </c>
      <c r="M17" s="99">
        <v>4</v>
      </c>
      <c r="N17" s="99">
        <v>7</v>
      </c>
      <c r="O17" s="99">
        <v>7</v>
      </c>
      <c r="P17" s="99">
        <v>8</v>
      </c>
      <c r="Q17" s="100">
        <f t="shared" si="0"/>
        <v>0.14285714285714279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60</v>
      </c>
      <c r="C18" s="95">
        <v>7</v>
      </c>
      <c r="D18" s="95">
        <v>3</v>
      </c>
      <c r="E18" s="95">
        <v>4</v>
      </c>
      <c r="F18" s="95">
        <v>5</v>
      </c>
      <c r="G18" s="95">
        <v>6</v>
      </c>
      <c r="H18" s="95">
        <v>6</v>
      </c>
      <c r="I18" s="96">
        <f t="shared" si="2"/>
        <v>0</v>
      </c>
      <c r="J18" s="95">
        <f t="shared" si="3"/>
        <v>0</v>
      </c>
      <c r="K18" s="96">
        <f>H18/H17</f>
        <v>0.8571428571428571</v>
      </c>
      <c r="L18" s="95">
        <v>3</v>
      </c>
      <c r="M18" s="95">
        <v>4</v>
      </c>
      <c r="N18" s="95">
        <v>6</v>
      </c>
      <c r="O18" s="95">
        <v>6</v>
      </c>
      <c r="P18" s="95">
        <v>6</v>
      </c>
      <c r="Q18" s="96">
        <f t="shared" si="0"/>
        <v>0</v>
      </c>
      <c r="R18" s="95">
        <f t="shared" si="1"/>
        <v>0</v>
      </c>
      <c r="S18" s="96">
        <f>P18/P17</f>
        <v>0.75</v>
      </c>
    </row>
    <row r="19" spans="2:19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3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63</v>
      </c>
      <c r="C21" s="95">
        <v>6</v>
      </c>
      <c r="D21" s="95">
        <v>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6" t="str">
        <f t="shared" si="0"/>
        <v>-</v>
      </c>
      <c r="R21" s="95">
        <f t="shared" si="1"/>
        <v>0</v>
      </c>
      <c r="S21" s="96">
        <f>P21/P17</f>
        <v>0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20</v>
      </c>
      <c r="M29" s="99">
        <v>59</v>
      </c>
      <c r="N29" s="99">
        <v>62</v>
      </c>
      <c r="O29" s="99">
        <v>63</v>
      </c>
      <c r="P29" s="99">
        <v>65</v>
      </c>
      <c r="Q29" s="100">
        <f t="shared" si="0"/>
        <v>3.1746031746031855E-2</v>
      </c>
      <c r="R29" s="99">
        <f t="shared" si="1"/>
        <v>2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12</v>
      </c>
      <c r="M30" s="95">
        <v>41</v>
      </c>
      <c r="N30" s="95">
        <v>43</v>
      </c>
      <c r="O30" s="95">
        <v>44</v>
      </c>
      <c r="P30" s="95">
        <v>46</v>
      </c>
      <c r="Q30" s="96">
        <f t="shared" si="0"/>
        <v>4.5454545454545414E-2</v>
      </c>
      <c r="R30" s="95">
        <f t="shared" si="1"/>
        <v>2</v>
      </c>
      <c r="S30" s="96">
        <f>P30/P29</f>
        <v>0.70769230769230773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29</v>
      </c>
      <c r="Q31" s="98">
        <f t="shared" si="0"/>
        <v>7.4074074074074181E-2</v>
      </c>
      <c r="R31" s="52">
        <f t="shared" si="1"/>
        <v>2</v>
      </c>
      <c r="S31" s="98">
        <f>P31/P29</f>
        <v>0.44615384615384618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7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0.26153846153846155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0.29230769230769232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3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0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10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9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6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0D139-C359-4551-AA08-71EB66603DE6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CE59-6CCE-40FA-A654-66881887F3D6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3" t="s">
        <v>68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</row>
    <row r="7" spans="1:15" ht="22.5" thickTop="1" thickBot="1" x14ac:dyDescent="0.3">
      <c r="B7" s="109"/>
      <c r="C7" s="295">
        <f>E7-1</f>
        <v>2020</v>
      </c>
      <c r="D7" s="296"/>
      <c r="E7" s="297">
        <f>G7-1</f>
        <v>2021</v>
      </c>
      <c r="F7" s="296"/>
      <c r="G7" s="297">
        <f>I7-1</f>
        <v>2022</v>
      </c>
      <c r="H7" s="296"/>
      <c r="I7" s="297">
        <f>K7-1</f>
        <v>2023</v>
      </c>
      <c r="J7" s="296"/>
      <c r="K7" s="297">
        <f>M7-1</f>
        <v>2024</v>
      </c>
      <c r="L7" s="296"/>
      <c r="M7" s="297">
        <v>2025</v>
      </c>
      <c r="N7" s="298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3774</v>
      </c>
      <c r="D9" s="118">
        <v>-0.24820717131474102</v>
      </c>
      <c r="E9" s="117">
        <v>596</v>
      </c>
      <c r="F9" s="118">
        <f t="shared" ref="F9:L21" si="0">IFERROR(E9/C9-1,"-")</f>
        <v>-0.84207737148913619</v>
      </c>
      <c r="G9" s="117">
        <v>2563</v>
      </c>
      <c r="H9" s="118">
        <f>IFERROR(G9/E9-1,"-")</f>
        <v>3.300335570469799</v>
      </c>
      <c r="I9" s="117">
        <v>6916</v>
      </c>
      <c r="J9" s="118">
        <f t="shared" si="0"/>
        <v>1.6984003121342175</v>
      </c>
      <c r="K9" s="117">
        <v>4476</v>
      </c>
      <c r="L9" s="118">
        <f t="shared" si="0"/>
        <v>-0.35280508964719492</v>
      </c>
      <c r="M9" s="117">
        <v>4609</v>
      </c>
      <c r="N9" s="118">
        <f t="shared" ref="N9" si="1">IFERROR(M9/K9-1,"-")</f>
        <v>2.9714030384271561E-2</v>
      </c>
    </row>
    <row r="10" spans="1:15" x14ac:dyDescent="0.25">
      <c r="A10" s="1" t="s">
        <v>72</v>
      </c>
      <c r="B10" s="116" t="s">
        <v>73</v>
      </c>
      <c r="C10" s="117">
        <v>4632</v>
      </c>
      <c r="D10" s="118">
        <v>0.22507273208145984</v>
      </c>
      <c r="E10" s="117">
        <v>335</v>
      </c>
      <c r="F10" s="118">
        <f t="shared" si="0"/>
        <v>-0.92767702936096719</v>
      </c>
      <c r="G10" s="117">
        <v>2789</v>
      </c>
      <c r="H10" s="118">
        <f t="shared" si="0"/>
        <v>7.325373134328359</v>
      </c>
      <c r="I10" s="117">
        <v>4514</v>
      </c>
      <c r="J10" s="118">
        <f t="shared" si="0"/>
        <v>0.61850125493008257</v>
      </c>
      <c r="K10" s="117">
        <v>4771</v>
      </c>
      <c r="L10" s="118">
        <f t="shared" si="0"/>
        <v>5.6933983163491408E-2</v>
      </c>
      <c r="M10" s="117">
        <v>3980</v>
      </c>
      <c r="N10" s="118">
        <f>IFERROR(M10/K10-1,"-")</f>
        <v>-0.16579333473066438</v>
      </c>
    </row>
    <row r="11" spans="1:15" x14ac:dyDescent="0.25">
      <c r="A11" s="1" t="s">
        <v>74</v>
      </c>
      <c r="B11" s="116" t="s">
        <v>75</v>
      </c>
      <c r="C11" s="117">
        <v>1664</v>
      </c>
      <c r="D11" s="118">
        <v>-0.63185840707964602</v>
      </c>
      <c r="E11" s="117">
        <v>838</v>
      </c>
      <c r="F11" s="118">
        <f t="shared" si="0"/>
        <v>-0.49639423076923073</v>
      </c>
      <c r="G11" s="117">
        <v>3577</v>
      </c>
      <c r="H11" s="118">
        <f t="shared" si="0"/>
        <v>3.2684964200477324</v>
      </c>
      <c r="I11" s="117">
        <v>4873</v>
      </c>
      <c r="J11" s="118">
        <f t="shared" si="0"/>
        <v>0.36231478892927038</v>
      </c>
      <c r="K11" s="117">
        <v>5862</v>
      </c>
      <c r="L11" s="118">
        <f t="shared" si="0"/>
        <v>0.20295505848553264</v>
      </c>
      <c r="M11" s="117"/>
      <c r="N11" s="118"/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596</v>
      </c>
      <c r="F12" s="118" t="str">
        <f t="shared" si="0"/>
        <v>-</v>
      </c>
      <c r="G12" s="117">
        <v>2979</v>
      </c>
      <c r="H12" s="118">
        <f t="shared" si="0"/>
        <v>3.9983221476510069</v>
      </c>
      <c r="I12" s="117">
        <v>4452</v>
      </c>
      <c r="J12" s="118">
        <f t="shared" si="0"/>
        <v>0.49446122860020147</v>
      </c>
      <c r="K12" s="117">
        <v>3875</v>
      </c>
      <c r="L12" s="118">
        <f t="shared" si="0"/>
        <v>-0.12960467205750226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1098</v>
      </c>
      <c r="F13" s="118" t="str">
        <f t="shared" si="0"/>
        <v>-</v>
      </c>
      <c r="G13" s="117">
        <v>2392</v>
      </c>
      <c r="H13" s="118">
        <f t="shared" si="0"/>
        <v>1.1785063752276868</v>
      </c>
      <c r="I13" s="117">
        <v>3611</v>
      </c>
      <c r="J13" s="118">
        <f t="shared" si="0"/>
        <v>0.50961538461538458</v>
      </c>
      <c r="K13" s="117">
        <v>1870</v>
      </c>
      <c r="L13" s="118">
        <f t="shared" si="0"/>
        <v>-0.48213791193575184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1595</v>
      </c>
      <c r="F14" s="118" t="str">
        <f t="shared" si="0"/>
        <v>-</v>
      </c>
      <c r="G14" s="117">
        <v>2523</v>
      </c>
      <c r="H14" s="118">
        <f t="shared" si="0"/>
        <v>0.58181818181818179</v>
      </c>
      <c r="I14" s="117">
        <v>3080</v>
      </c>
      <c r="J14" s="118">
        <f t="shared" si="0"/>
        <v>0.22076892588188657</v>
      </c>
      <c r="K14" s="117">
        <v>2377</v>
      </c>
      <c r="L14" s="118">
        <f t="shared" si="0"/>
        <v>-0.22824675324675325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1838</v>
      </c>
      <c r="F15" s="118" t="str">
        <f t="shared" si="0"/>
        <v>-</v>
      </c>
      <c r="G15" s="117">
        <v>2342</v>
      </c>
      <c r="H15" s="118">
        <f t="shared" si="0"/>
        <v>0.27421109902067475</v>
      </c>
      <c r="I15" s="117">
        <v>2800</v>
      </c>
      <c r="J15" s="118">
        <f t="shared" si="0"/>
        <v>0.19555935098206656</v>
      </c>
      <c r="K15" s="117">
        <v>2508</v>
      </c>
      <c r="L15" s="118">
        <f t="shared" si="0"/>
        <v>-0.10428571428571431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1055</v>
      </c>
      <c r="D16" s="118">
        <v>-0.69925883694412772</v>
      </c>
      <c r="E16" s="117">
        <v>2316</v>
      </c>
      <c r="F16" s="118">
        <f t="shared" si="0"/>
        <v>1.195260663507109</v>
      </c>
      <c r="G16" s="117">
        <v>3343</v>
      </c>
      <c r="H16" s="118">
        <f t="shared" si="0"/>
        <v>0.44343696027633861</v>
      </c>
      <c r="I16" s="117">
        <v>3080</v>
      </c>
      <c r="J16" s="118">
        <f t="shared" si="0"/>
        <v>-7.8671851630272238E-2</v>
      </c>
      <c r="K16" s="117">
        <v>3161</v>
      </c>
      <c r="L16" s="118">
        <f t="shared" si="0"/>
        <v>2.6298701298701266E-2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220</v>
      </c>
      <c r="D17" s="118">
        <v>-0.9370349170005724</v>
      </c>
      <c r="E17" s="117">
        <v>2289</v>
      </c>
      <c r="F17" s="118">
        <f t="shared" si="0"/>
        <v>9.4045454545454543</v>
      </c>
      <c r="G17" s="117">
        <v>3143</v>
      </c>
      <c r="H17" s="118">
        <f t="shared" si="0"/>
        <v>0.37308868501529058</v>
      </c>
      <c r="I17" s="117">
        <v>3734</v>
      </c>
      <c r="J17" s="118">
        <f t="shared" si="0"/>
        <v>0.18803690741329948</v>
      </c>
      <c r="K17" s="117">
        <v>3135</v>
      </c>
      <c r="L17" s="118">
        <f t="shared" si="0"/>
        <v>-0.16041778253883232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283</v>
      </c>
      <c r="D18" s="118">
        <v>-0.9188879335053024</v>
      </c>
      <c r="E18" s="117">
        <v>3184</v>
      </c>
      <c r="F18" s="118">
        <f t="shared" si="0"/>
        <v>10.250883392226148</v>
      </c>
      <c r="G18" s="117">
        <v>3407</v>
      </c>
      <c r="H18" s="118">
        <f t="shared" si="0"/>
        <v>7.0037688442211143E-2</v>
      </c>
      <c r="I18" s="117">
        <v>4248</v>
      </c>
      <c r="J18" s="118">
        <f t="shared" si="0"/>
        <v>0.24684473143528041</v>
      </c>
      <c r="K18" s="117">
        <v>3960</v>
      </c>
      <c r="L18" s="118">
        <f t="shared" si="0"/>
        <v>-6.7796610169491567E-2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452</v>
      </c>
      <c r="D19" s="118">
        <v>-0.90131004366812228</v>
      </c>
      <c r="E19" s="117">
        <v>2997</v>
      </c>
      <c r="F19" s="118">
        <f t="shared" si="0"/>
        <v>5.6305309734513278</v>
      </c>
      <c r="G19" s="117">
        <v>4018</v>
      </c>
      <c r="H19" s="118">
        <f t="shared" si="0"/>
        <v>0.34067400734067399</v>
      </c>
      <c r="I19" s="117">
        <v>4366</v>
      </c>
      <c r="J19" s="118">
        <f t="shared" si="0"/>
        <v>8.661025385764054E-2</v>
      </c>
      <c r="K19" s="117">
        <v>3262</v>
      </c>
      <c r="L19" s="118">
        <f t="shared" si="0"/>
        <v>-0.25286303252404951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469</v>
      </c>
      <c r="D20" s="118">
        <v>-0.87069203198235456</v>
      </c>
      <c r="E20" s="117">
        <v>2479</v>
      </c>
      <c r="F20" s="118">
        <f t="shared" si="0"/>
        <v>4.2857142857142856</v>
      </c>
      <c r="G20" s="117">
        <v>4675</v>
      </c>
      <c r="H20" s="118">
        <f t="shared" si="0"/>
        <v>0.8858410649455426</v>
      </c>
      <c r="I20" s="117">
        <v>5492</v>
      </c>
      <c r="J20" s="118">
        <f t="shared" si="0"/>
        <v>0.17475935828877009</v>
      </c>
      <c r="K20" s="117">
        <v>4480</v>
      </c>
      <c r="L20" s="118">
        <f t="shared" si="0"/>
        <v>-0.1842680262199563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12633</v>
      </c>
      <c r="D21" s="121">
        <v>-0.71973999467565886</v>
      </c>
      <c r="E21" s="120">
        <v>20161</v>
      </c>
      <c r="F21" s="121">
        <f t="shared" si="0"/>
        <v>0.59589962795852136</v>
      </c>
      <c r="G21" s="120">
        <v>37751</v>
      </c>
      <c r="H21" s="121">
        <f t="shared" si="0"/>
        <v>0.87247656366251669</v>
      </c>
      <c r="I21" s="120">
        <v>51166</v>
      </c>
      <c r="J21" s="121">
        <f t="shared" si="0"/>
        <v>0.3553548250377474</v>
      </c>
      <c r="K21" s="120">
        <v>43737</v>
      </c>
      <c r="L21" s="121">
        <f t="shared" si="0"/>
        <v>-0.14519407418989172</v>
      </c>
      <c r="M21" s="120">
        <v>8589</v>
      </c>
      <c r="N21" s="121">
        <v>-7.1158213474640464E-2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68" t="s">
        <v>235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3" t="s">
        <v>97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</row>
    <row r="29" spans="1:15" ht="22.5" thickTop="1" thickBot="1" x14ac:dyDescent="0.3">
      <c r="B29" s="109"/>
      <c r="C29" s="295">
        <f>C$7</f>
        <v>2020</v>
      </c>
      <c r="D29" s="296"/>
      <c r="E29" s="295">
        <f>E$7</f>
        <v>2021</v>
      </c>
      <c r="F29" s="296"/>
      <c r="G29" s="295">
        <f>G$7</f>
        <v>2022</v>
      </c>
      <c r="H29" s="296"/>
      <c r="I29" s="295">
        <f>I$7</f>
        <v>2023</v>
      </c>
      <c r="J29" s="296"/>
      <c r="K29" s="295">
        <f>K$7</f>
        <v>2024</v>
      </c>
      <c r="L29" s="296"/>
      <c r="M29" s="295">
        <f>M$7</f>
        <v>2025</v>
      </c>
      <c r="N29" s="296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425</v>
      </c>
      <c r="D31" s="118">
        <v>-0.57753479125248508</v>
      </c>
      <c r="E31" s="117">
        <v>107</v>
      </c>
      <c r="F31" s="118">
        <f t="shared" ref="F31:L43" si="2">IFERROR(E31/C31-1,"-")</f>
        <v>-0.74823529411764711</v>
      </c>
      <c r="G31" s="117">
        <v>161</v>
      </c>
      <c r="H31" s="118">
        <f t="shared" si="2"/>
        <v>0.50467289719626174</v>
      </c>
      <c r="I31" s="117">
        <v>3478</v>
      </c>
      <c r="J31" s="118">
        <f t="shared" si="2"/>
        <v>20.602484472049689</v>
      </c>
      <c r="K31" s="117">
        <v>596</v>
      </c>
      <c r="L31" s="118">
        <f t="shared" si="2"/>
        <v>-0.82863714778608399</v>
      </c>
      <c r="M31" s="117">
        <v>902</v>
      </c>
      <c r="N31" s="118">
        <f t="shared" ref="N31" si="3">IFERROR(M31/K31-1,"-")</f>
        <v>0.51342281879194629</v>
      </c>
    </row>
    <row r="32" spans="1:15" x14ac:dyDescent="0.25">
      <c r="B32" s="116" t="s">
        <v>73</v>
      </c>
      <c r="C32" s="117">
        <v>458</v>
      </c>
      <c r="D32" s="118">
        <v>-0.30182926829268297</v>
      </c>
      <c r="E32" s="117">
        <v>35</v>
      </c>
      <c r="F32" s="118">
        <f t="shared" si="2"/>
        <v>-0.92358078602620086</v>
      </c>
      <c r="G32" s="117">
        <v>119</v>
      </c>
      <c r="H32" s="118">
        <f t="shared" si="2"/>
        <v>2.4</v>
      </c>
      <c r="I32" s="117">
        <v>1606</v>
      </c>
      <c r="J32" s="118">
        <f t="shared" si="2"/>
        <v>12.495798319327731</v>
      </c>
      <c r="K32" s="117">
        <v>924</v>
      </c>
      <c r="L32" s="118">
        <f t="shared" si="2"/>
        <v>-0.42465753424657537</v>
      </c>
      <c r="M32" s="117">
        <v>571</v>
      </c>
      <c r="N32" s="118">
        <f>IFERROR(M32/K32-1,"-")</f>
        <v>-0.38203463203463206</v>
      </c>
    </row>
    <row r="33" spans="2:15" x14ac:dyDescent="0.25">
      <c r="B33" s="116" t="s">
        <v>75</v>
      </c>
      <c r="C33" s="117">
        <v>240</v>
      </c>
      <c r="D33" s="118">
        <v>-0.68627450980392157</v>
      </c>
      <c r="E33" s="117">
        <v>170</v>
      </c>
      <c r="F33" s="118">
        <f t="shared" si="2"/>
        <v>-0.29166666666666663</v>
      </c>
      <c r="G33" s="117">
        <v>470</v>
      </c>
      <c r="H33" s="118">
        <f t="shared" si="2"/>
        <v>1.7647058823529411</v>
      </c>
      <c r="I33" s="117">
        <v>1531</v>
      </c>
      <c r="J33" s="118">
        <f t="shared" si="2"/>
        <v>2.2574468085106383</v>
      </c>
      <c r="K33" s="117">
        <v>2301</v>
      </c>
      <c r="L33" s="118">
        <f t="shared" si="2"/>
        <v>0.50293925538863493</v>
      </c>
      <c r="M33" s="117"/>
      <c r="N33" s="118"/>
    </row>
    <row r="34" spans="2:15" x14ac:dyDescent="0.25">
      <c r="B34" s="116" t="s">
        <v>77</v>
      </c>
      <c r="C34" s="117">
        <v>0</v>
      </c>
      <c r="D34" s="118">
        <v>-1</v>
      </c>
      <c r="E34" s="117">
        <v>149</v>
      </c>
      <c r="F34" s="118" t="str">
        <f t="shared" si="2"/>
        <v>-</v>
      </c>
      <c r="G34" s="117">
        <v>241</v>
      </c>
      <c r="H34" s="118">
        <f t="shared" si="2"/>
        <v>0.6174496644295302</v>
      </c>
      <c r="I34" s="117">
        <v>1949</v>
      </c>
      <c r="J34" s="118">
        <f t="shared" si="2"/>
        <v>7.0871369294605806</v>
      </c>
      <c r="K34" s="117">
        <v>1208</v>
      </c>
      <c r="L34" s="118">
        <f t="shared" si="2"/>
        <v>-0.38019497178040018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326</v>
      </c>
      <c r="F35" s="118" t="str">
        <f t="shared" si="2"/>
        <v>-</v>
      </c>
      <c r="G35" s="117">
        <v>491</v>
      </c>
      <c r="H35" s="118">
        <f t="shared" si="2"/>
        <v>0.50613496932515334</v>
      </c>
      <c r="I35" s="117">
        <v>2051</v>
      </c>
      <c r="J35" s="118">
        <f t="shared" si="2"/>
        <v>3.1771894093686353</v>
      </c>
      <c r="K35" s="117">
        <v>644</v>
      </c>
      <c r="L35" s="118">
        <f t="shared" si="2"/>
        <v>-0.68600682593856654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715</v>
      </c>
      <c r="F36" s="118" t="str">
        <f t="shared" si="2"/>
        <v>-</v>
      </c>
      <c r="G36" s="117">
        <v>533</v>
      </c>
      <c r="H36" s="118">
        <f t="shared" si="2"/>
        <v>-0.25454545454545452</v>
      </c>
      <c r="I36" s="117">
        <v>1450</v>
      </c>
      <c r="J36" s="118">
        <f t="shared" si="2"/>
        <v>1.7204502814258911</v>
      </c>
      <c r="K36" s="117">
        <v>646</v>
      </c>
      <c r="L36" s="118">
        <f t="shared" si="2"/>
        <v>-0.55448275862068963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819</v>
      </c>
      <c r="F37" s="118" t="str">
        <f t="shared" si="2"/>
        <v>-</v>
      </c>
      <c r="G37" s="117">
        <v>528</v>
      </c>
      <c r="H37" s="118">
        <f t="shared" si="2"/>
        <v>-0.35531135531135527</v>
      </c>
      <c r="I37" s="117">
        <v>1332</v>
      </c>
      <c r="J37" s="118">
        <f t="shared" si="2"/>
        <v>1.5227272727272729</v>
      </c>
      <c r="K37" s="117">
        <v>891</v>
      </c>
      <c r="L37" s="118">
        <f t="shared" si="2"/>
        <v>-0.33108108108108103</v>
      </c>
      <c r="M37" s="117"/>
      <c r="N37" s="118"/>
    </row>
    <row r="38" spans="2:15" x14ac:dyDescent="0.25">
      <c r="B38" s="116" t="s">
        <v>85</v>
      </c>
      <c r="C38" s="117">
        <v>890</v>
      </c>
      <c r="D38" s="118">
        <v>-0.33283358320839584</v>
      </c>
      <c r="E38" s="117">
        <v>984</v>
      </c>
      <c r="F38" s="118">
        <f t="shared" si="2"/>
        <v>0.10561797752808988</v>
      </c>
      <c r="G38" s="117">
        <v>1168</v>
      </c>
      <c r="H38" s="118">
        <f t="shared" si="2"/>
        <v>0.18699186991869921</v>
      </c>
      <c r="I38" s="117">
        <v>1285</v>
      </c>
      <c r="J38" s="118">
        <f t="shared" si="2"/>
        <v>0.10017123287671237</v>
      </c>
      <c r="K38" s="117">
        <v>654</v>
      </c>
      <c r="L38" s="118">
        <f t="shared" si="2"/>
        <v>-0.49105058365758758</v>
      </c>
      <c r="M38" s="117"/>
      <c r="N38" s="118"/>
    </row>
    <row r="39" spans="2:15" x14ac:dyDescent="0.25">
      <c r="B39" s="116" t="s">
        <v>87</v>
      </c>
      <c r="C39" s="117">
        <v>116</v>
      </c>
      <c r="D39" s="118">
        <v>-0.89179104477611937</v>
      </c>
      <c r="E39" s="117">
        <v>638</v>
      </c>
      <c r="F39" s="118">
        <f t="shared" si="2"/>
        <v>4.5</v>
      </c>
      <c r="G39" s="117">
        <v>517</v>
      </c>
      <c r="H39" s="118">
        <f t="shared" si="2"/>
        <v>-0.18965517241379315</v>
      </c>
      <c r="I39" s="117">
        <v>1723</v>
      </c>
      <c r="J39" s="118">
        <f t="shared" si="2"/>
        <v>2.3326885880077368</v>
      </c>
      <c r="K39" s="117">
        <v>878</v>
      </c>
      <c r="L39" s="118">
        <f t="shared" si="2"/>
        <v>-0.49042367962855482</v>
      </c>
      <c r="M39" s="117"/>
      <c r="N39" s="118"/>
    </row>
    <row r="40" spans="2:15" x14ac:dyDescent="0.25">
      <c r="B40" s="116" t="s">
        <v>89</v>
      </c>
      <c r="C40" s="117">
        <v>115</v>
      </c>
      <c r="D40" s="118">
        <v>-0.85837438423645318</v>
      </c>
      <c r="E40" s="117">
        <v>622</v>
      </c>
      <c r="F40" s="118">
        <f t="shared" si="2"/>
        <v>4.4086956521739129</v>
      </c>
      <c r="G40" s="117">
        <v>628</v>
      </c>
      <c r="H40" s="118">
        <f t="shared" si="2"/>
        <v>9.6463022508037621E-3</v>
      </c>
      <c r="I40" s="117">
        <v>1095</v>
      </c>
      <c r="J40" s="118">
        <f t="shared" si="2"/>
        <v>0.74363057324840764</v>
      </c>
      <c r="K40" s="117">
        <v>1069</v>
      </c>
      <c r="L40" s="118">
        <f t="shared" si="2"/>
        <v>-2.3744292237442899E-2</v>
      </c>
      <c r="M40" s="117"/>
      <c r="N40" s="118"/>
    </row>
    <row r="41" spans="2:15" x14ac:dyDescent="0.25">
      <c r="B41" s="116" t="s">
        <v>91</v>
      </c>
      <c r="C41" s="117">
        <v>88</v>
      </c>
      <c r="D41" s="118">
        <v>-0.87570621468926557</v>
      </c>
      <c r="E41" s="117">
        <v>176</v>
      </c>
      <c r="F41" s="118">
        <f t="shared" si="2"/>
        <v>1</v>
      </c>
      <c r="G41" s="117">
        <v>681</v>
      </c>
      <c r="H41" s="118">
        <f t="shared" si="2"/>
        <v>2.8693181818181817</v>
      </c>
      <c r="I41" s="117">
        <v>764</v>
      </c>
      <c r="J41" s="118">
        <f t="shared" si="2"/>
        <v>0.12187958883994132</v>
      </c>
      <c r="K41" s="117">
        <v>259</v>
      </c>
      <c r="L41" s="118">
        <f t="shared" si="2"/>
        <v>-0.66099476439790572</v>
      </c>
      <c r="M41" s="117"/>
      <c r="N41" s="118"/>
    </row>
    <row r="42" spans="2:15" x14ac:dyDescent="0.25">
      <c r="B42" s="116" t="s">
        <v>93</v>
      </c>
      <c r="C42" s="117">
        <v>3</v>
      </c>
      <c r="D42" s="118">
        <v>-0.9939879759519038</v>
      </c>
      <c r="E42" s="117">
        <v>209</v>
      </c>
      <c r="F42" s="118">
        <f t="shared" si="2"/>
        <v>68.666666666666671</v>
      </c>
      <c r="G42" s="117">
        <v>1225</v>
      </c>
      <c r="H42" s="118">
        <f t="shared" si="2"/>
        <v>4.8612440191387556</v>
      </c>
      <c r="I42" s="117">
        <v>1986</v>
      </c>
      <c r="J42" s="118">
        <f t="shared" si="2"/>
        <v>0.62122448979591827</v>
      </c>
      <c r="K42" s="117">
        <v>984</v>
      </c>
      <c r="L42" s="118">
        <f t="shared" si="2"/>
        <v>-0.50453172205438068</v>
      </c>
      <c r="M42" s="117"/>
      <c r="N42" s="118"/>
    </row>
    <row r="43" spans="2:15" ht="15.75" x14ac:dyDescent="0.25">
      <c r="B43" s="119" t="s">
        <v>30</v>
      </c>
      <c r="C43" s="120">
        <v>2339</v>
      </c>
      <c r="D43" s="121">
        <v>-0.7774288704919593</v>
      </c>
      <c r="E43" s="120">
        <v>4950</v>
      </c>
      <c r="F43" s="121">
        <f t="shared" si="2"/>
        <v>1.116289012398461</v>
      </c>
      <c r="G43" s="120">
        <v>6762</v>
      </c>
      <c r="H43" s="121">
        <f t="shared" si="2"/>
        <v>0.36606060606060598</v>
      </c>
      <c r="I43" s="120">
        <v>20250</v>
      </c>
      <c r="J43" s="121">
        <f t="shared" si="2"/>
        <v>1.9946761313220942</v>
      </c>
      <c r="K43" s="120">
        <v>11054</v>
      </c>
      <c r="L43" s="121">
        <f t="shared" si="2"/>
        <v>-0.45412345679012345</v>
      </c>
      <c r="M43" s="120">
        <v>1473</v>
      </c>
      <c r="N43" s="121">
        <v>-3.092105263157896E-2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68" t="s">
        <v>236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3" t="s">
        <v>100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</row>
    <row r="51" spans="1:15" ht="22.5" thickTop="1" thickBot="1" x14ac:dyDescent="0.3">
      <c r="B51" s="109"/>
      <c r="C51" s="295">
        <f>C$7</f>
        <v>2020</v>
      </c>
      <c r="D51" s="296"/>
      <c r="E51" s="295">
        <f>E$7</f>
        <v>2021</v>
      </c>
      <c r="F51" s="296"/>
      <c r="G51" s="295">
        <f>G$7</f>
        <v>2022</v>
      </c>
      <c r="H51" s="296"/>
      <c r="I51" s="295">
        <f>I$7</f>
        <v>2023</v>
      </c>
      <c r="J51" s="296"/>
      <c r="K51" s="295">
        <f>K$7</f>
        <v>2024</v>
      </c>
      <c r="L51" s="296"/>
      <c r="M51" s="295">
        <f>M$7</f>
        <v>2025</v>
      </c>
      <c r="N51" s="296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217</v>
      </c>
      <c r="D53" s="118">
        <v>-0.56072874493927127</v>
      </c>
      <c r="E53" s="117">
        <v>62</v>
      </c>
      <c r="F53" s="118">
        <f>IFERROR(E53/C53-1,"-")</f>
        <v>-0.7142857142857143</v>
      </c>
      <c r="G53" s="117">
        <v>125</v>
      </c>
      <c r="H53" s="118">
        <f>IFERROR(G53/E53-1,"-")</f>
        <v>1.0161290322580645</v>
      </c>
      <c r="I53" s="117">
        <v>741</v>
      </c>
      <c r="J53" s="118">
        <f>IFERROR(I53/G53-1,"-")</f>
        <v>4.9279999999999999</v>
      </c>
      <c r="K53" s="117">
        <v>317</v>
      </c>
      <c r="L53" s="118">
        <f>IFERROR(K53/I53-1,"-")</f>
        <v>-0.57219973009446701</v>
      </c>
      <c r="M53" s="117">
        <v>505</v>
      </c>
      <c r="N53" s="118">
        <f t="shared" ref="N53:N54" si="4">IFERROR(M53/K53-1,"-")</f>
        <v>0.59305993690851744</v>
      </c>
    </row>
    <row r="54" spans="1:15" x14ac:dyDescent="0.25">
      <c r="A54" s="1">
        <v>2</v>
      </c>
      <c r="B54" s="116" t="s">
        <v>73</v>
      </c>
      <c r="C54" s="117">
        <v>262</v>
      </c>
      <c r="D54" s="118">
        <v>-0.14379084967320266</v>
      </c>
      <c r="E54" s="117">
        <v>12</v>
      </c>
      <c r="F54" s="118">
        <f t="shared" ref="F54:L65" si="5">IFERROR(E54/C54-1,"-")</f>
        <v>-0.95419847328244278</v>
      </c>
      <c r="G54" s="117">
        <v>91</v>
      </c>
      <c r="H54" s="118">
        <f t="shared" si="5"/>
        <v>6.583333333333333</v>
      </c>
      <c r="I54" s="117">
        <v>455</v>
      </c>
      <c r="J54" s="118">
        <f t="shared" si="5"/>
        <v>4</v>
      </c>
      <c r="K54" s="117">
        <v>554</v>
      </c>
      <c r="L54" s="118">
        <f t="shared" si="5"/>
        <v>0.21758241758241748</v>
      </c>
      <c r="M54" s="117">
        <v>210</v>
      </c>
      <c r="N54" s="118">
        <f t="shared" si="4"/>
        <v>-0.62093862815884471</v>
      </c>
    </row>
    <row r="55" spans="1:15" x14ac:dyDescent="0.25">
      <c r="A55" s="1">
        <v>3</v>
      </c>
      <c r="B55" s="116" t="s">
        <v>75</v>
      </c>
      <c r="C55" s="117">
        <v>106</v>
      </c>
      <c r="D55" s="118">
        <v>-0.65472312703583069</v>
      </c>
      <c r="E55" s="117">
        <v>122</v>
      </c>
      <c r="F55" s="118">
        <f t="shared" si="5"/>
        <v>0.15094339622641506</v>
      </c>
      <c r="G55" s="117">
        <v>335</v>
      </c>
      <c r="H55" s="118">
        <f t="shared" si="5"/>
        <v>1.7459016393442623</v>
      </c>
      <c r="I55" s="117">
        <v>614</v>
      </c>
      <c r="J55" s="118">
        <f t="shared" si="5"/>
        <v>0.83283582089552244</v>
      </c>
      <c r="K55" s="117">
        <v>578</v>
      </c>
      <c r="L55" s="118">
        <f t="shared" si="5"/>
        <v>-5.8631921824104261E-2</v>
      </c>
      <c r="M55" s="117"/>
      <c r="N55" s="118"/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84</v>
      </c>
      <c r="F56" s="118" t="str">
        <f t="shared" si="5"/>
        <v>-</v>
      </c>
      <c r="G56" s="117">
        <v>211</v>
      </c>
      <c r="H56" s="118">
        <f t="shared" si="5"/>
        <v>1.5119047619047619</v>
      </c>
      <c r="I56" s="117">
        <v>477</v>
      </c>
      <c r="J56" s="118">
        <f t="shared" si="5"/>
        <v>1.2606635071090047</v>
      </c>
      <c r="K56" s="117">
        <v>238</v>
      </c>
      <c r="L56" s="118">
        <f t="shared" si="5"/>
        <v>-0.50104821802935007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198</v>
      </c>
      <c r="F57" s="118" t="str">
        <f t="shared" si="5"/>
        <v>-</v>
      </c>
      <c r="G57" s="117">
        <v>241</v>
      </c>
      <c r="H57" s="118">
        <f t="shared" si="5"/>
        <v>0.21717171717171713</v>
      </c>
      <c r="I57" s="117">
        <v>437</v>
      </c>
      <c r="J57" s="118">
        <f t="shared" si="5"/>
        <v>0.81327800829875518</v>
      </c>
      <c r="K57" s="117">
        <v>107</v>
      </c>
      <c r="L57" s="118">
        <f t="shared" si="5"/>
        <v>-0.75514874141876431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339</v>
      </c>
      <c r="F58" s="118" t="str">
        <f t="shared" si="5"/>
        <v>-</v>
      </c>
      <c r="G58" s="117">
        <v>238</v>
      </c>
      <c r="H58" s="118">
        <f t="shared" si="5"/>
        <v>-0.29793510324483774</v>
      </c>
      <c r="I58" s="117">
        <v>374</v>
      </c>
      <c r="J58" s="118">
        <f t="shared" si="5"/>
        <v>0.5714285714285714</v>
      </c>
      <c r="K58" s="117">
        <v>283</v>
      </c>
      <c r="L58" s="118">
        <f t="shared" si="5"/>
        <v>-0.24331550802139035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343</v>
      </c>
      <c r="F59" s="118" t="str">
        <f t="shared" si="5"/>
        <v>-</v>
      </c>
      <c r="G59" s="117">
        <v>256</v>
      </c>
      <c r="H59" s="118">
        <f t="shared" si="5"/>
        <v>-0.25364431486880468</v>
      </c>
      <c r="I59" s="117">
        <v>291</v>
      </c>
      <c r="J59" s="118">
        <f t="shared" si="5"/>
        <v>0.13671875</v>
      </c>
      <c r="K59" s="117">
        <v>253</v>
      </c>
      <c r="L59" s="118">
        <f t="shared" si="5"/>
        <v>-0.13058419243986252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0</v>
      </c>
      <c r="D60" s="118">
        <v>-1</v>
      </c>
      <c r="E60" s="117">
        <v>474</v>
      </c>
      <c r="F60" s="118" t="str">
        <f t="shared" si="5"/>
        <v>-</v>
      </c>
      <c r="G60" s="117">
        <v>311</v>
      </c>
      <c r="H60" s="118">
        <f t="shared" si="5"/>
        <v>-0.34388185654008441</v>
      </c>
      <c r="I60" s="117">
        <v>397</v>
      </c>
      <c r="J60" s="118">
        <f t="shared" si="5"/>
        <v>0.27652733118971051</v>
      </c>
      <c r="K60" s="117">
        <v>272</v>
      </c>
      <c r="L60" s="118">
        <f t="shared" si="5"/>
        <v>-0.31486146095717882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41</v>
      </c>
      <c r="D61" s="118">
        <v>-0.89672544080604533</v>
      </c>
      <c r="E61" s="117">
        <v>315</v>
      </c>
      <c r="F61" s="118">
        <f t="shared" si="5"/>
        <v>6.6829268292682924</v>
      </c>
      <c r="G61" s="117">
        <v>233</v>
      </c>
      <c r="H61" s="118">
        <f t="shared" si="5"/>
        <v>-0.26031746031746028</v>
      </c>
      <c r="I61" s="117">
        <v>337</v>
      </c>
      <c r="J61" s="118">
        <f t="shared" si="5"/>
        <v>0.44635193133047202</v>
      </c>
      <c r="K61" s="117">
        <v>209</v>
      </c>
      <c r="L61" s="118">
        <f t="shared" si="5"/>
        <v>-0.37982195845697331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26</v>
      </c>
      <c r="D62" s="118">
        <v>-0.94970986460348161</v>
      </c>
      <c r="E62" s="117">
        <v>281</v>
      </c>
      <c r="F62" s="118">
        <f t="shared" si="5"/>
        <v>9.8076923076923084</v>
      </c>
      <c r="G62" s="117">
        <v>224</v>
      </c>
      <c r="H62" s="118">
        <f t="shared" si="5"/>
        <v>-0.20284697508896798</v>
      </c>
      <c r="I62" s="117">
        <v>456</v>
      </c>
      <c r="J62" s="118">
        <f t="shared" si="5"/>
        <v>1.0357142857142856</v>
      </c>
      <c r="K62" s="117">
        <v>295</v>
      </c>
      <c r="L62" s="118">
        <f t="shared" si="5"/>
        <v>-0.35307017543859653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26</v>
      </c>
      <c r="D63" s="118">
        <v>-0.91719745222929938</v>
      </c>
      <c r="E63" s="117">
        <v>161</v>
      </c>
      <c r="F63" s="118">
        <f t="shared" si="5"/>
        <v>5.1923076923076925</v>
      </c>
      <c r="G63" s="117">
        <v>527</v>
      </c>
      <c r="H63" s="118">
        <f t="shared" si="5"/>
        <v>2.2732919254658386</v>
      </c>
      <c r="I63" s="117">
        <v>377</v>
      </c>
      <c r="J63" s="118">
        <f t="shared" si="5"/>
        <v>-0.28462998102466797</v>
      </c>
      <c r="K63" s="117">
        <v>259</v>
      </c>
      <c r="L63" s="118">
        <f t="shared" si="5"/>
        <v>-0.3129973474801061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3</v>
      </c>
      <c r="D64" s="118">
        <v>-0.98522167487684731</v>
      </c>
      <c r="E64" s="117">
        <v>144</v>
      </c>
      <c r="F64" s="118">
        <f t="shared" si="5"/>
        <v>47</v>
      </c>
      <c r="G64" s="117">
        <v>455</v>
      </c>
      <c r="H64" s="118">
        <f t="shared" si="5"/>
        <v>2.1597222222222223</v>
      </c>
      <c r="I64" s="117">
        <v>483</v>
      </c>
      <c r="J64" s="118">
        <f t="shared" si="5"/>
        <v>6.1538461538461542E-2</v>
      </c>
      <c r="K64" s="117">
        <v>438</v>
      </c>
      <c r="L64" s="118">
        <f t="shared" si="5"/>
        <v>-9.3167701863353991E-2</v>
      </c>
      <c r="M64" s="117"/>
      <c r="N64" s="118"/>
    </row>
    <row r="65" spans="1:15" ht="15.75" x14ac:dyDescent="0.25">
      <c r="B65" s="119" t="s">
        <v>30</v>
      </c>
      <c r="C65" s="120">
        <v>681</v>
      </c>
      <c r="D65" s="121">
        <v>-0.85082146768893763</v>
      </c>
      <c r="E65" s="120">
        <v>2535</v>
      </c>
      <c r="F65" s="121">
        <f t="shared" si="5"/>
        <v>2.7224669603524227</v>
      </c>
      <c r="G65" s="120">
        <v>3247</v>
      </c>
      <c r="H65" s="121">
        <f t="shared" si="5"/>
        <v>0.28086785009861925</v>
      </c>
      <c r="I65" s="120">
        <v>5439</v>
      </c>
      <c r="J65" s="121">
        <f t="shared" si="5"/>
        <v>0.67508469356328926</v>
      </c>
      <c r="K65" s="120">
        <v>3803</v>
      </c>
      <c r="L65" s="121">
        <f t="shared" si="5"/>
        <v>-0.30079058650487223</v>
      </c>
      <c r="M65" s="120">
        <v>715</v>
      </c>
      <c r="N65" s="121">
        <v>-0.17910447761194026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68" t="s">
        <v>237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3" t="s">
        <v>103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</row>
    <row r="73" spans="1:15" ht="22.5" thickTop="1" thickBot="1" x14ac:dyDescent="0.3">
      <c r="B73" s="109"/>
      <c r="C73" s="295">
        <f>C$7</f>
        <v>2020</v>
      </c>
      <c r="D73" s="296"/>
      <c r="E73" s="295">
        <f>E$7</f>
        <v>2021</v>
      </c>
      <c r="F73" s="296"/>
      <c r="G73" s="295">
        <f>G$7</f>
        <v>2022</v>
      </c>
      <c r="H73" s="296"/>
      <c r="I73" s="295">
        <f>I$7</f>
        <v>2023</v>
      </c>
      <c r="J73" s="296"/>
      <c r="K73" s="295">
        <f>K$7</f>
        <v>2024</v>
      </c>
      <c r="L73" s="296"/>
      <c r="M73" s="295">
        <f>M$7</f>
        <v>2025</v>
      </c>
      <c r="N73" s="296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208</v>
      </c>
      <c r="D75" s="118">
        <v>-0.59375</v>
      </c>
      <c r="E75" s="117">
        <v>45</v>
      </c>
      <c r="F75" s="118">
        <f>IFERROR(E75/C75-1,"-")</f>
        <v>-0.78365384615384615</v>
      </c>
      <c r="G75" s="117">
        <v>36</v>
      </c>
      <c r="H75" s="118">
        <f>IFERROR(G75/E75-1,"-")</f>
        <v>-0.19999999999999996</v>
      </c>
      <c r="I75" s="117">
        <v>2737</v>
      </c>
      <c r="J75" s="118">
        <f>IFERROR(I75/G75-1,"-")</f>
        <v>75.027777777777771</v>
      </c>
      <c r="K75" s="117">
        <v>279</v>
      </c>
      <c r="L75" s="118">
        <f>IFERROR(K75/I75-1,"-")</f>
        <v>-0.8980635732553891</v>
      </c>
      <c r="M75" s="117">
        <v>397</v>
      </c>
      <c r="N75" s="118">
        <f t="shared" ref="N75:N76" si="6">IFERROR(M75/K75-1,"-")</f>
        <v>0.42293906810035842</v>
      </c>
    </row>
    <row r="76" spans="1:15" x14ac:dyDescent="0.25">
      <c r="A76" s="1">
        <v>2</v>
      </c>
      <c r="B76" s="116" t="s">
        <v>73</v>
      </c>
      <c r="C76" s="117">
        <v>196</v>
      </c>
      <c r="D76" s="118">
        <v>-0.43999999999999995</v>
      </c>
      <c r="E76" s="117">
        <v>23</v>
      </c>
      <c r="F76" s="118">
        <f t="shared" ref="F76:L87" si="7">IFERROR(E76/C76-1,"-")</f>
        <v>-0.88265306122448983</v>
      </c>
      <c r="G76" s="117">
        <v>28</v>
      </c>
      <c r="H76" s="118">
        <f t="shared" si="7"/>
        <v>0.21739130434782616</v>
      </c>
      <c r="I76" s="117">
        <v>1151</v>
      </c>
      <c r="J76" s="118">
        <f t="shared" si="7"/>
        <v>40.107142857142854</v>
      </c>
      <c r="K76" s="117">
        <v>370</v>
      </c>
      <c r="L76" s="118">
        <f t="shared" si="7"/>
        <v>-0.67854039965247614</v>
      </c>
      <c r="M76" s="117">
        <v>361</v>
      </c>
      <c r="N76" s="118">
        <f t="shared" si="6"/>
        <v>-2.4324324324324298E-2</v>
      </c>
    </row>
    <row r="77" spans="1:15" x14ac:dyDescent="0.25">
      <c r="A77" s="1">
        <v>3</v>
      </c>
      <c r="B77" s="116" t="s">
        <v>75</v>
      </c>
      <c r="C77" s="117">
        <v>134</v>
      </c>
      <c r="D77" s="118">
        <v>-0.70742358078602618</v>
      </c>
      <c r="E77" s="117">
        <v>48</v>
      </c>
      <c r="F77" s="118">
        <f t="shared" si="7"/>
        <v>-0.64179104477611948</v>
      </c>
      <c r="G77" s="117">
        <v>135</v>
      </c>
      <c r="H77" s="118">
        <f t="shared" si="7"/>
        <v>1.8125</v>
      </c>
      <c r="I77" s="117">
        <v>917</v>
      </c>
      <c r="J77" s="118">
        <f t="shared" si="7"/>
        <v>5.7925925925925927</v>
      </c>
      <c r="K77" s="117">
        <v>1723</v>
      </c>
      <c r="L77" s="118">
        <f t="shared" si="7"/>
        <v>0.87895310796074155</v>
      </c>
      <c r="M77" s="117"/>
      <c r="N77" s="118"/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65</v>
      </c>
      <c r="F78" s="118" t="str">
        <f t="shared" si="7"/>
        <v>-</v>
      </c>
      <c r="G78" s="117">
        <v>30</v>
      </c>
      <c r="H78" s="118">
        <f t="shared" si="7"/>
        <v>-0.53846153846153844</v>
      </c>
      <c r="I78" s="117">
        <v>1472</v>
      </c>
      <c r="J78" s="118">
        <f t="shared" si="7"/>
        <v>48.06666666666667</v>
      </c>
      <c r="K78" s="117">
        <v>970</v>
      </c>
      <c r="L78" s="118">
        <f t="shared" si="7"/>
        <v>-0.34103260869565222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128</v>
      </c>
      <c r="F79" s="118" t="str">
        <f t="shared" si="7"/>
        <v>-</v>
      </c>
      <c r="G79" s="117">
        <v>250</v>
      </c>
      <c r="H79" s="118">
        <f t="shared" si="7"/>
        <v>0.953125</v>
      </c>
      <c r="I79" s="117">
        <v>1614</v>
      </c>
      <c r="J79" s="118">
        <f t="shared" si="7"/>
        <v>5.4560000000000004</v>
      </c>
      <c r="K79" s="117">
        <v>537</v>
      </c>
      <c r="L79" s="118">
        <f t="shared" si="7"/>
        <v>-0.66728624535315983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376</v>
      </c>
      <c r="F80" s="118" t="str">
        <f t="shared" si="7"/>
        <v>-</v>
      </c>
      <c r="G80" s="117">
        <v>295</v>
      </c>
      <c r="H80" s="118">
        <f t="shared" si="7"/>
        <v>-0.21542553191489366</v>
      </c>
      <c r="I80" s="117">
        <v>1076</v>
      </c>
      <c r="J80" s="118">
        <f t="shared" si="7"/>
        <v>2.6474576271186439</v>
      </c>
      <c r="K80" s="117">
        <v>363</v>
      </c>
      <c r="L80" s="118">
        <f t="shared" si="7"/>
        <v>-0.66263940520446096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476</v>
      </c>
      <c r="F81" s="118" t="str">
        <f t="shared" si="7"/>
        <v>-</v>
      </c>
      <c r="G81" s="117">
        <v>272</v>
      </c>
      <c r="H81" s="118">
        <f t="shared" si="7"/>
        <v>-0.4285714285714286</v>
      </c>
      <c r="I81" s="117">
        <v>1041</v>
      </c>
      <c r="J81" s="118">
        <f t="shared" si="7"/>
        <v>2.8272058823529411</v>
      </c>
      <c r="K81" s="117">
        <v>638</v>
      </c>
      <c r="L81" s="118">
        <f t="shared" si="7"/>
        <v>-0.38712776176753128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890</v>
      </c>
      <c r="D82" s="118">
        <v>-8.7179487179487203E-2</v>
      </c>
      <c r="E82" s="117">
        <v>510</v>
      </c>
      <c r="F82" s="118">
        <f t="shared" si="7"/>
        <v>-0.4269662921348315</v>
      </c>
      <c r="G82" s="117">
        <v>857</v>
      </c>
      <c r="H82" s="118">
        <f t="shared" si="7"/>
        <v>0.68039215686274512</v>
      </c>
      <c r="I82" s="117">
        <v>888</v>
      </c>
      <c r="J82" s="118">
        <f t="shared" si="7"/>
        <v>3.6172695449241621E-2</v>
      </c>
      <c r="K82" s="117">
        <v>382</v>
      </c>
      <c r="L82" s="118">
        <f t="shared" si="7"/>
        <v>-0.56981981981981988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75</v>
      </c>
      <c r="D83" s="118">
        <v>-0.88888888888888884</v>
      </c>
      <c r="E83" s="117">
        <v>323</v>
      </c>
      <c r="F83" s="118">
        <f t="shared" si="7"/>
        <v>3.3066666666666666</v>
      </c>
      <c r="G83" s="117">
        <v>284</v>
      </c>
      <c r="H83" s="118">
        <f t="shared" si="7"/>
        <v>-0.12074303405572751</v>
      </c>
      <c r="I83" s="117">
        <v>1386</v>
      </c>
      <c r="J83" s="118">
        <f t="shared" si="7"/>
        <v>3.880281690140845</v>
      </c>
      <c r="K83" s="117">
        <v>669</v>
      </c>
      <c r="L83" s="118">
        <f t="shared" si="7"/>
        <v>-0.5173160173160174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89</v>
      </c>
      <c r="D84" s="118">
        <v>-0.69830508474576269</v>
      </c>
      <c r="E84" s="117">
        <v>341</v>
      </c>
      <c r="F84" s="118">
        <f t="shared" si="7"/>
        <v>2.8314606741573032</v>
      </c>
      <c r="G84" s="117">
        <v>404</v>
      </c>
      <c r="H84" s="118">
        <f t="shared" si="7"/>
        <v>0.18475073313782997</v>
      </c>
      <c r="I84" s="117">
        <v>639</v>
      </c>
      <c r="J84" s="118">
        <f t="shared" si="7"/>
        <v>0.58168316831683176</v>
      </c>
      <c r="K84" s="117">
        <v>774</v>
      </c>
      <c r="L84" s="118">
        <f t="shared" si="7"/>
        <v>0.21126760563380276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62</v>
      </c>
      <c r="D85" s="118">
        <v>-0.84263959390862941</v>
      </c>
      <c r="E85" s="117">
        <v>15</v>
      </c>
      <c r="F85" s="118">
        <f t="shared" si="7"/>
        <v>-0.75806451612903225</v>
      </c>
      <c r="G85" s="117">
        <v>154</v>
      </c>
      <c r="H85" s="118">
        <f t="shared" si="7"/>
        <v>9.2666666666666675</v>
      </c>
      <c r="I85" s="117">
        <v>387</v>
      </c>
      <c r="J85" s="118">
        <f t="shared" si="7"/>
        <v>1.5129870129870131</v>
      </c>
      <c r="K85" s="117">
        <v>0</v>
      </c>
      <c r="L85" s="118">
        <f t="shared" si="7"/>
        <v>-1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0</v>
      </c>
      <c r="D86" s="118">
        <v>-1</v>
      </c>
      <c r="E86" s="117">
        <v>65</v>
      </c>
      <c r="F86" s="118" t="str">
        <f t="shared" si="7"/>
        <v>-</v>
      </c>
      <c r="G86" s="117">
        <v>770</v>
      </c>
      <c r="H86" s="118">
        <f t="shared" si="7"/>
        <v>10.846153846153847</v>
      </c>
      <c r="I86" s="117">
        <v>1503</v>
      </c>
      <c r="J86" s="118">
        <f t="shared" si="7"/>
        <v>0.95194805194805188</v>
      </c>
      <c r="K86" s="117">
        <v>546</v>
      </c>
      <c r="L86" s="118">
        <f t="shared" si="7"/>
        <v>-0.63672654690618757</v>
      </c>
      <c r="M86" s="117"/>
      <c r="N86" s="118"/>
    </row>
    <row r="87" spans="1:15" ht="15.75" x14ac:dyDescent="0.25">
      <c r="B87" s="119" t="s">
        <v>30</v>
      </c>
      <c r="C87" s="120">
        <v>1658</v>
      </c>
      <c r="D87" s="121">
        <v>-0.72106325706594887</v>
      </c>
      <c r="E87" s="120">
        <v>2415</v>
      </c>
      <c r="F87" s="121">
        <f t="shared" si="7"/>
        <v>0.45657418576598308</v>
      </c>
      <c r="G87" s="120">
        <v>3515</v>
      </c>
      <c r="H87" s="121">
        <f t="shared" si="7"/>
        <v>0.45548654244306408</v>
      </c>
      <c r="I87" s="120">
        <v>14811</v>
      </c>
      <c r="J87" s="121">
        <f t="shared" si="7"/>
        <v>3.2136557610241825</v>
      </c>
      <c r="K87" s="120">
        <v>7251</v>
      </c>
      <c r="L87" s="121">
        <f t="shared" si="7"/>
        <v>-0.51043143609479436</v>
      </c>
      <c r="M87" s="120">
        <v>758</v>
      </c>
      <c r="N87" s="121">
        <v>0.16795069337442214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68" t="s">
        <v>238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3" t="s">
        <v>107</v>
      </c>
      <c r="D94" s="294"/>
      <c r="E94" s="294"/>
      <c r="F94" s="294"/>
      <c r="G94" s="294"/>
      <c r="H94" s="294"/>
      <c r="I94" s="294"/>
      <c r="J94" s="294"/>
      <c r="K94" s="294"/>
      <c r="L94" s="294"/>
      <c r="M94" s="294"/>
      <c r="N94" s="294"/>
    </row>
    <row r="95" spans="1:15" ht="22.5" thickTop="1" thickBot="1" x14ac:dyDescent="0.3">
      <c r="B95" s="109"/>
      <c r="C95" s="295">
        <f>C$7</f>
        <v>2020</v>
      </c>
      <c r="D95" s="296"/>
      <c r="E95" s="295">
        <f>E$7</f>
        <v>2021</v>
      </c>
      <c r="F95" s="296"/>
      <c r="G95" s="295">
        <f>G$7</f>
        <v>2022</v>
      </c>
      <c r="H95" s="296"/>
      <c r="I95" s="295">
        <f>I$7</f>
        <v>2023</v>
      </c>
      <c r="J95" s="296"/>
      <c r="K95" s="295">
        <f>K$7</f>
        <v>2024</v>
      </c>
      <c r="L95" s="296"/>
      <c r="M95" s="295">
        <f>M$7</f>
        <v>2025</v>
      </c>
      <c r="N95" s="296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3349</v>
      </c>
      <c r="D97" s="118">
        <v>-0.16567015445939215</v>
      </c>
      <c r="E97" s="117">
        <v>489</v>
      </c>
      <c r="F97" s="118">
        <f t="shared" ref="F97:L109" si="8">IFERROR(E97/C97-1,"-")</f>
        <v>-0.85398626455658411</v>
      </c>
      <c r="G97" s="117">
        <v>2402</v>
      </c>
      <c r="H97" s="118">
        <f t="shared" si="8"/>
        <v>3.9120654396728014</v>
      </c>
      <c r="I97" s="117">
        <v>3438</v>
      </c>
      <c r="J97" s="118">
        <f t="shared" si="8"/>
        <v>0.43130724396336384</v>
      </c>
      <c r="K97" s="117">
        <v>3880</v>
      </c>
      <c r="L97" s="118">
        <f t="shared" si="8"/>
        <v>0.12856311809191401</v>
      </c>
      <c r="M97" s="117">
        <v>3707</v>
      </c>
      <c r="N97" s="118">
        <f t="shared" ref="N97:N98" si="9">IFERROR(M97/K97-1,"-")</f>
        <v>-4.4587628865979334E-2</v>
      </c>
    </row>
    <row r="98" spans="2:14" x14ac:dyDescent="0.25">
      <c r="B98" s="116" t="s">
        <v>73</v>
      </c>
      <c r="C98" s="117">
        <v>4174</v>
      </c>
      <c r="D98" s="118">
        <v>0.33567999999999998</v>
      </c>
      <c r="E98" s="117">
        <v>300</v>
      </c>
      <c r="F98" s="118">
        <f t="shared" si="8"/>
        <v>-0.92812649736463826</v>
      </c>
      <c r="G98" s="117">
        <v>2670</v>
      </c>
      <c r="H98" s="118">
        <f t="shared" si="8"/>
        <v>7.9</v>
      </c>
      <c r="I98" s="117">
        <v>2908</v>
      </c>
      <c r="J98" s="118">
        <f t="shared" si="8"/>
        <v>8.9138576779026257E-2</v>
      </c>
      <c r="K98" s="117">
        <v>3847</v>
      </c>
      <c r="L98" s="118">
        <f t="shared" si="8"/>
        <v>0.32290233837689142</v>
      </c>
      <c r="M98" s="117">
        <v>3409</v>
      </c>
      <c r="N98" s="118">
        <f t="shared" si="9"/>
        <v>-0.1138549519105797</v>
      </c>
    </row>
    <row r="99" spans="2:14" x14ac:dyDescent="0.25">
      <c r="B99" s="116" t="s">
        <v>75</v>
      </c>
      <c r="C99" s="117">
        <v>1424</v>
      </c>
      <c r="D99" s="118">
        <v>-0.62077230359520641</v>
      </c>
      <c r="E99" s="117">
        <v>668</v>
      </c>
      <c r="F99" s="118">
        <f t="shared" si="8"/>
        <v>-0.5308988764044944</v>
      </c>
      <c r="G99" s="117">
        <v>3107</v>
      </c>
      <c r="H99" s="118">
        <f t="shared" si="8"/>
        <v>3.6511976047904193</v>
      </c>
      <c r="I99" s="117">
        <v>3342</v>
      </c>
      <c r="J99" s="118">
        <f t="shared" si="8"/>
        <v>7.5635661409720001E-2</v>
      </c>
      <c r="K99" s="117">
        <v>3561</v>
      </c>
      <c r="L99" s="118">
        <f t="shared" si="8"/>
        <v>6.5529622980251334E-2</v>
      </c>
      <c r="M99" s="117"/>
      <c r="N99" s="118"/>
    </row>
    <row r="100" spans="2:14" x14ac:dyDescent="0.25">
      <c r="B100" s="116" t="s">
        <v>77</v>
      </c>
      <c r="C100" s="117">
        <v>0</v>
      </c>
      <c r="D100" s="118">
        <v>-1</v>
      </c>
      <c r="E100" s="117">
        <v>447</v>
      </c>
      <c r="F100" s="118" t="str">
        <f t="shared" si="8"/>
        <v>-</v>
      </c>
      <c r="G100" s="117">
        <v>2738</v>
      </c>
      <c r="H100" s="118">
        <f t="shared" si="8"/>
        <v>5.1252796420581657</v>
      </c>
      <c r="I100" s="117">
        <v>2503</v>
      </c>
      <c r="J100" s="118">
        <f t="shared" si="8"/>
        <v>-8.5829072315558808E-2</v>
      </c>
      <c r="K100" s="117">
        <v>2667</v>
      </c>
      <c r="L100" s="118">
        <f t="shared" si="8"/>
        <v>6.5521374350778983E-2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772</v>
      </c>
      <c r="F101" s="118" t="str">
        <f t="shared" si="8"/>
        <v>-</v>
      </c>
      <c r="G101" s="117">
        <v>1901</v>
      </c>
      <c r="H101" s="118">
        <f t="shared" si="8"/>
        <v>1.4624352331606216</v>
      </c>
      <c r="I101" s="117">
        <v>1560</v>
      </c>
      <c r="J101" s="118">
        <f t="shared" si="8"/>
        <v>-0.17937927406628096</v>
      </c>
      <c r="K101" s="117">
        <v>1226</v>
      </c>
      <c r="L101" s="118">
        <f t="shared" si="8"/>
        <v>-0.21410256410256412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880</v>
      </c>
      <c r="F102" s="118" t="str">
        <f t="shared" si="8"/>
        <v>-</v>
      </c>
      <c r="G102" s="117">
        <v>1990</v>
      </c>
      <c r="H102" s="118">
        <f t="shared" si="8"/>
        <v>1.2613636363636362</v>
      </c>
      <c r="I102" s="117">
        <v>1630</v>
      </c>
      <c r="J102" s="118">
        <f t="shared" si="8"/>
        <v>-0.18090452261306533</v>
      </c>
      <c r="K102" s="117">
        <v>1731</v>
      </c>
      <c r="L102" s="118">
        <f t="shared" si="8"/>
        <v>6.1963190184049166E-2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1019</v>
      </c>
      <c r="F103" s="118" t="str">
        <f t="shared" si="8"/>
        <v>-</v>
      </c>
      <c r="G103" s="117">
        <v>1814</v>
      </c>
      <c r="H103" s="118">
        <f t="shared" si="8"/>
        <v>0.78017664376840035</v>
      </c>
      <c r="I103" s="117">
        <v>1468</v>
      </c>
      <c r="J103" s="118">
        <f t="shared" si="8"/>
        <v>-0.19073869900771778</v>
      </c>
      <c r="K103" s="117">
        <v>1617</v>
      </c>
      <c r="L103" s="118">
        <f t="shared" si="8"/>
        <v>0.10149863760217981</v>
      </c>
      <c r="M103" s="117"/>
      <c r="N103" s="118"/>
    </row>
    <row r="104" spans="2:14" x14ac:dyDescent="0.25">
      <c r="B104" s="116" t="s">
        <v>85</v>
      </c>
      <c r="C104" s="117">
        <v>165</v>
      </c>
      <c r="D104" s="118">
        <v>-0.9241030358785649</v>
      </c>
      <c r="E104" s="117">
        <v>1332</v>
      </c>
      <c r="F104" s="118">
        <f t="shared" si="8"/>
        <v>7.0727272727272723</v>
      </c>
      <c r="G104" s="117">
        <v>2175</v>
      </c>
      <c r="H104" s="118">
        <f t="shared" si="8"/>
        <v>0.63288288288288297</v>
      </c>
      <c r="I104" s="117">
        <v>1795</v>
      </c>
      <c r="J104" s="118">
        <f t="shared" si="8"/>
        <v>-0.17471264367816097</v>
      </c>
      <c r="K104" s="117">
        <v>2507</v>
      </c>
      <c r="L104" s="118">
        <f t="shared" si="8"/>
        <v>0.39665738161559894</v>
      </c>
      <c r="M104" s="117"/>
      <c r="N104" s="118"/>
    </row>
    <row r="105" spans="2:14" x14ac:dyDescent="0.25">
      <c r="B105" s="116" t="s">
        <v>87</v>
      </c>
      <c r="C105" s="117">
        <v>104</v>
      </c>
      <c r="D105" s="118">
        <v>-0.95706028075970273</v>
      </c>
      <c r="E105" s="117">
        <v>1651</v>
      </c>
      <c r="F105" s="118">
        <f t="shared" si="8"/>
        <v>14.875</v>
      </c>
      <c r="G105" s="117">
        <v>2626</v>
      </c>
      <c r="H105" s="118">
        <f t="shared" si="8"/>
        <v>0.59055118110236227</v>
      </c>
      <c r="I105" s="117">
        <v>2011</v>
      </c>
      <c r="J105" s="118">
        <f t="shared" si="8"/>
        <v>-0.23419649657273423</v>
      </c>
      <c r="K105" s="117">
        <v>2257</v>
      </c>
      <c r="L105" s="118">
        <f t="shared" si="8"/>
        <v>0.12232720039781197</v>
      </c>
      <c r="M105" s="117"/>
      <c r="N105" s="118"/>
    </row>
    <row r="106" spans="2:14" x14ac:dyDescent="0.25">
      <c r="B106" s="116" t="s">
        <v>89</v>
      </c>
      <c r="C106" s="117">
        <v>168</v>
      </c>
      <c r="D106" s="118">
        <v>-0.93724318266716478</v>
      </c>
      <c r="E106" s="117">
        <v>2562</v>
      </c>
      <c r="F106" s="118">
        <f t="shared" si="8"/>
        <v>14.25</v>
      </c>
      <c r="G106" s="117">
        <v>2779</v>
      </c>
      <c r="H106" s="118">
        <f t="shared" si="8"/>
        <v>8.4699453551912551E-2</v>
      </c>
      <c r="I106" s="117">
        <v>3153</v>
      </c>
      <c r="J106" s="118">
        <f t="shared" si="8"/>
        <v>0.1345807844548399</v>
      </c>
      <c r="K106" s="117">
        <v>2891</v>
      </c>
      <c r="L106" s="118">
        <f t="shared" si="8"/>
        <v>-8.30954646368538E-2</v>
      </c>
      <c r="M106" s="117"/>
      <c r="N106" s="118"/>
    </row>
    <row r="107" spans="2:14" x14ac:dyDescent="0.25">
      <c r="B107" s="116" t="s">
        <v>91</v>
      </c>
      <c r="C107" s="117">
        <v>364</v>
      </c>
      <c r="D107" s="118">
        <v>-0.90599173553719003</v>
      </c>
      <c r="E107" s="117">
        <v>2821</v>
      </c>
      <c r="F107" s="118">
        <f t="shared" si="8"/>
        <v>6.75</v>
      </c>
      <c r="G107" s="117">
        <v>3337</v>
      </c>
      <c r="H107" s="118">
        <f t="shared" si="8"/>
        <v>0.18291386033321522</v>
      </c>
      <c r="I107" s="117">
        <v>3602</v>
      </c>
      <c r="J107" s="118">
        <f t="shared" si="8"/>
        <v>7.9412646089301875E-2</v>
      </c>
      <c r="K107" s="117">
        <v>3003</v>
      </c>
      <c r="L107" s="118">
        <f t="shared" si="8"/>
        <v>-0.16629650194336476</v>
      </c>
      <c r="M107" s="117"/>
      <c r="N107" s="118"/>
    </row>
    <row r="108" spans="2:14" x14ac:dyDescent="0.25">
      <c r="B108" s="116" t="s">
        <v>93</v>
      </c>
      <c r="C108" s="117">
        <v>466</v>
      </c>
      <c r="D108" s="118">
        <v>-0.85102301790281332</v>
      </c>
      <c r="E108" s="117">
        <v>2270</v>
      </c>
      <c r="F108" s="118">
        <f t="shared" si="8"/>
        <v>3.8712446351931327</v>
      </c>
      <c r="G108" s="117">
        <v>3450</v>
      </c>
      <c r="H108" s="118">
        <f t="shared" si="8"/>
        <v>0.51982378854625555</v>
      </c>
      <c r="I108" s="117">
        <v>3506</v>
      </c>
      <c r="J108" s="118">
        <f t="shared" si="8"/>
        <v>1.6231884057970936E-2</v>
      </c>
      <c r="K108" s="117">
        <v>3496</v>
      </c>
      <c r="L108" s="118">
        <f t="shared" si="8"/>
        <v>-2.8522532800913103E-3</v>
      </c>
      <c r="M108" s="117"/>
      <c r="N108" s="118"/>
    </row>
    <row r="109" spans="2:14" ht="15.75" x14ac:dyDescent="0.25">
      <c r="B109" s="119" t="s">
        <v>30</v>
      </c>
      <c r="C109" s="120">
        <v>10294</v>
      </c>
      <c r="D109" s="121">
        <v>-0.70220152168252958</v>
      </c>
      <c r="E109" s="120">
        <v>15211</v>
      </c>
      <c r="F109" s="121">
        <f t="shared" si="8"/>
        <v>0.47765688750728574</v>
      </c>
      <c r="G109" s="120">
        <v>30989</v>
      </c>
      <c r="H109" s="121">
        <f t="shared" si="8"/>
        <v>1.0372756557754257</v>
      </c>
      <c r="I109" s="120">
        <v>30916</v>
      </c>
      <c r="J109" s="121">
        <f t="shared" si="8"/>
        <v>-2.3556745942108215E-3</v>
      </c>
      <c r="K109" s="120">
        <v>32683</v>
      </c>
      <c r="L109" s="121">
        <f t="shared" si="8"/>
        <v>5.7154871264070373E-2</v>
      </c>
      <c r="M109" s="120">
        <v>7116</v>
      </c>
      <c r="N109" s="121">
        <v>-7.9073379060437432E-2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68" t="s">
        <v>239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3" t="s">
        <v>110</v>
      </c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</row>
    <row r="117" spans="1:15" ht="22.5" thickTop="1" thickBot="1" x14ac:dyDescent="0.3">
      <c r="B117" s="109"/>
      <c r="C117" s="295">
        <f>C$7</f>
        <v>2020</v>
      </c>
      <c r="D117" s="296"/>
      <c r="E117" s="295">
        <f>E$7</f>
        <v>2021</v>
      </c>
      <c r="F117" s="296"/>
      <c r="G117" s="295">
        <f>G$7</f>
        <v>2022</v>
      </c>
      <c r="H117" s="296"/>
      <c r="I117" s="295">
        <f>I$7</f>
        <v>2023</v>
      </c>
      <c r="J117" s="296"/>
      <c r="K117" s="295">
        <f>K$7</f>
        <v>2024</v>
      </c>
      <c r="L117" s="296"/>
      <c r="M117" s="295">
        <f>M$7</f>
        <v>2025</v>
      </c>
      <c r="N117" s="296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852</v>
      </c>
      <c r="D119" s="118">
        <v>-4.2696629213483162E-2</v>
      </c>
      <c r="E119" s="117">
        <v>19</v>
      </c>
      <c r="F119" s="118">
        <f t="shared" ref="F119:L131" si="10">IFERROR(E119/C119-1,"-")</f>
        <v>-0.97769953051643188</v>
      </c>
      <c r="G119" s="117">
        <v>648</v>
      </c>
      <c r="H119" s="118">
        <f t="shared" si="10"/>
        <v>33.10526315789474</v>
      </c>
      <c r="I119" s="117">
        <v>943</v>
      </c>
      <c r="J119" s="118">
        <f t="shared" si="10"/>
        <v>0.45524691358024683</v>
      </c>
      <c r="K119" s="117">
        <v>917</v>
      </c>
      <c r="L119" s="118">
        <f t="shared" si="10"/>
        <v>-2.7571580063626699E-2</v>
      </c>
      <c r="M119" s="117">
        <v>1246</v>
      </c>
      <c r="N119" s="118">
        <f t="shared" ref="N119:N120" si="11">IFERROR(M119/K119-1,"-")</f>
        <v>0.35877862595419852</v>
      </c>
    </row>
    <row r="120" spans="1:15" x14ac:dyDescent="0.25">
      <c r="B120" s="116" t="s">
        <v>73</v>
      </c>
      <c r="C120" s="117">
        <v>1200</v>
      </c>
      <c r="D120" s="118">
        <v>0.31434830230010946</v>
      </c>
      <c r="E120" s="117">
        <v>3</v>
      </c>
      <c r="F120" s="118">
        <f t="shared" si="10"/>
        <v>-0.99750000000000005</v>
      </c>
      <c r="G120" s="117">
        <v>946</v>
      </c>
      <c r="H120" s="118">
        <f t="shared" si="10"/>
        <v>314.33333333333331</v>
      </c>
      <c r="I120" s="117">
        <v>823</v>
      </c>
      <c r="J120" s="118">
        <f t="shared" si="10"/>
        <v>-0.13002114164904865</v>
      </c>
      <c r="K120" s="117">
        <v>1042</v>
      </c>
      <c r="L120" s="118">
        <f t="shared" si="10"/>
        <v>0.26609963547995141</v>
      </c>
      <c r="M120" s="117">
        <v>1039</v>
      </c>
      <c r="N120" s="118">
        <f t="shared" si="11"/>
        <v>-2.8790786948176272E-3</v>
      </c>
    </row>
    <row r="121" spans="1:15" x14ac:dyDescent="0.25">
      <c r="B121" s="116" t="s">
        <v>75</v>
      </c>
      <c r="C121" s="117">
        <v>845</v>
      </c>
      <c r="D121" s="118">
        <v>-0.15500000000000003</v>
      </c>
      <c r="E121" s="117">
        <v>8</v>
      </c>
      <c r="F121" s="118">
        <f t="shared" si="10"/>
        <v>-0.9905325443786982</v>
      </c>
      <c r="G121" s="117">
        <v>1051</v>
      </c>
      <c r="H121" s="118">
        <f t="shared" si="10"/>
        <v>130.375</v>
      </c>
      <c r="I121" s="117">
        <v>921</v>
      </c>
      <c r="J121" s="118">
        <f t="shared" si="10"/>
        <v>-0.12369172216936253</v>
      </c>
      <c r="K121" s="117">
        <v>1023</v>
      </c>
      <c r="L121" s="118">
        <f t="shared" si="10"/>
        <v>0.11074918566775249</v>
      </c>
      <c r="M121" s="117"/>
      <c r="N121" s="118"/>
    </row>
    <row r="122" spans="1:15" x14ac:dyDescent="0.25">
      <c r="B122" s="116" t="s">
        <v>77</v>
      </c>
      <c r="C122" s="117">
        <v>0</v>
      </c>
      <c r="D122" s="118">
        <v>-1</v>
      </c>
      <c r="E122" s="117">
        <v>3</v>
      </c>
      <c r="F122" s="118" t="str">
        <f t="shared" si="10"/>
        <v>-</v>
      </c>
      <c r="G122" s="117">
        <v>834</v>
      </c>
      <c r="H122" s="118">
        <f t="shared" si="10"/>
        <v>277</v>
      </c>
      <c r="I122" s="117">
        <v>631</v>
      </c>
      <c r="J122" s="118">
        <f t="shared" si="10"/>
        <v>-0.24340527577937654</v>
      </c>
      <c r="K122" s="117">
        <v>770</v>
      </c>
      <c r="L122" s="118">
        <f t="shared" si="10"/>
        <v>0.22028526148969885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22</v>
      </c>
      <c r="F123" s="118" t="str">
        <f t="shared" si="10"/>
        <v>-</v>
      </c>
      <c r="G123" s="117">
        <v>805</v>
      </c>
      <c r="H123" s="118">
        <f t="shared" si="10"/>
        <v>35.590909090909093</v>
      </c>
      <c r="I123" s="117">
        <v>667</v>
      </c>
      <c r="J123" s="118">
        <f t="shared" si="10"/>
        <v>-0.17142857142857137</v>
      </c>
      <c r="K123" s="117">
        <v>778</v>
      </c>
      <c r="L123" s="118">
        <f t="shared" si="10"/>
        <v>0.16641679160419787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38</v>
      </c>
      <c r="F124" s="118" t="str">
        <f t="shared" si="10"/>
        <v>-</v>
      </c>
      <c r="G124" s="117">
        <v>911</v>
      </c>
      <c r="H124" s="118">
        <f t="shared" si="10"/>
        <v>22.973684210526315</v>
      </c>
      <c r="I124" s="117">
        <v>741</v>
      </c>
      <c r="J124" s="118">
        <f t="shared" si="10"/>
        <v>-0.18660812294182216</v>
      </c>
      <c r="K124" s="117">
        <v>1203</v>
      </c>
      <c r="L124" s="118">
        <f t="shared" si="10"/>
        <v>0.62348178137651833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55</v>
      </c>
      <c r="F125" s="118" t="str">
        <f t="shared" si="10"/>
        <v>-</v>
      </c>
      <c r="G125" s="117">
        <v>846</v>
      </c>
      <c r="H125" s="118">
        <f t="shared" si="10"/>
        <v>14.381818181818181</v>
      </c>
      <c r="I125" s="117">
        <v>532</v>
      </c>
      <c r="J125" s="118">
        <f t="shared" si="10"/>
        <v>-0.37115839243498816</v>
      </c>
      <c r="K125" s="117">
        <v>677</v>
      </c>
      <c r="L125" s="118">
        <f t="shared" si="10"/>
        <v>0.27255639097744355</v>
      </c>
      <c r="M125" s="117"/>
      <c r="N125" s="118"/>
    </row>
    <row r="126" spans="1:15" x14ac:dyDescent="0.25">
      <c r="B126" s="116" t="s">
        <v>85</v>
      </c>
      <c r="C126" s="117">
        <v>14</v>
      </c>
      <c r="D126" s="118">
        <v>-0.97962154294032022</v>
      </c>
      <c r="E126" s="117">
        <v>271</v>
      </c>
      <c r="F126" s="118">
        <f t="shared" si="10"/>
        <v>18.357142857142858</v>
      </c>
      <c r="G126" s="117">
        <v>774</v>
      </c>
      <c r="H126" s="118">
        <f t="shared" si="10"/>
        <v>1.8560885608856088</v>
      </c>
      <c r="I126" s="117">
        <v>605</v>
      </c>
      <c r="J126" s="118">
        <f t="shared" si="10"/>
        <v>-0.21834625322997414</v>
      </c>
      <c r="K126" s="117">
        <v>956</v>
      </c>
      <c r="L126" s="118">
        <f t="shared" si="10"/>
        <v>0.58016528925619837</v>
      </c>
      <c r="M126" s="117"/>
      <c r="N126" s="118"/>
    </row>
    <row r="127" spans="1:15" x14ac:dyDescent="0.25">
      <c r="B127" s="116" t="s">
        <v>87</v>
      </c>
      <c r="C127" s="117">
        <v>23</v>
      </c>
      <c r="D127" s="118">
        <v>-0.97560975609756095</v>
      </c>
      <c r="E127" s="117">
        <v>620</v>
      </c>
      <c r="F127" s="118">
        <f t="shared" si="10"/>
        <v>25.956521739130434</v>
      </c>
      <c r="G127" s="117">
        <v>817</v>
      </c>
      <c r="H127" s="118">
        <f t="shared" si="10"/>
        <v>0.31774193548387086</v>
      </c>
      <c r="I127" s="117">
        <v>818</v>
      </c>
      <c r="J127" s="118">
        <f t="shared" si="10"/>
        <v>1.223990208078396E-3</v>
      </c>
      <c r="K127" s="117">
        <v>852</v>
      </c>
      <c r="L127" s="118">
        <f t="shared" si="10"/>
        <v>4.1564792176039145E-2</v>
      </c>
      <c r="M127" s="117"/>
      <c r="N127" s="118"/>
    </row>
    <row r="128" spans="1:15" x14ac:dyDescent="0.25">
      <c r="A128" s="122"/>
      <c r="B128" s="116" t="s">
        <v>89</v>
      </c>
      <c r="C128" s="117">
        <v>17</v>
      </c>
      <c r="D128" s="118">
        <v>-0.98034682080924851</v>
      </c>
      <c r="E128" s="117">
        <v>759</v>
      </c>
      <c r="F128" s="118">
        <f t="shared" si="10"/>
        <v>43.647058823529413</v>
      </c>
      <c r="G128" s="117">
        <v>923</v>
      </c>
      <c r="H128" s="118">
        <f t="shared" si="10"/>
        <v>0.21607378129117261</v>
      </c>
      <c r="I128" s="117">
        <v>813</v>
      </c>
      <c r="J128" s="118">
        <f t="shared" si="10"/>
        <v>-0.11917659804983749</v>
      </c>
      <c r="K128" s="117">
        <v>944</v>
      </c>
      <c r="L128" s="118">
        <f t="shared" si="10"/>
        <v>0.1611316113161132</v>
      </c>
      <c r="M128" s="117"/>
      <c r="N128" s="118"/>
    </row>
    <row r="129" spans="2:15" x14ac:dyDescent="0.25">
      <c r="B129" s="116" t="s">
        <v>91</v>
      </c>
      <c r="C129" s="117">
        <v>37</v>
      </c>
      <c r="D129" s="118">
        <v>-0.95579450418160095</v>
      </c>
      <c r="E129" s="117">
        <v>738</v>
      </c>
      <c r="F129" s="118">
        <f t="shared" si="10"/>
        <v>18.945945945945947</v>
      </c>
      <c r="G129" s="117">
        <v>884</v>
      </c>
      <c r="H129" s="118">
        <f t="shared" si="10"/>
        <v>0.19783197831978327</v>
      </c>
      <c r="I129" s="117">
        <v>942</v>
      </c>
      <c r="J129" s="118">
        <f t="shared" si="10"/>
        <v>6.5610859728506776E-2</v>
      </c>
      <c r="K129" s="117">
        <v>939</v>
      </c>
      <c r="L129" s="118">
        <f t="shared" si="10"/>
        <v>-3.1847133757961776E-3</v>
      </c>
      <c r="M129" s="117"/>
      <c r="N129" s="118"/>
    </row>
    <row r="130" spans="2:15" x14ac:dyDescent="0.25">
      <c r="B130" s="116" t="s">
        <v>93</v>
      </c>
      <c r="C130" s="117">
        <v>55</v>
      </c>
      <c r="D130" s="118">
        <v>-0.93268053855569155</v>
      </c>
      <c r="E130" s="117">
        <v>494</v>
      </c>
      <c r="F130" s="118">
        <f t="shared" si="10"/>
        <v>7.9818181818181824</v>
      </c>
      <c r="G130" s="117">
        <v>913</v>
      </c>
      <c r="H130" s="118">
        <f t="shared" si="10"/>
        <v>0.84817813765182182</v>
      </c>
      <c r="I130" s="117">
        <v>872</v>
      </c>
      <c r="J130" s="118">
        <f t="shared" si="10"/>
        <v>-4.4906900328587129E-2</v>
      </c>
      <c r="K130" s="117">
        <v>936</v>
      </c>
      <c r="L130" s="118">
        <f t="shared" si="10"/>
        <v>7.3394495412844041E-2</v>
      </c>
      <c r="M130" s="117"/>
      <c r="N130" s="118"/>
    </row>
    <row r="131" spans="2:15" ht="15.75" x14ac:dyDescent="0.25">
      <c r="B131" s="119" t="s">
        <v>30</v>
      </c>
      <c r="C131" s="120">
        <v>3060</v>
      </c>
      <c r="D131" s="121">
        <v>-0.70218978102189777</v>
      </c>
      <c r="E131" s="120">
        <v>3030</v>
      </c>
      <c r="F131" s="121">
        <f t="shared" si="10"/>
        <v>-9.8039215686274161E-3</v>
      </c>
      <c r="G131" s="120">
        <v>10352</v>
      </c>
      <c r="H131" s="121">
        <f t="shared" si="10"/>
        <v>2.4165016501650167</v>
      </c>
      <c r="I131" s="120">
        <v>9308</v>
      </c>
      <c r="J131" s="121">
        <f t="shared" si="10"/>
        <v>-0.1008500772797527</v>
      </c>
      <c r="K131" s="120">
        <v>11037</v>
      </c>
      <c r="L131" s="121">
        <f t="shared" si="10"/>
        <v>0.18575418994413417</v>
      </c>
      <c r="M131" s="120">
        <v>2285</v>
      </c>
      <c r="N131" s="121">
        <v>0.16641143440530892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68" t="s">
        <v>240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3" t="s">
        <v>113</v>
      </c>
      <c r="D138" s="294"/>
      <c r="E138" s="294"/>
      <c r="F138" s="294"/>
      <c r="G138" s="294"/>
      <c r="H138" s="294"/>
      <c r="I138" s="294"/>
      <c r="J138" s="294"/>
      <c r="K138" s="294"/>
      <c r="L138" s="294"/>
      <c r="M138" s="294"/>
      <c r="N138" s="294"/>
    </row>
    <row r="139" spans="2:15" ht="22.5" thickTop="1" thickBot="1" x14ac:dyDescent="0.3">
      <c r="B139" s="109"/>
      <c r="C139" s="295">
        <f>C$7</f>
        <v>2020</v>
      </c>
      <c r="D139" s="296"/>
      <c r="E139" s="295">
        <f>E$7</f>
        <v>2021</v>
      </c>
      <c r="F139" s="296"/>
      <c r="G139" s="295">
        <f>G$7</f>
        <v>2022</v>
      </c>
      <c r="H139" s="296"/>
      <c r="I139" s="295">
        <f>I$7</f>
        <v>2023</v>
      </c>
      <c r="J139" s="296"/>
      <c r="K139" s="295">
        <f>K$7</f>
        <v>2024</v>
      </c>
      <c r="L139" s="296"/>
      <c r="M139" s="295">
        <f>M$7</f>
        <v>2025</v>
      </c>
      <c r="N139" s="296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889</v>
      </c>
      <c r="D141" s="118">
        <v>-2.8415300546448141E-2</v>
      </c>
      <c r="E141" s="117">
        <v>168</v>
      </c>
      <c r="F141" s="118">
        <f t="shared" ref="F141:L153" si="12">IFERROR(E141/C141-1,"-")</f>
        <v>-0.8110236220472441</v>
      </c>
      <c r="G141" s="117">
        <v>758</v>
      </c>
      <c r="H141" s="118">
        <f t="shared" si="12"/>
        <v>3.5119047619047619</v>
      </c>
      <c r="I141" s="117">
        <v>580</v>
      </c>
      <c r="J141" s="118">
        <f t="shared" si="12"/>
        <v>-0.23482849604221634</v>
      </c>
      <c r="K141" s="117">
        <v>1058</v>
      </c>
      <c r="L141" s="118">
        <f t="shared" si="12"/>
        <v>0.82413793103448274</v>
      </c>
      <c r="M141" s="117">
        <v>854</v>
      </c>
      <c r="N141" s="118">
        <f t="shared" ref="N141:N142" si="13">IFERROR(M141/K141-1,"-")</f>
        <v>-0.19281663516068048</v>
      </c>
    </row>
    <row r="142" spans="2:15" x14ac:dyDescent="0.25">
      <c r="B142" s="116" t="s">
        <v>73</v>
      </c>
      <c r="C142" s="117">
        <v>1169</v>
      </c>
      <c r="D142" s="118">
        <v>0.28039430449069003</v>
      </c>
      <c r="E142" s="117">
        <v>174</v>
      </c>
      <c r="F142" s="118">
        <f t="shared" si="12"/>
        <v>-0.85115483319076135</v>
      </c>
      <c r="G142" s="117">
        <v>615</v>
      </c>
      <c r="H142" s="118">
        <f t="shared" si="12"/>
        <v>2.5344827586206895</v>
      </c>
      <c r="I142" s="117">
        <v>548</v>
      </c>
      <c r="J142" s="118">
        <f t="shared" si="12"/>
        <v>-0.10894308943089426</v>
      </c>
      <c r="K142" s="117">
        <v>766</v>
      </c>
      <c r="L142" s="118">
        <f t="shared" si="12"/>
        <v>0.39781021897810209</v>
      </c>
      <c r="M142" s="117">
        <v>747</v>
      </c>
      <c r="N142" s="118">
        <f t="shared" si="13"/>
        <v>-2.4804177545691863E-2</v>
      </c>
    </row>
    <row r="143" spans="2:15" x14ac:dyDescent="0.25">
      <c r="B143" s="116" t="s">
        <v>75</v>
      </c>
      <c r="C143" s="117">
        <v>195</v>
      </c>
      <c r="D143" s="118">
        <v>-0.85651214128035313</v>
      </c>
      <c r="E143" s="117">
        <v>287</v>
      </c>
      <c r="F143" s="118">
        <f t="shared" si="12"/>
        <v>0.4717948717948719</v>
      </c>
      <c r="G143" s="117">
        <v>831</v>
      </c>
      <c r="H143" s="118">
        <f t="shared" si="12"/>
        <v>1.8954703832752613</v>
      </c>
      <c r="I143" s="117">
        <v>819</v>
      </c>
      <c r="J143" s="118">
        <f t="shared" si="12"/>
        <v>-1.4440433212996373E-2</v>
      </c>
      <c r="K143" s="117">
        <v>908</v>
      </c>
      <c r="L143" s="118">
        <f t="shared" si="12"/>
        <v>0.10866910866910873</v>
      </c>
      <c r="M143" s="117"/>
      <c r="N143" s="118"/>
    </row>
    <row r="144" spans="2:15" x14ac:dyDescent="0.25">
      <c r="B144" s="116" t="s">
        <v>77</v>
      </c>
      <c r="C144" s="117">
        <v>0</v>
      </c>
      <c r="D144" s="118">
        <v>-1</v>
      </c>
      <c r="E144" s="117">
        <v>171</v>
      </c>
      <c r="F144" s="118" t="str">
        <f t="shared" si="12"/>
        <v>-</v>
      </c>
      <c r="G144" s="117">
        <v>809</v>
      </c>
      <c r="H144" s="118">
        <f t="shared" si="12"/>
        <v>3.730994152046784</v>
      </c>
      <c r="I144" s="117">
        <v>460</v>
      </c>
      <c r="J144" s="118">
        <f t="shared" si="12"/>
        <v>-0.43139678615574784</v>
      </c>
      <c r="K144" s="117">
        <v>529</v>
      </c>
      <c r="L144" s="118">
        <f t="shared" si="12"/>
        <v>0.14999999999999991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207</v>
      </c>
      <c r="F145" s="118" t="str">
        <f t="shared" si="12"/>
        <v>-</v>
      </c>
      <c r="G145" s="117">
        <v>307</v>
      </c>
      <c r="H145" s="118">
        <f t="shared" si="12"/>
        <v>0.48309178743961345</v>
      </c>
      <c r="I145" s="117">
        <v>126</v>
      </c>
      <c r="J145" s="118">
        <f t="shared" si="12"/>
        <v>-0.5895765472312704</v>
      </c>
      <c r="K145" s="117">
        <v>76</v>
      </c>
      <c r="L145" s="118">
        <f t="shared" si="12"/>
        <v>-0.39682539682539686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302</v>
      </c>
      <c r="F146" s="118" t="str">
        <f t="shared" si="12"/>
        <v>-</v>
      </c>
      <c r="G146" s="117">
        <v>307</v>
      </c>
      <c r="H146" s="118">
        <f t="shared" si="12"/>
        <v>1.655629139072845E-2</v>
      </c>
      <c r="I146" s="117">
        <v>224</v>
      </c>
      <c r="J146" s="118">
        <f t="shared" si="12"/>
        <v>-0.27035830618892509</v>
      </c>
      <c r="K146" s="117">
        <v>139</v>
      </c>
      <c r="L146" s="118">
        <f t="shared" si="12"/>
        <v>-0.3794642857142857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365</v>
      </c>
      <c r="F147" s="118" t="str">
        <f t="shared" si="12"/>
        <v>-</v>
      </c>
      <c r="G147" s="117">
        <v>195</v>
      </c>
      <c r="H147" s="118">
        <f t="shared" si="12"/>
        <v>-0.46575342465753422</v>
      </c>
      <c r="I147" s="117">
        <v>189</v>
      </c>
      <c r="J147" s="118">
        <f t="shared" si="12"/>
        <v>-3.0769230769230771E-2</v>
      </c>
      <c r="K147" s="117">
        <v>299</v>
      </c>
      <c r="L147" s="118">
        <f t="shared" si="12"/>
        <v>0.58201058201058209</v>
      </c>
      <c r="M147" s="117"/>
      <c r="N147" s="118"/>
    </row>
    <row r="148" spans="1:15" x14ac:dyDescent="0.25">
      <c r="B148" s="116" t="s">
        <v>85</v>
      </c>
      <c r="C148" s="117">
        <v>37</v>
      </c>
      <c r="D148" s="118">
        <v>-0.91435185185185186</v>
      </c>
      <c r="E148" s="117">
        <v>330</v>
      </c>
      <c r="F148" s="118">
        <f t="shared" si="12"/>
        <v>7.9189189189189193</v>
      </c>
      <c r="G148" s="117">
        <v>416</v>
      </c>
      <c r="H148" s="118">
        <f t="shared" si="12"/>
        <v>0.26060606060606051</v>
      </c>
      <c r="I148" s="117">
        <v>274</v>
      </c>
      <c r="J148" s="118">
        <f t="shared" si="12"/>
        <v>-0.34134615384615385</v>
      </c>
      <c r="K148" s="117">
        <v>387</v>
      </c>
      <c r="L148" s="118">
        <f t="shared" si="12"/>
        <v>0.4124087591240877</v>
      </c>
      <c r="M148" s="117"/>
      <c r="N148" s="118"/>
    </row>
    <row r="149" spans="1:15" x14ac:dyDescent="0.25">
      <c r="B149" s="116" t="s">
        <v>87</v>
      </c>
      <c r="C149" s="117">
        <v>31</v>
      </c>
      <c r="D149" s="118">
        <v>-0.95324283559577672</v>
      </c>
      <c r="E149" s="117">
        <v>429</v>
      </c>
      <c r="F149" s="118">
        <f t="shared" si="12"/>
        <v>12.838709677419354</v>
      </c>
      <c r="G149" s="117">
        <v>444</v>
      </c>
      <c r="H149" s="118">
        <f t="shared" si="12"/>
        <v>3.4965034965035002E-2</v>
      </c>
      <c r="I149" s="117">
        <v>347</v>
      </c>
      <c r="J149" s="118">
        <f t="shared" si="12"/>
        <v>-0.21846846846846846</v>
      </c>
      <c r="K149" s="117">
        <v>351</v>
      </c>
      <c r="L149" s="118">
        <f t="shared" si="12"/>
        <v>1.1527377521613813E-2</v>
      </c>
      <c r="M149" s="117"/>
      <c r="N149" s="118"/>
    </row>
    <row r="150" spans="1:15" x14ac:dyDescent="0.25">
      <c r="A150" s="122"/>
      <c r="B150" s="116" t="s">
        <v>89</v>
      </c>
      <c r="C150" s="117">
        <v>52</v>
      </c>
      <c r="D150" s="118">
        <v>-0.93704600484261502</v>
      </c>
      <c r="E150" s="117">
        <v>712</v>
      </c>
      <c r="F150" s="118">
        <f t="shared" si="12"/>
        <v>12.692307692307692</v>
      </c>
      <c r="G150" s="117">
        <v>557</v>
      </c>
      <c r="H150" s="118">
        <f t="shared" si="12"/>
        <v>-0.21769662921348309</v>
      </c>
      <c r="I150" s="117">
        <v>635</v>
      </c>
      <c r="J150" s="118">
        <f t="shared" si="12"/>
        <v>0.1400359066427288</v>
      </c>
      <c r="K150" s="117">
        <v>563</v>
      </c>
      <c r="L150" s="118">
        <f t="shared" si="12"/>
        <v>-0.11338582677165354</v>
      </c>
      <c r="M150" s="117"/>
      <c r="N150" s="118"/>
    </row>
    <row r="151" spans="1:15" x14ac:dyDescent="0.25">
      <c r="B151" s="116" t="s">
        <v>91</v>
      </c>
      <c r="C151" s="117">
        <v>223</v>
      </c>
      <c r="D151" s="118">
        <v>-0.85500650195058514</v>
      </c>
      <c r="E151" s="117">
        <v>1078</v>
      </c>
      <c r="F151" s="118">
        <f t="shared" si="12"/>
        <v>3.8340807174887894</v>
      </c>
      <c r="G151" s="117">
        <v>793</v>
      </c>
      <c r="H151" s="118">
        <f t="shared" si="12"/>
        <v>-0.26437847866419295</v>
      </c>
      <c r="I151" s="117">
        <v>1149</v>
      </c>
      <c r="J151" s="118">
        <f t="shared" si="12"/>
        <v>0.4489281210592686</v>
      </c>
      <c r="K151" s="117">
        <v>758</v>
      </c>
      <c r="L151" s="118">
        <f t="shared" si="12"/>
        <v>-0.34029590948651001</v>
      </c>
      <c r="M151" s="117"/>
      <c r="N151" s="118"/>
    </row>
    <row r="152" spans="1:15" x14ac:dyDescent="0.25">
      <c r="B152" s="116" t="s">
        <v>93</v>
      </c>
      <c r="C152" s="117">
        <v>266</v>
      </c>
      <c r="D152" s="118">
        <v>-0.76707530647985989</v>
      </c>
      <c r="E152" s="117">
        <v>927</v>
      </c>
      <c r="F152" s="118">
        <f t="shared" si="12"/>
        <v>2.4849624060150375</v>
      </c>
      <c r="G152" s="117">
        <v>779</v>
      </c>
      <c r="H152" s="118">
        <f t="shared" si="12"/>
        <v>-0.15965480043149949</v>
      </c>
      <c r="I152" s="117">
        <v>860</v>
      </c>
      <c r="J152" s="118">
        <f t="shared" si="12"/>
        <v>0.10397946084723997</v>
      </c>
      <c r="K152" s="117">
        <v>761</v>
      </c>
      <c r="L152" s="118">
        <f t="shared" si="12"/>
        <v>-0.1151162790697674</v>
      </c>
      <c r="M152" s="117"/>
      <c r="N152" s="118"/>
    </row>
    <row r="153" spans="1:15" ht="15.75" x14ac:dyDescent="0.25">
      <c r="B153" s="119" t="s">
        <v>30</v>
      </c>
      <c r="C153" s="120">
        <v>2874</v>
      </c>
      <c r="D153" s="121">
        <v>-0.70913875113854874</v>
      </c>
      <c r="E153" s="120">
        <v>5150</v>
      </c>
      <c r="F153" s="121">
        <f t="shared" si="12"/>
        <v>0.79192762700069586</v>
      </c>
      <c r="G153" s="120">
        <v>6811</v>
      </c>
      <c r="H153" s="121">
        <f t="shared" si="12"/>
        <v>0.32252427184466015</v>
      </c>
      <c r="I153" s="120">
        <v>6211</v>
      </c>
      <c r="J153" s="121">
        <f t="shared" si="12"/>
        <v>-8.8092791073263843E-2</v>
      </c>
      <c r="K153" s="120">
        <v>6595</v>
      </c>
      <c r="L153" s="121">
        <f t="shared" si="12"/>
        <v>6.1825792947995506E-2</v>
      </c>
      <c r="M153" s="120">
        <v>1601</v>
      </c>
      <c r="N153" s="121">
        <v>-0.12225877192982459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68" t="s">
        <v>241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3" t="s">
        <v>116</v>
      </c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</row>
    <row r="161" spans="2:14" ht="22.5" thickTop="1" thickBot="1" x14ac:dyDescent="0.3">
      <c r="B161" s="109"/>
      <c r="C161" s="295">
        <f>C$7</f>
        <v>2020</v>
      </c>
      <c r="D161" s="296"/>
      <c r="E161" s="295">
        <f>E$7</f>
        <v>2021</v>
      </c>
      <c r="F161" s="296"/>
      <c r="G161" s="295">
        <f>G$7</f>
        <v>2022</v>
      </c>
      <c r="H161" s="296"/>
      <c r="I161" s="295">
        <f>I$7</f>
        <v>2023</v>
      </c>
      <c r="J161" s="296"/>
      <c r="K161" s="295">
        <f>K$7</f>
        <v>2024</v>
      </c>
      <c r="L161" s="296"/>
      <c r="M161" s="295">
        <f>M$7</f>
        <v>2025</v>
      </c>
      <c r="N161" s="296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181</v>
      </c>
      <c r="D163" s="118">
        <v>-0.39464882943143809</v>
      </c>
      <c r="E163" s="117">
        <v>42</v>
      </c>
      <c r="F163" s="118">
        <f t="shared" ref="F163:L175" si="14">IFERROR(E163/C163-1,"-")</f>
        <v>-0.76795580110497241</v>
      </c>
      <c r="G163" s="117">
        <v>117</v>
      </c>
      <c r="H163" s="118">
        <f t="shared" si="14"/>
        <v>1.7857142857142856</v>
      </c>
      <c r="I163" s="117">
        <v>348</v>
      </c>
      <c r="J163" s="118">
        <f t="shared" si="14"/>
        <v>1.9743589743589745</v>
      </c>
      <c r="K163" s="117">
        <v>271</v>
      </c>
      <c r="L163" s="118">
        <f t="shared" si="14"/>
        <v>-0.22126436781609193</v>
      </c>
      <c r="M163" s="117">
        <v>191</v>
      </c>
      <c r="N163" s="118">
        <f t="shared" ref="N163:N164" si="15">IFERROR(M163/K163-1,"-")</f>
        <v>-0.29520295202952029</v>
      </c>
    </row>
    <row r="164" spans="2:14" x14ac:dyDescent="0.25">
      <c r="B164" s="116" t="s">
        <v>73</v>
      </c>
      <c r="C164" s="117">
        <v>238</v>
      </c>
      <c r="D164" s="118">
        <v>-1.2448132780082943E-2</v>
      </c>
      <c r="E164" s="117">
        <v>29</v>
      </c>
      <c r="F164" s="118">
        <f t="shared" si="14"/>
        <v>-0.87815126050420167</v>
      </c>
      <c r="G164" s="117">
        <v>133</v>
      </c>
      <c r="H164" s="118">
        <f t="shared" si="14"/>
        <v>3.5862068965517242</v>
      </c>
      <c r="I164" s="117">
        <v>288</v>
      </c>
      <c r="J164" s="118">
        <f t="shared" si="14"/>
        <v>1.1654135338345863</v>
      </c>
      <c r="K164" s="117">
        <v>301</v>
      </c>
      <c r="L164" s="118">
        <f t="shared" si="14"/>
        <v>4.513888888888884E-2</v>
      </c>
      <c r="M164" s="117">
        <v>204</v>
      </c>
      <c r="N164" s="118">
        <f t="shared" si="15"/>
        <v>-0.32225913621262459</v>
      </c>
    </row>
    <row r="165" spans="2:14" x14ac:dyDescent="0.25">
      <c r="B165" s="116" t="s">
        <v>75</v>
      </c>
      <c r="C165" s="117">
        <v>30</v>
      </c>
      <c r="D165" s="118">
        <v>-0.85436893203883502</v>
      </c>
      <c r="E165" s="117">
        <v>142</v>
      </c>
      <c r="F165" s="118">
        <f t="shared" si="14"/>
        <v>3.7333333333333334</v>
      </c>
      <c r="G165" s="117">
        <v>271</v>
      </c>
      <c r="H165" s="118">
        <f t="shared" si="14"/>
        <v>0.90845070422535201</v>
      </c>
      <c r="I165" s="117">
        <v>337</v>
      </c>
      <c r="J165" s="118">
        <f t="shared" si="14"/>
        <v>0.24354243542435428</v>
      </c>
      <c r="K165" s="117">
        <v>308</v>
      </c>
      <c r="L165" s="118">
        <f t="shared" si="14"/>
        <v>-8.6053412462907986E-2</v>
      </c>
      <c r="M165" s="117"/>
      <c r="N165" s="118"/>
    </row>
    <row r="166" spans="2:14" x14ac:dyDescent="0.25">
      <c r="B166" s="116" t="s">
        <v>77</v>
      </c>
      <c r="C166" s="117">
        <v>0</v>
      </c>
      <c r="D166" s="118">
        <v>-1</v>
      </c>
      <c r="E166" s="117">
        <v>42</v>
      </c>
      <c r="F166" s="118" t="str">
        <f t="shared" si="14"/>
        <v>-</v>
      </c>
      <c r="G166" s="117">
        <v>309</v>
      </c>
      <c r="H166" s="118">
        <f t="shared" si="14"/>
        <v>6.3571428571428568</v>
      </c>
      <c r="I166" s="117">
        <v>315</v>
      </c>
      <c r="J166" s="118">
        <f t="shared" si="14"/>
        <v>1.9417475728155331E-2</v>
      </c>
      <c r="K166" s="117">
        <v>215</v>
      </c>
      <c r="L166" s="118">
        <f t="shared" si="14"/>
        <v>-0.31746031746031744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191</v>
      </c>
      <c r="F167" s="118" t="str">
        <f t="shared" si="14"/>
        <v>-</v>
      </c>
      <c r="G167" s="117">
        <v>178</v>
      </c>
      <c r="H167" s="118">
        <f t="shared" si="14"/>
        <v>-6.8062827225130906E-2</v>
      </c>
      <c r="I167" s="117">
        <v>161</v>
      </c>
      <c r="J167" s="118">
        <f t="shared" si="14"/>
        <v>-9.5505617977528101E-2</v>
      </c>
      <c r="K167" s="117">
        <v>70</v>
      </c>
      <c r="L167" s="118">
        <f t="shared" si="14"/>
        <v>-0.56521739130434789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172</v>
      </c>
      <c r="F168" s="118" t="str">
        <f t="shared" si="14"/>
        <v>-</v>
      </c>
      <c r="G168" s="117">
        <v>122</v>
      </c>
      <c r="H168" s="118">
        <f t="shared" si="14"/>
        <v>-0.29069767441860461</v>
      </c>
      <c r="I168" s="117">
        <v>125</v>
      </c>
      <c r="J168" s="118">
        <f t="shared" si="14"/>
        <v>2.4590163934426146E-2</v>
      </c>
      <c r="K168" s="117">
        <v>70</v>
      </c>
      <c r="L168" s="118">
        <f t="shared" si="14"/>
        <v>-0.43999999999999995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104</v>
      </c>
      <c r="F169" s="118" t="str">
        <f t="shared" si="14"/>
        <v>-</v>
      </c>
      <c r="G169" s="117">
        <v>166</v>
      </c>
      <c r="H169" s="118">
        <f t="shared" si="14"/>
        <v>0.59615384615384626</v>
      </c>
      <c r="I169" s="117">
        <v>166</v>
      </c>
      <c r="J169" s="118">
        <f t="shared" si="14"/>
        <v>0</v>
      </c>
      <c r="K169" s="117">
        <v>55</v>
      </c>
      <c r="L169" s="118">
        <f t="shared" si="14"/>
        <v>-0.66867469879518071</v>
      </c>
      <c r="M169" s="117"/>
      <c r="N169" s="118"/>
    </row>
    <row r="170" spans="2:14" x14ac:dyDescent="0.25">
      <c r="B170" s="116" t="s">
        <v>85</v>
      </c>
      <c r="C170" s="117">
        <v>35</v>
      </c>
      <c r="D170" s="118">
        <v>-0.82412060301507539</v>
      </c>
      <c r="E170" s="117">
        <v>213</v>
      </c>
      <c r="F170" s="118">
        <f t="shared" si="14"/>
        <v>5.0857142857142854</v>
      </c>
      <c r="G170" s="117">
        <v>236</v>
      </c>
      <c r="H170" s="118">
        <f t="shared" si="14"/>
        <v>0.107981220657277</v>
      </c>
      <c r="I170" s="117">
        <v>208</v>
      </c>
      <c r="J170" s="118">
        <f t="shared" si="14"/>
        <v>-0.11864406779661019</v>
      </c>
      <c r="K170" s="117">
        <v>228</v>
      </c>
      <c r="L170" s="118">
        <f t="shared" si="14"/>
        <v>9.6153846153846256E-2</v>
      </c>
      <c r="M170" s="117"/>
      <c r="N170" s="118"/>
    </row>
    <row r="171" spans="2:14" x14ac:dyDescent="0.25">
      <c r="B171" s="116" t="s">
        <v>87</v>
      </c>
      <c r="C171" s="117">
        <v>12</v>
      </c>
      <c r="D171" s="118">
        <v>-0.88349514563106801</v>
      </c>
      <c r="E171" s="117">
        <v>99</v>
      </c>
      <c r="F171" s="118">
        <f t="shared" si="14"/>
        <v>7.25</v>
      </c>
      <c r="G171" s="117">
        <v>289</v>
      </c>
      <c r="H171" s="118">
        <f t="shared" si="14"/>
        <v>1.9191919191919191</v>
      </c>
      <c r="I171" s="117">
        <v>156</v>
      </c>
      <c r="J171" s="118">
        <f t="shared" si="14"/>
        <v>-0.46020761245674735</v>
      </c>
      <c r="K171" s="117">
        <v>203</v>
      </c>
      <c r="L171" s="118">
        <f t="shared" si="14"/>
        <v>0.30128205128205132</v>
      </c>
      <c r="M171" s="117"/>
      <c r="N171" s="118"/>
    </row>
    <row r="172" spans="2:14" x14ac:dyDescent="0.25">
      <c r="B172" s="116" t="s">
        <v>89</v>
      </c>
      <c r="C172" s="117">
        <v>8</v>
      </c>
      <c r="D172" s="118">
        <v>-0.91578947368421049</v>
      </c>
      <c r="E172" s="117">
        <v>349</v>
      </c>
      <c r="F172" s="118">
        <f t="shared" si="14"/>
        <v>42.625</v>
      </c>
      <c r="G172" s="117">
        <v>306</v>
      </c>
      <c r="H172" s="118">
        <f t="shared" si="14"/>
        <v>-0.12320916905444124</v>
      </c>
      <c r="I172" s="117">
        <v>295</v>
      </c>
      <c r="J172" s="118">
        <f t="shared" si="14"/>
        <v>-3.5947712418300637E-2</v>
      </c>
      <c r="K172" s="117">
        <v>240</v>
      </c>
      <c r="L172" s="118">
        <f t="shared" si="14"/>
        <v>-0.18644067796610164</v>
      </c>
      <c r="M172" s="117"/>
      <c r="N172" s="118"/>
    </row>
    <row r="173" spans="2:14" x14ac:dyDescent="0.25">
      <c r="B173" s="116" t="s">
        <v>91</v>
      </c>
      <c r="C173" s="117">
        <v>12</v>
      </c>
      <c r="D173" s="118">
        <v>-0.91366906474820142</v>
      </c>
      <c r="E173" s="117">
        <v>154</v>
      </c>
      <c r="F173" s="118">
        <f t="shared" si="14"/>
        <v>11.833333333333334</v>
      </c>
      <c r="G173" s="117">
        <v>256</v>
      </c>
      <c r="H173" s="118">
        <f t="shared" si="14"/>
        <v>0.66233766233766245</v>
      </c>
      <c r="I173" s="117">
        <v>236</v>
      </c>
      <c r="J173" s="118">
        <f t="shared" si="14"/>
        <v>-7.8125E-2</v>
      </c>
      <c r="K173" s="117">
        <v>181</v>
      </c>
      <c r="L173" s="118">
        <f t="shared" si="14"/>
        <v>-0.23305084745762716</v>
      </c>
      <c r="M173" s="117"/>
      <c r="N173" s="118"/>
    </row>
    <row r="174" spans="2:14" x14ac:dyDescent="0.25">
      <c r="B174" s="116" t="s">
        <v>93</v>
      </c>
      <c r="C174" s="117">
        <v>13</v>
      </c>
      <c r="D174" s="118">
        <v>-0.89600000000000002</v>
      </c>
      <c r="E174" s="117">
        <v>105</v>
      </c>
      <c r="F174" s="118">
        <f t="shared" si="14"/>
        <v>7.0769230769230766</v>
      </c>
      <c r="G174" s="117">
        <v>363</v>
      </c>
      <c r="H174" s="118">
        <f t="shared" si="14"/>
        <v>2.4571428571428573</v>
      </c>
      <c r="I174" s="117">
        <v>307</v>
      </c>
      <c r="J174" s="118">
        <f t="shared" si="14"/>
        <v>-0.15426997245179064</v>
      </c>
      <c r="K174" s="117">
        <v>158</v>
      </c>
      <c r="L174" s="118">
        <f t="shared" si="14"/>
        <v>-0.48534201954397393</v>
      </c>
      <c r="M174" s="117"/>
      <c r="N174" s="118"/>
    </row>
    <row r="175" spans="2:14" ht="15.75" x14ac:dyDescent="0.25">
      <c r="B175" s="119" t="s">
        <v>30</v>
      </c>
      <c r="C175" s="120">
        <v>544</v>
      </c>
      <c r="D175" s="121">
        <v>-0.7511436413540713</v>
      </c>
      <c r="E175" s="120">
        <v>1642</v>
      </c>
      <c r="F175" s="121">
        <f t="shared" si="14"/>
        <v>2.0183823529411766</v>
      </c>
      <c r="G175" s="120">
        <v>2746</v>
      </c>
      <c r="H175" s="121">
        <f t="shared" si="14"/>
        <v>0.67235079171741785</v>
      </c>
      <c r="I175" s="120">
        <v>2942</v>
      </c>
      <c r="J175" s="121">
        <f t="shared" si="14"/>
        <v>7.1376547705753746E-2</v>
      </c>
      <c r="K175" s="120">
        <v>2300</v>
      </c>
      <c r="L175" s="121">
        <f t="shared" si="14"/>
        <v>-0.21821889870836164</v>
      </c>
      <c r="M175" s="120">
        <v>395</v>
      </c>
      <c r="N175" s="121">
        <v>-0.30944055944055948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68" t="s">
        <v>242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3" t="s">
        <v>119</v>
      </c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</row>
    <row r="183" spans="1:15" ht="22.5" thickTop="1" thickBot="1" x14ac:dyDescent="0.3">
      <c r="B183" s="109"/>
      <c r="C183" s="295">
        <f>C$7</f>
        <v>2020</v>
      </c>
      <c r="D183" s="296"/>
      <c r="E183" s="295">
        <f>E$7</f>
        <v>2021</v>
      </c>
      <c r="F183" s="296"/>
      <c r="G183" s="295">
        <f>G$7</f>
        <v>2022</v>
      </c>
      <c r="H183" s="296"/>
      <c r="I183" s="295">
        <f>I$7</f>
        <v>2023</v>
      </c>
      <c r="J183" s="296"/>
      <c r="K183" s="295">
        <f>K$7</f>
        <v>2024</v>
      </c>
      <c r="L183" s="296"/>
      <c r="M183" s="295">
        <f>M$7</f>
        <v>2025</v>
      </c>
      <c r="N183" s="296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70</v>
      </c>
      <c r="D185" s="118">
        <v>-0.23076923076923073</v>
      </c>
      <c r="E185" s="117">
        <v>18</v>
      </c>
      <c r="F185" s="118">
        <f t="shared" ref="F185:L197" si="16">IFERROR(E185/C185-1,"-")</f>
        <v>-0.74285714285714288</v>
      </c>
      <c r="G185" s="117">
        <v>89</v>
      </c>
      <c r="H185" s="118">
        <f t="shared" si="16"/>
        <v>3.9444444444444446</v>
      </c>
      <c r="I185" s="117">
        <v>76</v>
      </c>
      <c r="J185" s="118">
        <f t="shared" si="16"/>
        <v>-0.1460674157303371</v>
      </c>
      <c r="K185" s="117">
        <v>165</v>
      </c>
      <c r="L185" s="118">
        <f t="shared" si="16"/>
        <v>1.1710526315789473</v>
      </c>
      <c r="M185" s="117">
        <v>109</v>
      </c>
      <c r="N185" s="118">
        <f t="shared" ref="N185:N186" si="17">IFERROR(M185/K185-1,"-")</f>
        <v>-0.33939393939393936</v>
      </c>
    </row>
    <row r="186" spans="1:15" x14ac:dyDescent="0.25">
      <c r="B186" s="116" t="s">
        <v>73</v>
      </c>
      <c r="C186" s="117">
        <v>104</v>
      </c>
      <c r="D186" s="118">
        <v>-7.9646017699115057E-2</v>
      </c>
      <c r="E186" s="117">
        <v>3</v>
      </c>
      <c r="F186" s="118">
        <f t="shared" si="16"/>
        <v>-0.97115384615384615</v>
      </c>
      <c r="G186" s="117">
        <v>106</v>
      </c>
      <c r="H186" s="118">
        <f t="shared" si="16"/>
        <v>34.333333333333336</v>
      </c>
      <c r="I186" s="117">
        <v>66</v>
      </c>
      <c r="J186" s="118">
        <f t="shared" si="16"/>
        <v>-0.37735849056603776</v>
      </c>
      <c r="K186" s="117">
        <v>88</v>
      </c>
      <c r="L186" s="118">
        <f t="shared" si="16"/>
        <v>0.33333333333333326</v>
      </c>
      <c r="M186" s="117">
        <v>124</v>
      </c>
      <c r="N186" s="118">
        <f t="shared" si="17"/>
        <v>0.40909090909090917</v>
      </c>
    </row>
    <row r="187" spans="1:15" x14ac:dyDescent="0.25">
      <c r="B187" s="116" t="s">
        <v>75</v>
      </c>
      <c r="C187" s="117">
        <v>13</v>
      </c>
      <c r="D187" s="118">
        <v>-0.83116883116883122</v>
      </c>
      <c r="E187" s="117">
        <v>17</v>
      </c>
      <c r="F187" s="118">
        <f t="shared" si="16"/>
        <v>0.30769230769230771</v>
      </c>
      <c r="G187" s="117">
        <v>58</v>
      </c>
      <c r="H187" s="118">
        <f t="shared" si="16"/>
        <v>2.4117647058823528</v>
      </c>
      <c r="I187" s="117">
        <v>95</v>
      </c>
      <c r="J187" s="118">
        <f t="shared" si="16"/>
        <v>0.63793103448275867</v>
      </c>
      <c r="K187" s="117">
        <v>82</v>
      </c>
      <c r="L187" s="118">
        <f t="shared" si="16"/>
        <v>-0.13684210526315788</v>
      </c>
      <c r="M187" s="117"/>
      <c r="N187" s="118"/>
    </row>
    <row r="188" spans="1:15" x14ac:dyDescent="0.25">
      <c r="B188" s="116" t="s">
        <v>77</v>
      </c>
      <c r="C188" s="117">
        <v>0</v>
      </c>
      <c r="D188" s="118">
        <v>-1</v>
      </c>
      <c r="E188" s="117">
        <v>9</v>
      </c>
      <c r="F188" s="118" t="str">
        <f t="shared" si="16"/>
        <v>-</v>
      </c>
      <c r="G188" s="117">
        <v>71</v>
      </c>
      <c r="H188" s="118">
        <f t="shared" si="16"/>
        <v>6.8888888888888893</v>
      </c>
      <c r="I188" s="117">
        <v>67</v>
      </c>
      <c r="J188" s="118">
        <f t="shared" si="16"/>
        <v>-5.633802816901412E-2</v>
      </c>
      <c r="K188" s="117">
        <v>45</v>
      </c>
      <c r="L188" s="118">
        <f t="shared" si="16"/>
        <v>-0.32835820895522383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33</v>
      </c>
      <c r="F189" s="118" t="str">
        <f t="shared" si="16"/>
        <v>-</v>
      </c>
      <c r="G189" s="117">
        <v>20</v>
      </c>
      <c r="H189" s="118">
        <f t="shared" si="16"/>
        <v>-0.39393939393939392</v>
      </c>
      <c r="I189" s="117">
        <v>41</v>
      </c>
      <c r="J189" s="118">
        <f t="shared" si="16"/>
        <v>1.0499999999999998</v>
      </c>
      <c r="K189" s="117">
        <v>7</v>
      </c>
      <c r="L189" s="118">
        <f t="shared" si="16"/>
        <v>-0.82926829268292679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27</v>
      </c>
      <c r="F190" s="118" t="str">
        <f t="shared" si="16"/>
        <v>-</v>
      </c>
      <c r="G190" s="117">
        <v>41</v>
      </c>
      <c r="H190" s="118">
        <f t="shared" si="16"/>
        <v>0.5185185185185186</v>
      </c>
      <c r="I190" s="117">
        <v>29</v>
      </c>
      <c r="J190" s="118">
        <f t="shared" si="16"/>
        <v>-0.29268292682926833</v>
      </c>
      <c r="K190" s="117">
        <v>7</v>
      </c>
      <c r="L190" s="118">
        <f t="shared" si="16"/>
        <v>-0.75862068965517238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57</v>
      </c>
      <c r="F191" s="118" t="str">
        <f t="shared" si="16"/>
        <v>-</v>
      </c>
      <c r="G191" s="117">
        <v>51</v>
      </c>
      <c r="H191" s="118">
        <f t="shared" si="16"/>
        <v>-0.10526315789473684</v>
      </c>
      <c r="I191" s="117">
        <v>24</v>
      </c>
      <c r="J191" s="118">
        <f t="shared" si="16"/>
        <v>-0.52941176470588236</v>
      </c>
      <c r="K191" s="117">
        <v>5</v>
      </c>
      <c r="L191" s="118">
        <f t="shared" si="16"/>
        <v>-0.79166666666666663</v>
      </c>
      <c r="M191" s="117"/>
      <c r="N191" s="118"/>
    </row>
    <row r="192" spans="1:15" x14ac:dyDescent="0.25">
      <c r="B192" s="116" t="s">
        <v>85</v>
      </c>
      <c r="C192" s="117">
        <v>16</v>
      </c>
      <c r="D192" s="118">
        <v>-0.38461538461538458</v>
      </c>
      <c r="E192" s="117">
        <v>34</v>
      </c>
      <c r="F192" s="118">
        <f t="shared" si="16"/>
        <v>1.125</v>
      </c>
      <c r="G192" s="117">
        <v>48</v>
      </c>
      <c r="H192" s="118">
        <f t="shared" si="16"/>
        <v>0.41176470588235303</v>
      </c>
      <c r="I192" s="117">
        <v>57</v>
      </c>
      <c r="J192" s="118">
        <f t="shared" si="16"/>
        <v>0.1875</v>
      </c>
      <c r="K192" s="117">
        <v>40</v>
      </c>
      <c r="L192" s="118">
        <f t="shared" si="16"/>
        <v>-0.29824561403508776</v>
      </c>
      <c r="M192" s="117"/>
      <c r="N192" s="118"/>
    </row>
    <row r="193" spans="2:15" x14ac:dyDescent="0.25">
      <c r="B193" s="116" t="s">
        <v>87</v>
      </c>
      <c r="C193" s="117">
        <v>10</v>
      </c>
      <c r="D193" s="118">
        <v>-0.74358974358974361</v>
      </c>
      <c r="E193" s="117">
        <v>21</v>
      </c>
      <c r="F193" s="118">
        <f t="shared" si="16"/>
        <v>1.1000000000000001</v>
      </c>
      <c r="G193" s="117">
        <v>54</v>
      </c>
      <c r="H193" s="118">
        <f t="shared" si="16"/>
        <v>1.5714285714285716</v>
      </c>
      <c r="I193" s="117">
        <v>18</v>
      </c>
      <c r="J193" s="118">
        <f t="shared" si="16"/>
        <v>-0.66666666666666674</v>
      </c>
      <c r="K193" s="117">
        <v>67</v>
      </c>
      <c r="L193" s="118">
        <f t="shared" si="16"/>
        <v>2.7222222222222223</v>
      </c>
      <c r="M193" s="117"/>
      <c r="N193" s="118"/>
    </row>
    <row r="194" spans="2:15" x14ac:dyDescent="0.25">
      <c r="B194" s="116" t="s">
        <v>89</v>
      </c>
      <c r="C194" s="117">
        <v>4</v>
      </c>
      <c r="D194" s="118">
        <v>-0.90476190476190477</v>
      </c>
      <c r="E194" s="117">
        <v>71</v>
      </c>
      <c r="F194" s="118">
        <f t="shared" si="16"/>
        <v>16.75</v>
      </c>
      <c r="G194" s="117">
        <v>12</v>
      </c>
      <c r="H194" s="118">
        <f t="shared" si="16"/>
        <v>-0.83098591549295775</v>
      </c>
      <c r="I194" s="117">
        <v>75</v>
      </c>
      <c r="J194" s="118">
        <f t="shared" si="16"/>
        <v>5.25</v>
      </c>
      <c r="K194" s="117">
        <v>87</v>
      </c>
      <c r="L194" s="118">
        <f t="shared" si="16"/>
        <v>0.15999999999999992</v>
      </c>
      <c r="M194" s="117"/>
      <c r="N194" s="118"/>
    </row>
    <row r="195" spans="2:15" x14ac:dyDescent="0.25">
      <c r="B195" s="116" t="s">
        <v>91</v>
      </c>
      <c r="C195" s="117">
        <v>4</v>
      </c>
      <c r="D195" s="118">
        <v>-0.9452054794520548</v>
      </c>
      <c r="E195" s="117">
        <v>133</v>
      </c>
      <c r="F195" s="118">
        <f t="shared" si="16"/>
        <v>32.25</v>
      </c>
      <c r="G195" s="117">
        <v>44</v>
      </c>
      <c r="H195" s="118">
        <f t="shared" si="16"/>
        <v>-0.66917293233082709</v>
      </c>
      <c r="I195" s="117">
        <v>69</v>
      </c>
      <c r="J195" s="118">
        <f t="shared" si="16"/>
        <v>0.56818181818181812</v>
      </c>
      <c r="K195" s="117">
        <v>98</v>
      </c>
      <c r="L195" s="118">
        <f t="shared" si="16"/>
        <v>0.42028985507246386</v>
      </c>
      <c r="M195" s="117"/>
      <c r="N195" s="118"/>
    </row>
    <row r="196" spans="2:15" x14ac:dyDescent="0.25">
      <c r="B196" s="116" t="s">
        <v>93</v>
      </c>
      <c r="C196" s="117">
        <v>6</v>
      </c>
      <c r="D196" s="118">
        <v>-0.76</v>
      </c>
      <c r="E196" s="117">
        <v>53</v>
      </c>
      <c r="F196" s="118">
        <f t="shared" si="16"/>
        <v>7.8333333333333339</v>
      </c>
      <c r="G196" s="117">
        <v>63</v>
      </c>
      <c r="H196" s="118">
        <f t="shared" si="16"/>
        <v>0.18867924528301883</v>
      </c>
      <c r="I196" s="117">
        <v>92</v>
      </c>
      <c r="J196" s="118">
        <f t="shared" si="16"/>
        <v>0.46031746031746024</v>
      </c>
      <c r="K196" s="117">
        <v>119</v>
      </c>
      <c r="L196" s="118">
        <f t="shared" si="16"/>
        <v>0.29347826086956519</v>
      </c>
      <c r="M196" s="117"/>
      <c r="N196" s="118"/>
    </row>
    <row r="197" spans="2:15" ht="15.75" x14ac:dyDescent="0.25">
      <c r="B197" s="119" t="s">
        <v>30</v>
      </c>
      <c r="C197" s="120">
        <v>229</v>
      </c>
      <c r="D197" s="121">
        <v>-0.66618075801749277</v>
      </c>
      <c r="E197" s="120">
        <v>476</v>
      </c>
      <c r="F197" s="121">
        <f t="shared" si="16"/>
        <v>1.0786026200873362</v>
      </c>
      <c r="G197" s="120">
        <v>657</v>
      </c>
      <c r="H197" s="121">
        <f t="shared" si="16"/>
        <v>0.38025210084033612</v>
      </c>
      <c r="I197" s="120">
        <v>709</v>
      </c>
      <c r="J197" s="121">
        <f t="shared" si="16"/>
        <v>7.9147640791476404E-2</v>
      </c>
      <c r="K197" s="120">
        <v>810</v>
      </c>
      <c r="L197" s="121">
        <f t="shared" si="16"/>
        <v>0.14245416078984485</v>
      </c>
      <c r="M197" s="120">
        <v>233</v>
      </c>
      <c r="N197" s="121">
        <v>-7.9051383399209474E-2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8" t="s">
        <v>243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3" t="s">
        <v>123</v>
      </c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</row>
    <row r="205" spans="2:15" ht="22.5" thickTop="1" thickBot="1" x14ac:dyDescent="0.3">
      <c r="B205" s="109"/>
      <c r="C205" s="295">
        <f>C$7</f>
        <v>2020</v>
      </c>
      <c r="D205" s="296"/>
      <c r="E205" s="295">
        <f>E$7</f>
        <v>2021</v>
      </c>
      <c r="F205" s="296"/>
      <c r="G205" s="295">
        <f>G$7</f>
        <v>2022</v>
      </c>
      <c r="H205" s="296"/>
      <c r="I205" s="295">
        <f>I$7</f>
        <v>2023</v>
      </c>
      <c r="J205" s="296"/>
      <c r="K205" s="295">
        <f>K$7</f>
        <v>2024</v>
      </c>
      <c r="L205" s="296"/>
      <c r="M205" s="295">
        <f>M$7</f>
        <v>2025</v>
      </c>
      <c r="N205" s="296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86</v>
      </c>
      <c r="D207" s="118">
        <v>-0.40277777777777779</v>
      </c>
      <c r="E207" s="117">
        <v>14</v>
      </c>
      <c r="F207" s="118">
        <f t="shared" ref="F207:L219" si="18">IFERROR(E207/C207-1,"-")</f>
        <v>-0.83720930232558133</v>
      </c>
      <c r="G207" s="117">
        <v>98</v>
      </c>
      <c r="H207" s="118">
        <f t="shared" si="18"/>
        <v>6</v>
      </c>
      <c r="I207" s="117">
        <v>80</v>
      </c>
      <c r="J207" s="118">
        <f t="shared" si="18"/>
        <v>-0.18367346938775508</v>
      </c>
      <c r="K207" s="117">
        <v>132</v>
      </c>
      <c r="L207" s="118">
        <f t="shared" si="18"/>
        <v>0.64999999999999991</v>
      </c>
      <c r="M207" s="117">
        <v>141</v>
      </c>
      <c r="N207" s="118">
        <f t="shared" ref="N207:N208" si="19">IFERROR(M207/K207-1,"-")</f>
        <v>6.8181818181818121E-2</v>
      </c>
    </row>
    <row r="208" spans="2:15" x14ac:dyDescent="0.25">
      <c r="B208" s="116" t="s">
        <v>73</v>
      </c>
      <c r="C208" s="117">
        <v>127</v>
      </c>
      <c r="D208" s="118">
        <v>1.081967213114754</v>
      </c>
      <c r="E208" s="117">
        <v>3</v>
      </c>
      <c r="F208" s="118">
        <f t="shared" si="18"/>
        <v>-0.97637795275590555</v>
      </c>
      <c r="G208" s="117">
        <v>109</v>
      </c>
      <c r="H208" s="118">
        <f t="shared" si="18"/>
        <v>35.333333333333336</v>
      </c>
      <c r="I208" s="117">
        <v>75</v>
      </c>
      <c r="J208" s="118">
        <f t="shared" si="18"/>
        <v>-0.31192660550458717</v>
      </c>
      <c r="K208" s="117">
        <v>156</v>
      </c>
      <c r="L208" s="118">
        <f t="shared" si="18"/>
        <v>1.08</v>
      </c>
      <c r="M208" s="117">
        <v>99</v>
      </c>
      <c r="N208" s="118">
        <f t="shared" si="19"/>
        <v>-0.36538461538461542</v>
      </c>
    </row>
    <row r="209" spans="2:15" x14ac:dyDescent="0.25">
      <c r="B209" s="116" t="s">
        <v>75</v>
      </c>
      <c r="C209" s="117">
        <v>5</v>
      </c>
      <c r="D209" s="118">
        <v>-0.94845360824742264</v>
      </c>
      <c r="E209" s="117">
        <v>7</v>
      </c>
      <c r="F209" s="118">
        <f t="shared" si="18"/>
        <v>0.39999999999999991</v>
      </c>
      <c r="G209" s="117">
        <v>66</v>
      </c>
      <c r="H209" s="118">
        <f t="shared" si="18"/>
        <v>8.4285714285714288</v>
      </c>
      <c r="I209" s="117">
        <v>92</v>
      </c>
      <c r="J209" s="118">
        <f t="shared" si="18"/>
        <v>0.39393939393939403</v>
      </c>
      <c r="K209" s="117">
        <v>133</v>
      </c>
      <c r="L209" s="118">
        <f t="shared" si="18"/>
        <v>0.44565217391304346</v>
      </c>
      <c r="M209" s="117"/>
      <c r="N209" s="118"/>
    </row>
    <row r="210" spans="2:15" x14ac:dyDescent="0.25">
      <c r="B210" s="116" t="s">
        <v>77</v>
      </c>
      <c r="C210" s="117">
        <v>0</v>
      </c>
      <c r="D210" s="118">
        <v>-1</v>
      </c>
      <c r="E210" s="117">
        <v>9</v>
      </c>
      <c r="F210" s="118" t="str">
        <f t="shared" si="18"/>
        <v>-</v>
      </c>
      <c r="G210" s="117">
        <v>50</v>
      </c>
      <c r="H210" s="118">
        <f t="shared" si="18"/>
        <v>4.5555555555555554</v>
      </c>
      <c r="I210" s="117">
        <v>61</v>
      </c>
      <c r="J210" s="118">
        <f t="shared" si="18"/>
        <v>0.21999999999999997</v>
      </c>
      <c r="K210" s="117">
        <v>104</v>
      </c>
      <c r="L210" s="118">
        <f t="shared" si="18"/>
        <v>0.70491803278688514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22</v>
      </c>
      <c r="F211" s="118" t="str">
        <f t="shared" si="18"/>
        <v>-</v>
      </c>
      <c r="G211" s="117">
        <v>52</v>
      </c>
      <c r="H211" s="118">
        <f t="shared" si="18"/>
        <v>1.3636363636363638</v>
      </c>
      <c r="I211" s="117">
        <v>23</v>
      </c>
      <c r="J211" s="118">
        <f t="shared" si="18"/>
        <v>-0.55769230769230771</v>
      </c>
      <c r="K211" s="117">
        <v>12</v>
      </c>
      <c r="L211" s="118">
        <f t="shared" si="18"/>
        <v>-0.47826086956521741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24</v>
      </c>
      <c r="F212" s="118" t="str">
        <f t="shared" si="18"/>
        <v>-</v>
      </c>
      <c r="G212" s="117">
        <v>45</v>
      </c>
      <c r="H212" s="118">
        <f t="shared" si="18"/>
        <v>0.875</v>
      </c>
      <c r="I212" s="117">
        <v>30</v>
      </c>
      <c r="J212" s="118">
        <f t="shared" si="18"/>
        <v>-0.33333333333333337</v>
      </c>
      <c r="K212" s="117">
        <v>13</v>
      </c>
      <c r="L212" s="118">
        <f t="shared" si="18"/>
        <v>-0.56666666666666665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30</v>
      </c>
      <c r="F213" s="118" t="str">
        <f t="shared" si="18"/>
        <v>-</v>
      </c>
      <c r="G213" s="117">
        <v>71</v>
      </c>
      <c r="H213" s="118">
        <f t="shared" si="18"/>
        <v>1.3666666666666667</v>
      </c>
      <c r="I213" s="117">
        <v>39</v>
      </c>
      <c r="J213" s="118">
        <f t="shared" si="18"/>
        <v>-0.45070422535211263</v>
      </c>
      <c r="K213" s="117">
        <v>41</v>
      </c>
      <c r="L213" s="118">
        <f t="shared" si="18"/>
        <v>5.1282051282051322E-2</v>
      </c>
      <c r="M213" s="117"/>
      <c r="N213" s="118"/>
    </row>
    <row r="214" spans="2:15" x14ac:dyDescent="0.25">
      <c r="B214" s="116" t="s">
        <v>85</v>
      </c>
      <c r="C214" s="117">
        <v>25</v>
      </c>
      <c r="D214" s="118">
        <v>-0.609375</v>
      </c>
      <c r="E214" s="117">
        <v>39</v>
      </c>
      <c r="F214" s="118">
        <f t="shared" si="18"/>
        <v>0.56000000000000005</v>
      </c>
      <c r="G214" s="117">
        <v>67</v>
      </c>
      <c r="H214" s="118">
        <f t="shared" si="18"/>
        <v>0.71794871794871784</v>
      </c>
      <c r="I214" s="117">
        <v>25</v>
      </c>
      <c r="J214" s="118">
        <f t="shared" si="18"/>
        <v>-0.62686567164179108</v>
      </c>
      <c r="K214" s="117">
        <v>103</v>
      </c>
      <c r="L214" s="118">
        <f t="shared" si="18"/>
        <v>3.12</v>
      </c>
      <c r="M214" s="117"/>
      <c r="N214" s="118"/>
    </row>
    <row r="215" spans="2:15" x14ac:dyDescent="0.25">
      <c r="B215" s="116" t="s">
        <v>87</v>
      </c>
      <c r="C215" s="117">
        <v>0</v>
      </c>
      <c r="D215" s="118">
        <v>-1</v>
      </c>
      <c r="E215" s="117">
        <v>48</v>
      </c>
      <c r="F215" s="118" t="str">
        <f t="shared" si="18"/>
        <v>-</v>
      </c>
      <c r="G215" s="117">
        <v>47</v>
      </c>
      <c r="H215" s="118">
        <f t="shared" si="18"/>
        <v>-2.083333333333337E-2</v>
      </c>
      <c r="I215" s="117">
        <v>36</v>
      </c>
      <c r="J215" s="118">
        <f t="shared" si="18"/>
        <v>-0.23404255319148937</v>
      </c>
      <c r="K215" s="117">
        <v>77</v>
      </c>
      <c r="L215" s="118">
        <f t="shared" si="18"/>
        <v>1.1388888888888888</v>
      </c>
      <c r="M215" s="117"/>
      <c r="N215" s="118"/>
    </row>
    <row r="216" spans="2:15" x14ac:dyDescent="0.25">
      <c r="B216" s="116" t="s">
        <v>89</v>
      </c>
      <c r="C216" s="117">
        <v>4</v>
      </c>
      <c r="D216" s="118">
        <v>-0.93103448275862066</v>
      </c>
      <c r="E216" s="117">
        <v>55</v>
      </c>
      <c r="F216" s="118">
        <f t="shared" si="18"/>
        <v>12.75</v>
      </c>
      <c r="G216" s="117">
        <v>106</v>
      </c>
      <c r="H216" s="118">
        <f t="shared" si="18"/>
        <v>0.92727272727272725</v>
      </c>
      <c r="I216" s="117">
        <v>135</v>
      </c>
      <c r="J216" s="118">
        <f t="shared" si="18"/>
        <v>0.27358490566037741</v>
      </c>
      <c r="K216" s="117">
        <v>99</v>
      </c>
      <c r="L216" s="118">
        <f t="shared" si="18"/>
        <v>-0.26666666666666672</v>
      </c>
      <c r="M216" s="117"/>
      <c r="N216" s="118"/>
    </row>
    <row r="217" spans="2:15" x14ac:dyDescent="0.25">
      <c r="B217" s="116" t="s">
        <v>91</v>
      </c>
      <c r="C217" s="117">
        <v>2</v>
      </c>
      <c r="D217" s="118">
        <v>-0.9555555555555556</v>
      </c>
      <c r="E217" s="117">
        <v>62</v>
      </c>
      <c r="F217" s="118">
        <f t="shared" si="18"/>
        <v>30</v>
      </c>
      <c r="G217" s="117">
        <v>95</v>
      </c>
      <c r="H217" s="118">
        <f t="shared" si="18"/>
        <v>0.532258064516129</v>
      </c>
      <c r="I217" s="117">
        <v>145</v>
      </c>
      <c r="J217" s="118">
        <f t="shared" si="18"/>
        <v>0.52631578947368429</v>
      </c>
      <c r="K217" s="117">
        <v>110</v>
      </c>
      <c r="L217" s="118">
        <f t="shared" si="18"/>
        <v>-0.24137931034482762</v>
      </c>
      <c r="M217" s="117"/>
      <c r="N217" s="118"/>
    </row>
    <row r="218" spans="2:15" x14ac:dyDescent="0.25">
      <c r="B218" s="116" t="s">
        <v>93</v>
      </c>
      <c r="C218" s="117">
        <v>23</v>
      </c>
      <c r="D218" s="118">
        <v>-0.5</v>
      </c>
      <c r="E218" s="117">
        <v>64</v>
      </c>
      <c r="F218" s="118">
        <f t="shared" si="18"/>
        <v>1.7826086956521738</v>
      </c>
      <c r="G218" s="117">
        <v>62</v>
      </c>
      <c r="H218" s="118">
        <f t="shared" si="18"/>
        <v>-3.125E-2</v>
      </c>
      <c r="I218" s="117">
        <v>91</v>
      </c>
      <c r="J218" s="118">
        <f t="shared" si="18"/>
        <v>0.467741935483871</v>
      </c>
      <c r="K218" s="117">
        <v>113</v>
      </c>
      <c r="L218" s="118">
        <f t="shared" si="18"/>
        <v>0.24175824175824179</v>
      </c>
      <c r="M218" s="117"/>
      <c r="N218" s="118"/>
    </row>
    <row r="219" spans="2:15" ht="15.75" x14ac:dyDescent="0.25">
      <c r="B219" s="119" t="s">
        <v>30</v>
      </c>
      <c r="C219" s="120">
        <v>284</v>
      </c>
      <c r="D219" s="121">
        <v>-0.61149110807113538</v>
      </c>
      <c r="E219" s="120">
        <v>377</v>
      </c>
      <c r="F219" s="121">
        <f t="shared" si="18"/>
        <v>0.32746478873239426</v>
      </c>
      <c r="G219" s="120">
        <v>868</v>
      </c>
      <c r="H219" s="121">
        <f t="shared" si="18"/>
        <v>1.3023872679045092</v>
      </c>
      <c r="I219" s="120">
        <v>832</v>
      </c>
      <c r="J219" s="121">
        <f t="shared" si="18"/>
        <v>-4.1474654377880227E-2</v>
      </c>
      <c r="K219" s="120">
        <v>1093</v>
      </c>
      <c r="L219" s="121">
        <f t="shared" si="18"/>
        <v>0.31370192307692313</v>
      </c>
      <c r="M219" s="120">
        <v>240</v>
      </c>
      <c r="N219" s="121">
        <v>-0.16666666666666663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68" t="s">
        <v>242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3" t="s">
        <v>119</v>
      </c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</row>
    <row r="227" spans="2:15" ht="22.5" thickTop="1" thickBot="1" x14ac:dyDescent="0.3">
      <c r="B227" s="109"/>
      <c r="C227" s="295">
        <f>C$7</f>
        <v>2020</v>
      </c>
      <c r="D227" s="296"/>
      <c r="E227" s="295">
        <f>E$7</f>
        <v>2021</v>
      </c>
      <c r="F227" s="296"/>
      <c r="G227" s="295">
        <f>G$7</f>
        <v>2022</v>
      </c>
      <c r="H227" s="296"/>
      <c r="I227" s="295">
        <f>I$7</f>
        <v>2023</v>
      </c>
      <c r="J227" s="296"/>
      <c r="K227" s="295">
        <f>K$7</f>
        <v>2024</v>
      </c>
      <c r="L227" s="296"/>
      <c r="M227" s="295">
        <f>M$7</f>
        <v>2025</v>
      </c>
      <c r="N227" s="296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70</v>
      </c>
      <c r="D229" s="118">
        <v>-0.23076923076923073</v>
      </c>
      <c r="E229" s="117">
        <v>18</v>
      </c>
      <c r="F229" s="118">
        <f t="shared" ref="F229:L241" si="20">IFERROR(E229/C229-1,"-")</f>
        <v>-0.74285714285714288</v>
      </c>
      <c r="G229" s="117">
        <v>89</v>
      </c>
      <c r="H229" s="118">
        <f t="shared" si="20"/>
        <v>3.9444444444444446</v>
      </c>
      <c r="I229" s="117">
        <v>76</v>
      </c>
      <c r="J229" s="118">
        <f t="shared" si="20"/>
        <v>-0.1460674157303371</v>
      </c>
      <c r="K229" s="117">
        <v>165</v>
      </c>
      <c r="L229" s="118">
        <f t="shared" si="20"/>
        <v>1.1710526315789473</v>
      </c>
      <c r="M229" s="117">
        <v>109</v>
      </c>
      <c r="N229" s="118">
        <f t="shared" ref="N229:N230" si="21">IFERROR(M229/K229-1,"-")</f>
        <v>-0.33939393939393936</v>
      </c>
    </row>
    <row r="230" spans="2:15" x14ac:dyDescent="0.25">
      <c r="B230" s="116" t="s">
        <v>73</v>
      </c>
      <c r="C230" s="117">
        <v>104</v>
      </c>
      <c r="D230" s="118">
        <v>-7.9646017699115057E-2</v>
      </c>
      <c r="E230" s="117">
        <v>3</v>
      </c>
      <c r="F230" s="118">
        <f t="shared" si="20"/>
        <v>-0.97115384615384615</v>
      </c>
      <c r="G230" s="117">
        <v>106</v>
      </c>
      <c r="H230" s="118">
        <f t="shared" si="20"/>
        <v>34.333333333333336</v>
      </c>
      <c r="I230" s="117">
        <v>66</v>
      </c>
      <c r="J230" s="118">
        <f t="shared" si="20"/>
        <v>-0.37735849056603776</v>
      </c>
      <c r="K230" s="117">
        <v>88</v>
      </c>
      <c r="L230" s="118">
        <f t="shared" si="20"/>
        <v>0.33333333333333326</v>
      </c>
      <c r="M230" s="117">
        <v>124</v>
      </c>
      <c r="N230" s="118">
        <f t="shared" si="21"/>
        <v>0.40909090909090917</v>
      </c>
    </row>
    <row r="231" spans="2:15" x14ac:dyDescent="0.25">
      <c r="B231" s="116" t="s">
        <v>75</v>
      </c>
      <c r="C231" s="117">
        <v>13</v>
      </c>
      <c r="D231" s="118">
        <v>-0.83116883116883122</v>
      </c>
      <c r="E231" s="117">
        <v>17</v>
      </c>
      <c r="F231" s="118">
        <f t="shared" si="20"/>
        <v>0.30769230769230771</v>
      </c>
      <c r="G231" s="117">
        <v>58</v>
      </c>
      <c r="H231" s="118">
        <f t="shared" si="20"/>
        <v>2.4117647058823528</v>
      </c>
      <c r="I231" s="117">
        <v>95</v>
      </c>
      <c r="J231" s="118">
        <f t="shared" si="20"/>
        <v>0.63793103448275867</v>
      </c>
      <c r="K231" s="117">
        <v>82</v>
      </c>
      <c r="L231" s="118">
        <f t="shared" si="20"/>
        <v>-0.13684210526315788</v>
      </c>
      <c r="M231" s="117"/>
      <c r="N231" s="118"/>
    </row>
    <row r="232" spans="2:15" x14ac:dyDescent="0.25">
      <c r="B232" s="116" t="s">
        <v>77</v>
      </c>
      <c r="C232" s="117">
        <v>0</v>
      </c>
      <c r="D232" s="118">
        <v>-1</v>
      </c>
      <c r="E232" s="117">
        <v>9</v>
      </c>
      <c r="F232" s="118" t="str">
        <f t="shared" si="20"/>
        <v>-</v>
      </c>
      <c r="G232" s="117">
        <v>71</v>
      </c>
      <c r="H232" s="118">
        <f t="shared" si="20"/>
        <v>6.8888888888888893</v>
      </c>
      <c r="I232" s="117">
        <v>67</v>
      </c>
      <c r="J232" s="118">
        <f t="shared" si="20"/>
        <v>-5.633802816901412E-2</v>
      </c>
      <c r="K232" s="117">
        <v>45</v>
      </c>
      <c r="L232" s="118">
        <f t="shared" si="20"/>
        <v>-0.32835820895522383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33</v>
      </c>
      <c r="F233" s="118" t="str">
        <f t="shared" si="20"/>
        <v>-</v>
      </c>
      <c r="G233" s="117">
        <v>20</v>
      </c>
      <c r="H233" s="118">
        <f t="shared" si="20"/>
        <v>-0.39393939393939392</v>
      </c>
      <c r="I233" s="117">
        <v>41</v>
      </c>
      <c r="J233" s="118">
        <f t="shared" si="20"/>
        <v>1.0499999999999998</v>
      </c>
      <c r="K233" s="117">
        <v>7</v>
      </c>
      <c r="L233" s="118">
        <f t="shared" si="20"/>
        <v>-0.82926829268292679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27</v>
      </c>
      <c r="F234" s="118" t="str">
        <f t="shared" si="20"/>
        <v>-</v>
      </c>
      <c r="G234" s="117">
        <v>41</v>
      </c>
      <c r="H234" s="118">
        <f t="shared" si="20"/>
        <v>0.5185185185185186</v>
      </c>
      <c r="I234" s="117">
        <v>29</v>
      </c>
      <c r="J234" s="118">
        <f t="shared" si="20"/>
        <v>-0.29268292682926833</v>
      </c>
      <c r="K234" s="117">
        <v>7</v>
      </c>
      <c r="L234" s="118">
        <f t="shared" si="20"/>
        <v>-0.75862068965517238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57</v>
      </c>
      <c r="F235" s="118" t="str">
        <f t="shared" si="20"/>
        <v>-</v>
      </c>
      <c r="G235" s="117">
        <v>51</v>
      </c>
      <c r="H235" s="118">
        <f t="shared" si="20"/>
        <v>-0.10526315789473684</v>
      </c>
      <c r="I235" s="117">
        <v>24</v>
      </c>
      <c r="J235" s="118">
        <f t="shared" si="20"/>
        <v>-0.52941176470588236</v>
      </c>
      <c r="K235" s="117">
        <v>5</v>
      </c>
      <c r="L235" s="118">
        <f t="shared" si="20"/>
        <v>-0.79166666666666663</v>
      </c>
      <c r="M235" s="117"/>
      <c r="N235" s="118"/>
    </row>
    <row r="236" spans="2:15" x14ac:dyDescent="0.25">
      <c r="B236" s="116" t="s">
        <v>85</v>
      </c>
      <c r="C236" s="117">
        <v>16</v>
      </c>
      <c r="D236" s="118">
        <v>-0.38461538461538458</v>
      </c>
      <c r="E236" s="117">
        <v>34</v>
      </c>
      <c r="F236" s="118">
        <f t="shared" si="20"/>
        <v>1.125</v>
      </c>
      <c r="G236" s="117">
        <v>48</v>
      </c>
      <c r="H236" s="118">
        <f t="shared" si="20"/>
        <v>0.41176470588235303</v>
      </c>
      <c r="I236" s="117">
        <v>57</v>
      </c>
      <c r="J236" s="118">
        <f t="shared" si="20"/>
        <v>0.1875</v>
      </c>
      <c r="K236" s="117">
        <v>40</v>
      </c>
      <c r="L236" s="118">
        <f t="shared" si="20"/>
        <v>-0.29824561403508776</v>
      </c>
      <c r="M236" s="117"/>
      <c r="N236" s="118"/>
    </row>
    <row r="237" spans="2:15" x14ac:dyDescent="0.25">
      <c r="B237" s="116" t="s">
        <v>87</v>
      </c>
      <c r="C237" s="117">
        <v>10</v>
      </c>
      <c r="D237" s="118">
        <v>-0.74358974358974361</v>
      </c>
      <c r="E237" s="117">
        <v>21</v>
      </c>
      <c r="F237" s="118">
        <f t="shared" si="20"/>
        <v>1.1000000000000001</v>
      </c>
      <c r="G237" s="117">
        <v>54</v>
      </c>
      <c r="H237" s="118">
        <f t="shared" si="20"/>
        <v>1.5714285714285716</v>
      </c>
      <c r="I237" s="117">
        <v>18</v>
      </c>
      <c r="J237" s="118">
        <f t="shared" si="20"/>
        <v>-0.66666666666666674</v>
      </c>
      <c r="K237" s="117">
        <v>67</v>
      </c>
      <c r="L237" s="118">
        <f t="shared" si="20"/>
        <v>2.7222222222222223</v>
      </c>
      <c r="M237" s="117"/>
      <c r="N237" s="118"/>
    </row>
    <row r="238" spans="2:15" x14ac:dyDescent="0.25">
      <c r="B238" s="116" t="s">
        <v>89</v>
      </c>
      <c r="C238" s="117">
        <v>4</v>
      </c>
      <c r="D238" s="118">
        <v>-0.90476190476190477</v>
      </c>
      <c r="E238" s="117">
        <v>71</v>
      </c>
      <c r="F238" s="118">
        <f t="shared" si="20"/>
        <v>16.75</v>
      </c>
      <c r="G238" s="117">
        <v>12</v>
      </c>
      <c r="H238" s="118">
        <f t="shared" si="20"/>
        <v>-0.83098591549295775</v>
      </c>
      <c r="I238" s="117">
        <v>75</v>
      </c>
      <c r="J238" s="118">
        <f t="shared" si="20"/>
        <v>5.25</v>
      </c>
      <c r="K238" s="117">
        <v>87</v>
      </c>
      <c r="L238" s="118">
        <f t="shared" si="20"/>
        <v>0.15999999999999992</v>
      </c>
      <c r="M238" s="117"/>
      <c r="N238" s="118"/>
    </row>
    <row r="239" spans="2:15" x14ac:dyDescent="0.25">
      <c r="B239" s="116" t="s">
        <v>91</v>
      </c>
      <c r="C239" s="117">
        <v>4</v>
      </c>
      <c r="D239" s="118">
        <v>-0.9452054794520548</v>
      </c>
      <c r="E239" s="117">
        <v>133</v>
      </c>
      <c r="F239" s="118">
        <f t="shared" si="20"/>
        <v>32.25</v>
      </c>
      <c r="G239" s="117">
        <v>44</v>
      </c>
      <c r="H239" s="118">
        <f t="shared" si="20"/>
        <v>-0.66917293233082709</v>
      </c>
      <c r="I239" s="117">
        <v>69</v>
      </c>
      <c r="J239" s="118">
        <f t="shared" si="20"/>
        <v>0.56818181818181812</v>
      </c>
      <c r="K239" s="117">
        <v>98</v>
      </c>
      <c r="L239" s="118">
        <f t="shared" si="20"/>
        <v>0.42028985507246386</v>
      </c>
      <c r="M239" s="117"/>
      <c r="N239" s="118"/>
    </row>
    <row r="240" spans="2:15" x14ac:dyDescent="0.25">
      <c r="B240" s="116" t="s">
        <v>93</v>
      </c>
      <c r="C240" s="117">
        <v>6</v>
      </c>
      <c r="D240" s="118">
        <v>-0.76</v>
      </c>
      <c r="E240" s="117">
        <v>53</v>
      </c>
      <c r="F240" s="118">
        <f t="shared" si="20"/>
        <v>7.8333333333333339</v>
      </c>
      <c r="G240" s="117">
        <v>63</v>
      </c>
      <c r="H240" s="118">
        <f t="shared" si="20"/>
        <v>0.18867924528301883</v>
      </c>
      <c r="I240" s="117">
        <v>92</v>
      </c>
      <c r="J240" s="118">
        <f t="shared" si="20"/>
        <v>0.46031746031746024</v>
      </c>
      <c r="K240" s="117">
        <v>119</v>
      </c>
      <c r="L240" s="118">
        <f t="shared" si="20"/>
        <v>0.29347826086956519</v>
      </c>
      <c r="M240" s="117"/>
      <c r="N240" s="118"/>
    </row>
    <row r="241" spans="2:15" ht="15.75" x14ac:dyDescent="0.25">
      <c r="B241" s="119" t="s">
        <v>30</v>
      </c>
      <c r="C241" s="120">
        <v>229</v>
      </c>
      <c r="D241" s="121">
        <v>-0.66618075801749277</v>
      </c>
      <c r="E241" s="120">
        <v>476</v>
      </c>
      <c r="F241" s="121">
        <f t="shared" si="20"/>
        <v>1.0786026200873362</v>
      </c>
      <c r="G241" s="120">
        <v>657</v>
      </c>
      <c r="H241" s="121">
        <f t="shared" si="20"/>
        <v>0.38025210084033612</v>
      </c>
      <c r="I241" s="120">
        <v>709</v>
      </c>
      <c r="J241" s="121">
        <f t="shared" si="20"/>
        <v>7.9147640791476404E-2</v>
      </c>
      <c r="K241" s="120">
        <v>810</v>
      </c>
      <c r="L241" s="121">
        <f t="shared" si="20"/>
        <v>0.14245416078984485</v>
      </c>
      <c r="M241" s="120">
        <v>233</v>
      </c>
      <c r="N241" s="121">
        <v>-7.9051383399209474E-2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68" t="s">
        <v>244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3" t="s">
        <v>128</v>
      </c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</row>
    <row r="249" spans="2:15" ht="22.5" thickTop="1" thickBot="1" x14ac:dyDescent="0.3">
      <c r="B249" s="109"/>
      <c r="C249" s="295">
        <f>C$7</f>
        <v>2020</v>
      </c>
      <c r="D249" s="296"/>
      <c r="E249" s="295">
        <f>E$7</f>
        <v>2021</v>
      </c>
      <c r="F249" s="296"/>
      <c r="G249" s="295">
        <f>G$7</f>
        <v>2022</v>
      </c>
      <c r="H249" s="296"/>
      <c r="I249" s="295">
        <f>I$7</f>
        <v>2023</v>
      </c>
      <c r="J249" s="296"/>
      <c r="K249" s="295">
        <f>K$7</f>
        <v>2024</v>
      </c>
      <c r="L249" s="296"/>
      <c r="M249" s="295">
        <f>M$7</f>
        <v>2025</v>
      </c>
      <c r="N249" s="296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82</v>
      </c>
      <c r="D251" s="118">
        <v>-0.13684210526315788</v>
      </c>
      <c r="E251" s="117">
        <v>3</v>
      </c>
      <c r="F251" s="118">
        <f t="shared" ref="F251:L263" si="22">IFERROR(E251/C251-1,"-")</f>
        <v>-0.96341463414634143</v>
      </c>
      <c r="G251" s="117">
        <v>13</v>
      </c>
      <c r="H251" s="118">
        <f t="shared" si="22"/>
        <v>3.333333333333333</v>
      </c>
      <c r="I251" s="117">
        <v>52</v>
      </c>
      <c r="J251" s="118">
        <f t="shared" si="22"/>
        <v>3</v>
      </c>
      <c r="K251" s="117">
        <v>31</v>
      </c>
      <c r="L251" s="118">
        <f t="shared" si="22"/>
        <v>-0.40384615384615385</v>
      </c>
      <c r="M251" s="117">
        <v>38</v>
      </c>
      <c r="N251" s="118">
        <f t="shared" ref="N251:N252" si="23">IFERROR(M251/K251-1,"-")</f>
        <v>0.22580645161290325</v>
      </c>
    </row>
    <row r="252" spans="2:15" x14ac:dyDescent="0.25">
      <c r="B252" s="116" t="s">
        <v>73</v>
      </c>
      <c r="C252" s="117">
        <v>31</v>
      </c>
      <c r="D252" s="118">
        <v>0.10714285714285721</v>
      </c>
      <c r="E252" s="117">
        <v>0</v>
      </c>
      <c r="F252" s="118">
        <f t="shared" si="22"/>
        <v>-1</v>
      </c>
      <c r="G252" s="117">
        <v>11</v>
      </c>
      <c r="H252" s="118" t="str">
        <f t="shared" si="22"/>
        <v>-</v>
      </c>
      <c r="I252" s="117">
        <v>47</v>
      </c>
      <c r="J252" s="118">
        <f t="shared" si="22"/>
        <v>3.2727272727272725</v>
      </c>
      <c r="K252" s="117">
        <v>26</v>
      </c>
      <c r="L252" s="118">
        <f t="shared" si="22"/>
        <v>-0.44680851063829785</v>
      </c>
      <c r="M252" s="117">
        <v>76</v>
      </c>
      <c r="N252" s="118">
        <f t="shared" si="23"/>
        <v>1.9230769230769229</v>
      </c>
    </row>
    <row r="253" spans="2:15" x14ac:dyDescent="0.25">
      <c r="B253" s="116" t="s">
        <v>75</v>
      </c>
      <c r="C253" s="117">
        <v>23</v>
      </c>
      <c r="D253" s="118">
        <v>-0.2068965517241379</v>
      </c>
      <c r="E253" s="117">
        <v>8</v>
      </c>
      <c r="F253" s="118">
        <f t="shared" si="22"/>
        <v>-0.65217391304347827</v>
      </c>
      <c r="G253" s="117">
        <v>15</v>
      </c>
      <c r="H253" s="118">
        <f t="shared" si="22"/>
        <v>0.875</v>
      </c>
      <c r="I253" s="117">
        <v>32</v>
      </c>
      <c r="J253" s="118">
        <f t="shared" si="22"/>
        <v>1.1333333333333333</v>
      </c>
      <c r="K253" s="117">
        <v>19</v>
      </c>
      <c r="L253" s="118">
        <f t="shared" si="22"/>
        <v>-0.40625</v>
      </c>
      <c r="M253" s="117"/>
      <c r="N253" s="118"/>
    </row>
    <row r="254" spans="2:15" x14ac:dyDescent="0.25">
      <c r="B254" s="116" t="s">
        <v>77</v>
      </c>
      <c r="C254" s="117">
        <v>0</v>
      </c>
      <c r="D254" s="118">
        <v>-1</v>
      </c>
      <c r="E254" s="117">
        <v>6</v>
      </c>
      <c r="F254" s="118" t="str">
        <f t="shared" si="22"/>
        <v>-</v>
      </c>
      <c r="G254" s="117">
        <v>3</v>
      </c>
      <c r="H254" s="118">
        <f t="shared" si="22"/>
        <v>-0.5</v>
      </c>
      <c r="I254" s="117">
        <v>14</v>
      </c>
      <c r="J254" s="118">
        <f t="shared" si="22"/>
        <v>3.666666666666667</v>
      </c>
      <c r="K254" s="117">
        <v>2</v>
      </c>
      <c r="L254" s="118">
        <f t="shared" si="22"/>
        <v>-0.85714285714285721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5</v>
      </c>
      <c r="F255" s="118" t="str">
        <f t="shared" si="22"/>
        <v>-</v>
      </c>
      <c r="G255" s="117">
        <v>2</v>
      </c>
      <c r="H255" s="118">
        <f t="shared" si="22"/>
        <v>-0.6</v>
      </c>
      <c r="I255" s="117">
        <v>4</v>
      </c>
      <c r="J255" s="118">
        <f t="shared" si="22"/>
        <v>1</v>
      </c>
      <c r="K255" s="117">
        <v>0</v>
      </c>
      <c r="L255" s="118">
        <f t="shared" si="22"/>
        <v>-1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7</v>
      </c>
      <c r="F256" s="118" t="str">
        <f t="shared" si="22"/>
        <v>-</v>
      </c>
      <c r="G256" s="117">
        <v>0</v>
      </c>
      <c r="H256" s="118">
        <f t="shared" si="22"/>
        <v>-1</v>
      </c>
      <c r="I256" s="117">
        <v>4</v>
      </c>
      <c r="J256" s="118" t="str">
        <f t="shared" si="22"/>
        <v>-</v>
      </c>
      <c r="K256" s="117">
        <v>0</v>
      </c>
      <c r="L256" s="118">
        <f t="shared" si="22"/>
        <v>-1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10</v>
      </c>
      <c r="F257" s="118" t="str">
        <f t="shared" si="22"/>
        <v>-</v>
      </c>
      <c r="G257" s="117">
        <v>13</v>
      </c>
      <c r="H257" s="118">
        <f t="shared" si="22"/>
        <v>0.30000000000000004</v>
      </c>
      <c r="I257" s="117">
        <v>3</v>
      </c>
      <c r="J257" s="118">
        <f t="shared" si="22"/>
        <v>-0.76923076923076916</v>
      </c>
      <c r="K257" s="117">
        <v>6</v>
      </c>
      <c r="L257" s="118">
        <f t="shared" si="22"/>
        <v>1</v>
      </c>
      <c r="M257" s="117"/>
      <c r="N257" s="118"/>
    </row>
    <row r="258" spans="2:15" x14ac:dyDescent="0.25">
      <c r="B258" s="116" t="s">
        <v>85</v>
      </c>
      <c r="C258" s="117">
        <v>0</v>
      </c>
      <c r="D258" s="118">
        <v>-1</v>
      </c>
      <c r="E258" s="117">
        <v>3</v>
      </c>
      <c r="F258" s="118" t="str">
        <f t="shared" si="22"/>
        <v>-</v>
      </c>
      <c r="G258" s="117">
        <v>5</v>
      </c>
      <c r="H258" s="118">
        <f t="shared" si="22"/>
        <v>0.66666666666666674</v>
      </c>
      <c r="I258" s="117">
        <v>5</v>
      </c>
      <c r="J258" s="118">
        <f t="shared" si="22"/>
        <v>0</v>
      </c>
      <c r="K258" s="117">
        <v>8</v>
      </c>
      <c r="L258" s="118">
        <f t="shared" si="22"/>
        <v>0.60000000000000009</v>
      </c>
      <c r="M258" s="117"/>
      <c r="N258" s="118"/>
    </row>
    <row r="259" spans="2:15" x14ac:dyDescent="0.25">
      <c r="B259" s="116" t="s">
        <v>87</v>
      </c>
      <c r="C259" s="117">
        <v>0</v>
      </c>
      <c r="D259" s="118" t="s">
        <v>233</v>
      </c>
      <c r="E259" s="117">
        <v>0</v>
      </c>
      <c r="F259" s="118" t="str">
        <f t="shared" si="22"/>
        <v>-</v>
      </c>
      <c r="G259" s="117">
        <v>0</v>
      </c>
      <c r="H259" s="118" t="str">
        <f t="shared" si="22"/>
        <v>-</v>
      </c>
      <c r="I259" s="117">
        <v>6</v>
      </c>
      <c r="J259" s="118" t="str">
        <f t="shared" si="22"/>
        <v>-</v>
      </c>
      <c r="K259" s="117">
        <v>4</v>
      </c>
      <c r="L259" s="118">
        <f t="shared" si="22"/>
        <v>-0.33333333333333337</v>
      </c>
      <c r="M259" s="117"/>
      <c r="N259" s="118"/>
    </row>
    <row r="260" spans="2:15" x14ac:dyDescent="0.25">
      <c r="B260" s="116" t="s">
        <v>89</v>
      </c>
      <c r="C260" s="117">
        <v>0</v>
      </c>
      <c r="D260" s="118">
        <v>-1</v>
      </c>
      <c r="E260" s="117">
        <v>5</v>
      </c>
      <c r="F260" s="118" t="str">
        <f t="shared" si="22"/>
        <v>-</v>
      </c>
      <c r="G260" s="117">
        <v>8</v>
      </c>
      <c r="H260" s="118">
        <f t="shared" si="22"/>
        <v>0.60000000000000009</v>
      </c>
      <c r="I260" s="117">
        <v>17</v>
      </c>
      <c r="J260" s="118">
        <f t="shared" si="22"/>
        <v>1.125</v>
      </c>
      <c r="K260" s="117">
        <v>2</v>
      </c>
      <c r="L260" s="118">
        <f t="shared" si="22"/>
        <v>-0.88235294117647056</v>
      </c>
      <c r="M260" s="117"/>
      <c r="N260" s="118"/>
    </row>
    <row r="261" spans="2:15" x14ac:dyDescent="0.25">
      <c r="B261" s="116" t="s">
        <v>91</v>
      </c>
      <c r="C261" s="117">
        <v>0</v>
      </c>
      <c r="D261" s="118">
        <v>-1</v>
      </c>
      <c r="E261" s="117">
        <v>30</v>
      </c>
      <c r="F261" s="118" t="str">
        <f t="shared" si="22"/>
        <v>-</v>
      </c>
      <c r="G261" s="117">
        <v>21</v>
      </c>
      <c r="H261" s="118">
        <f t="shared" si="22"/>
        <v>-0.30000000000000004</v>
      </c>
      <c r="I261" s="117">
        <v>15</v>
      </c>
      <c r="J261" s="118">
        <f t="shared" si="22"/>
        <v>-0.2857142857142857</v>
      </c>
      <c r="K261" s="117">
        <v>9</v>
      </c>
      <c r="L261" s="118">
        <f t="shared" si="22"/>
        <v>-0.4</v>
      </c>
      <c r="M261" s="117"/>
      <c r="N261" s="118"/>
    </row>
    <row r="262" spans="2:15" x14ac:dyDescent="0.25">
      <c r="B262" s="116" t="s">
        <v>93</v>
      </c>
      <c r="C262" s="117">
        <v>0</v>
      </c>
      <c r="D262" s="118">
        <v>-1</v>
      </c>
      <c r="E262" s="117">
        <v>21</v>
      </c>
      <c r="F262" s="118" t="str">
        <f t="shared" si="22"/>
        <v>-</v>
      </c>
      <c r="G262" s="117">
        <v>45</v>
      </c>
      <c r="H262" s="118">
        <f t="shared" si="22"/>
        <v>1.1428571428571428</v>
      </c>
      <c r="I262" s="117">
        <v>44</v>
      </c>
      <c r="J262" s="118">
        <f t="shared" si="22"/>
        <v>-2.2222222222222254E-2</v>
      </c>
      <c r="K262" s="117">
        <v>34</v>
      </c>
      <c r="L262" s="118">
        <f t="shared" si="22"/>
        <v>-0.22727272727272729</v>
      </c>
      <c r="M262" s="117"/>
      <c r="N262" s="118"/>
    </row>
    <row r="263" spans="2:15" ht="15.75" x14ac:dyDescent="0.25">
      <c r="B263" s="119" t="s">
        <v>30</v>
      </c>
      <c r="C263" s="120">
        <v>136</v>
      </c>
      <c r="D263" s="121">
        <v>-0.51601423487544484</v>
      </c>
      <c r="E263" s="120">
        <v>98</v>
      </c>
      <c r="F263" s="121">
        <f t="shared" si="22"/>
        <v>-0.27941176470588236</v>
      </c>
      <c r="G263" s="120">
        <v>136</v>
      </c>
      <c r="H263" s="121">
        <f t="shared" si="22"/>
        <v>0.38775510204081631</v>
      </c>
      <c r="I263" s="120">
        <v>243</v>
      </c>
      <c r="J263" s="121">
        <f t="shared" si="22"/>
        <v>0.78676470588235303</v>
      </c>
      <c r="K263" s="120">
        <v>141</v>
      </c>
      <c r="L263" s="121">
        <f t="shared" si="22"/>
        <v>-0.41975308641975306</v>
      </c>
      <c r="M263" s="120">
        <v>114</v>
      </c>
      <c r="N263" s="121">
        <v>1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68" t="s">
        <v>245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3" t="s">
        <v>131</v>
      </c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</row>
    <row r="271" spans="2:15" ht="22.5" thickTop="1" thickBot="1" x14ac:dyDescent="0.3">
      <c r="B271" s="109"/>
      <c r="C271" s="295">
        <f>C$7</f>
        <v>2020</v>
      </c>
      <c r="D271" s="296"/>
      <c r="E271" s="295">
        <f>E$7</f>
        <v>2021</v>
      </c>
      <c r="F271" s="296"/>
      <c r="G271" s="295">
        <f>G$7</f>
        <v>2022</v>
      </c>
      <c r="H271" s="296"/>
      <c r="I271" s="295">
        <f>I$7</f>
        <v>2023</v>
      </c>
      <c r="J271" s="296"/>
      <c r="K271" s="295">
        <f>K$7</f>
        <v>2024</v>
      </c>
      <c r="L271" s="296"/>
      <c r="M271" s="295">
        <f>M$7</f>
        <v>2025</v>
      </c>
      <c r="N271" s="296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120</v>
      </c>
      <c r="D273" s="118">
        <v>-0.18367346938775508</v>
      </c>
      <c r="E273" s="117">
        <v>2</v>
      </c>
      <c r="F273" s="118">
        <f t="shared" ref="F273:L285" si="24">IFERROR(E273/C273-1,"-")</f>
        <v>-0.98333333333333328</v>
      </c>
      <c r="G273" s="117">
        <v>29</v>
      </c>
      <c r="H273" s="118">
        <f t="shared" si="24"/>
        <v>13.5</v>
      </c>
      <c r="I273" s="117">
        <v>48</v>
      </c>
      <c r="J273" s="118">
        <f t="shared" si="24"/>
        <v>0.65517241379310343</v>
      </c>
      <c r="K273" s="117">
        <v>15</v>
      </c>
      <c r="L273" s="118">
        <f t="shared" si="24"/>
        <v>-0.6875</v>
      </c>
      <c r="M273" s="117">
        <v>53</v>
      </c>
      <c r="N273" s="118">
        <f t="shared" ref="N273:N274" si="25">IFERROR(M273/K273-1,"-")</f>
        <v>2.5333333333333332</v>
      </c>
    </row>
    <row r="274" spans="2:14" x14ac:dyDescent="0.25">
      <c r="B274" s="116" t="s">
        <v>73</v>
      </c>
      <c r="C274" s="117">
        <v>66</v>
      </c>
      <c r="D274" s="118">
        <v>0.34693877551020402</v>
      </c>
      <c r="E274" s="117">
        <v>0</v>
      </c>
      <c r="F274" s="118">
        <f t="shared" si="24"/>
        <v>-1</v>
      </c>
      <c r="G274" s="117">
        <v>39</v>
      </c>
      <c r="H274" s="118" t="str">
        <f t="shared" si="24"/>
        <v>-</v>
      </c>
      <c r="I274" s="117">
        <v>47</v>
      </c>
      <c r="J274" s="118">
        <f t="shared" si="24"/>
        <v>0.20512820512820507</v>
      </c>
      <c r="K274" s="117">
        <v>46</v>
      </c>
      <c r="L274" s="118">
        <f t="shared" si="24"/>
        <v>-2.1276595744680882E-2</v>
      </c>
      <c r="M274" s="117">
        <v>21</v>
      </c>
      <c r="N274" s="118">
        <f t="shared" si="25"/>
        <v>-0.54347826086956519</v>
      </c>
    </row>
    <row r="275" spans="2:14" x14ac:dyDescent="0.25">
      <c r="B275" s="116" t="s">
        <v>75</v>
      </c>
      <c r="C275" s="117">
        <v>15</v>
      </c>
      <c r="D275" s="118">
        <v>-0.4</v>
      </c>
      <c r="E275" s="117">
        <v>8</v>
      </c>
      <c r="F275" s="118">
        <f t="shared" si="24"/>
        <v>-0.46666666666666667</v>
      </c>
      <c r="G275" s="117">
        <v>11</v>
      </c>
      <c r="H275" s="118">
        <f t="shared" si="24"/>
        <v>0.375</v>
      </c>
      <c r="I275" s="117">
        <v>24</v>
      </c>
      <c r="J275" s="118">
        <f t="shared" si="24"/>
        <v>1.1818181818181817</v>
      </c>
      <c r="K275" s="117">
        <v>16</v>
      </c>
      <c r="L275" s="118">
        <f t="shared" si="24"/>
        <v>-0.33333333333333337</v>
      </c>
      <c r="M275" s="117"/>
      <c r="N275" s="118"/>
    </row>
    <row r="276" spans="2:14" x14ac:dyDescent="0.25">
      <c r="B276" s="116" t="s">
        <v>77</v>
      </c>
      <c r="C276" s="117">
        <v>0</v>
      </c>
      <c r="D276" s="118">
        <v>-1</v>
      </c>
      <c r="E276" s="117">
        <v>3</v>
      </c>
      <c r="F276" s="118" t="str">
        <f t="shared" si="24"/>
        <v>-</v>
      </c>
      <c r="G276" s="117">
        <v>7</v>
      </c>
      <c r="H276" s="118">
        <f t="shared" si="24"/>
        <v>1.3333333333333335</v>
      </c>
      <c r="I276" s="117">
        <v>13</v>
      </c>
      <c r="J276" s="118">
        <f t="shared" si="24"/>
        <v>0.85714285714285721</v>
      </c>
      <c r="K276" s="117">
        <v>8</v>
      </c>
      <c r="L276" s="118">
        <f t="shared" si="24"/>
        <v>-0.38461538461538458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1</v>
      </c>
      <c r="F277" s="118" t="str">
        <f t="shared" si="24"/>
        <v>-</v>
      </c>
      <c r="G277" s="117">
        <v>2</v>
      </c>
      <c r="H277" s="118">
        <f t="shared" si="24"/>
        <v>1</v>
      </c>
      <c r="I277" s="117">
        <v>1</v>
      </c>
      <c r="J277" s="118">
        <f t="shared" si="24"/>
        <v>-0.5</v>
      </c>
      <c r="K277" s="117">
        <v>0</v>
      </c>
      <c r="L277" s="118">
        <f t="shared" si="24"/>
        <v>-1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0</v>
      </c>
      <c r="F278" s="118" t="str">
        <f t="shared" si="24"/>
        <v>-</v>
      </c>
      <c r="G278" s="117">
        <v>1</v>
      </c>
      <c r="H278" s="118" t="str">
        <f t="shared" si="24"/>
        <v>-</v>
      </c>
      <c r="I278" s="117">
        <v>5</v>
      </c>
      <c r="J278" s="118">
        <f t="shared" si="24"/>
        <v>4</v>
      </c>
      <c r="K278" s="117">
        <v>1</v>
      </c>
      <c r="L278" s="118">
        <f t="shared" si="24"/>
        <v>-0.8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3</v>
      </c>
      <c r="F279" s="118" t="str">
        <f t="shared" si="24"/>
        <v>-</v>
      </c>
      <c r="G279" s="117">
        <v>6</v>
      </c>
      <c r="H279" s="118">
        <f t="shared" si="24"/>
        <v>1</v>
      </c>
      <c r="I279" s="117">
        <v>0</v>
      </c>
      <c r="J279" s="118">
        <f t="shared" si="24"/>
        <v>-1</v>
      </c>
      <c r="K279" s="117">
        <v>0</v>
      </c>
      <c r="L279" s="118" t="str">
        <f t="shared" si="24"/>
        <v>-</v>
      </c>
      <c r="M279" s="117"/>
      <c r="N279" s="118"/>
    </row>
    <row r="280" spans="2:14" x14ac:dyDescent="0.25">
      <c r="B280" s="116" t="s">
        <v>85</v>
      </c>
      <c r="C280" s="117">
        <v>0</v>
      </c>
      <c r="D280" s="118">
        <v>-1</v>
      </c>
      <c r="E280" s="117">
        <v>4</v>
      </c>
      <c r="F280" s="118" t="str">
        <f t="shared" si="24"/>
        <v>-</v>
      </c>
      <c r="G280" s="117">
        <v>2</v>
      </c>
      <c r="H280" s="118">
        <f t="shared" si="24"/>
        <v>-0.5</v>
      </c>
      <c r="I280" s="117">
        <v>2</v>
      </c>
      <c r="J280" s="118">
        <f t="shared" si="24"/>
        <v>0</v>
      </c>
      <c r="K280" s="117">
        <v>6</v>
      </c>
      <c r="L280" s="118">
        <f t="shared" si="24"/>
        <v>2</v>
      </c>
      <c r="M280" s="117"/>
      <c r="N280" s="118"/>
    </row>
    <row r="281" spans="2:14" x14ac:dyDescent="0.25">
      <c r="B281" s="116" t="s">
        <v>87</v>
      </c>
      <c r="C281" s="117">
        <v>0</v>
      </c>
      <c r="D281" s="118">
        <v>-1</v>
      </c>
      <c r="E281" s="117">
        <v>2</v>
      </c>
      <c r="F281" s="118" t="str">
        <f t="shared" si="24"/>
        <v>-</v>
      </c>
      <c r="G281" s="117">
        <v>0</v>
      </c>
      <c r="H281" s="118">
        <f t="shared" si="24"/>
        <v>-1</v>
      </c>
      <c r="I281" s="117">
        <v>0</v>
      </c>
      <c r="J281" s="118" t="str">
        <f t="shared" si="24"/>
        <v>-</v>
      </c>
      <c r="K281" s="117">
        <v>0</v>
      </c>
      <c r="L281" s="118" t="str">
        <f t="shared" si="24"/>
        <v>-</v>
      </c>
      <c r="M281" s="117"/>
      <c r="N281" s="118"/>
    </row>
    <row r="282" spans="2:14" x14ac:dyDescent="0.25">
      <c r="B282" s="116" t="s">
        <v>89</v>
      </c>
      <c r="C282" s="117">
        <v>6</v>
      </c>
      <c r="D282" s="118">
        <v>-0.7</v>
      </c>
      <c r="E282" s="117">
        <v>19</v>
      </c>
      <c r="F282" s="118">
        <f t="shared" si="24"/>
        <v>2.1666666666666665</v>
      </c>
      <c r="G282" s="117">
        <v>13</v>
      </c>
      <c r="H282" s="118">
        <f t="shared" si="24"/>
        <v>-0.31578947368421051</v>
      </c>
      <c r="I282" s="117">
        <v>16</v>
      </c>
      <c r="J282" s="118">
        <f t="shared" si="24"/>
        <v>0.23076923076923084</v>
      </c>
      <c r="K282" s="117">
        <v>8</v>
      </c>
      <c r="L282" s="118">
        <f t="shared" si="24"/>
        <v>-0.5</v>
      </c>
      <c r="M282" s="117"/>
      <c r="N282" s="118"/>
    </row>
    <row r="283" spans="2:14" x14ac:dyDescent="0.25">
      <c r="B283" s="116" t="s">
        <v>91</v>
      </c>
      <c r="C283" s="117">
        <v>2</v>
      </c>
      <c r="D283" s="118">
        <v>-0.984375</v>
      </c>
      <c r="E283" s="117">
        <v>27</v>
      </c>
      <c r="F283" s="118">
        <f t="shared" si="24"/>
        <v>12.5</v>
      </c>
      <c r="G283" s="117">
        <v>10</v>
      </c>
      <c r="H283" s="118">
        <f t="shared" si="24"/>
        <v>-0.62962962962962965</v>
      </c>
      <c r="I283" s="117">
        <v>12</v>
      </c>
      <c r="J283" s="118">
        <f t="shared" si="24"/>
        <v>0.19999999999999996</v>
      </c>
      <c r="K283" s="117">
        <v>11</v>
      </c>
      <c r="L283" s="118">
        <f t="shared" si="24"/>
        <v>-8.333333333333337E-2</v>
      </c>
      <c r="M283" s="117"/>
      <c r="N283" s="118"/>
    </row>
    <row r="284" spans="2:14" x14ac:dyDescent="0.25">
      <c r="B284" s="116" t="s">
        <v>93</v>
      </c>
      <c r="C284" s="117">
        <v>6</v>
      </c>
      <c r="D284" s="118">
        <v>-0.95714285714285718</v>
      </c>
      <c r="E284" s="117">
        <v>22</v>
      </c>
      <c r="F284" s="118">
        <f t="shared" si="24"/>
        <v>2.6666666666666665</v>
      </c>
      <c r="G284" s="117">
        <v>33</v>
      </c>
      <c r="H284" s="118">
        <f t="shared" si="24"/>
        <v>0.5</v>
      </c>
      <c r="I284" s="117">
        <v>27</v>
      </c>
      <c r="J284" s="118">
        <f t="shared" si="24"/>
        <v>-0.18181818181818177</v>
      </c>
      <c r="K284" s="117">
        <v>45</v>
      </c>
      <c r="L284" s="118">
        <f t="shared" si="24"/>
        <v>0.66666666666666674</v>
      </c>
      <c r="M284" s="117"/>
      <c r="N284" s="118"/>
    </row>
    <row r="285" spans="2:14" ht="15.75" x14ac:dyDescent="0.25">
      <c r="B285" s="119" t="s">
        <v>30</v>
      </c>
      <c r="C285" s="120">
        <v>217</v>
      </c>
      <c r="D285" s="121">
        <v>-0.63282571912013541</v>
      </c>
      <c r="E285" s="120">
        <v>91</v>
      </c>
      <c r="F285" s="121">
        <f t="shared" si="24"/>
        <v>-0.58064516129032251</v>
      </c>
      <c r="G285" s="120">
        <v>153</v>
      </c>
      <c r="H285" s="121">
        <f t="shared" si="24"/>
        <v>0.68131868131868134</v>
      </c>
      <c r="I285" s="120">
        <v>195</v>
      </c>
      <c r="J285" s="121">
        <f t="shared" si="24"/>
        <v>0.27450980392156854</v>
      </c>
      <c r="K285" s="120">
        <v>156</v>
      </c>
      <c r="L285" s="121">
        <f t="shared" si="24"/>
        <v>-0.19999999999999996</v>
      </c>
      <c r="M285" s="120">
        <v>74</v>
      </c>
      <c r="N285" s="121">
        <v>0.21311475409836067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AE833-6FB5-4006-BD49-3D581C321D92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3" t="s">
        <v>132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</row>
    <row r="7" spans="1:18" ht="22.5" thickTop="1" thickBot="1" x14ac:dyDescent="0.3">
      <c r="B7" s="109"/>
      <c r="C7" s="110">
        <v>2018</v>
      </c>
      <c r="D7" s="295">
        <v>2019</v>
      </c>
      <c r="E7" s="296"/>
      <c r="F7" s="295">
        <v>2020</v>
      </c>
      <c r="G7" s="296"/>
      <c r="H7" s="295">
        <v>2021</v>
      </c>
      <c r="I7" s="296"/>
      <c r="J7" s="295">
        <v>2022</v>
      </c>
      <c r="K7" s="296"/>
      <c r="L7" s="297">
        <v>2023</v>
      </c>
      <c r="M7" s="296"/>
      <c r="N7" s="297">
        <v>2024</v>
      </c>
      <c r="O7" s="298"/>
      <c r="P7" s="297">
        <v>2025</v>
      </c>
      <c r="Q7" s="298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4437</v>
      </c>
      <c r="D9" s="117">
        <v>5020</v>
      </c>
      <c r="E9" s="118">
        <f t="shared" ref="E9:E21" si="0">D9/C9-1</f>
        <v>0.1313950867703404</v>
      </c>
      <c r="F9" s="117">
        <v>3774</v>
      </c>
      <c r="G9" s="118">
        <f>F9/D9-1</f>
        <v>-0.24820717131474102</v>
      </c>
      <c r="H9" s="117">
        <v>596</v>
      </c>
      <c r="I9" s="118">
        <f>IFERROR(H9/F9-1,"-")</f>
        <v>-0.84207737148913619</v>
      </c>
      <c r="J9" s="117">
        <v>2563</v>
      </c>
      <c r="K9" s="118">
        <f>IFERROR(J9/H9-1,"-")</f>
        <v>3.300335570469799</v>
      </c>
      <c r="L9" s="117">
        <v>6916</v>
      </c>
      <c r="M9" s="118">
        <f t="shared" ref="M9:M21" si="1">IFERROR(L9/J9-1,"-")</f>
        <v>1.6984003121342175</v>
      </c>
      <c r="N9" s="117">
        <v>4476</v>
      </c>
      <c r="O9" s="118">
        <f>IFERROR(N9/L9-1,"-")</f>
        <v>-0.35280508964719492</v>
      </c>
      <c r="P9" s="117">
        <v>4609</v>
      </c>
      <c r="Q9" s="118">
        <f t="shared" ref="Q9:Q20" si="2">IFERROR(P9/N9-1,"-")</f>
        <v>2.9714030384271561E-2</v>
      </c>
    </row>
    <row r="10" spans="1:18" x14ac:dyDescent="0.25">
      <c r="A10" s="1" t="s">
        <v>72</v>
      </c>
      <c r="B10" s="116" t="s">
        <v>73</v>
      </c>
      <c r="C10" s="117">
        <v>4068</v>
      </c>
      <c r="D10" s="117">
        <v>3781</v>
      </c>
      <c r="E10" s="118">
        <f t="shared" si="0"/>
        <v>-7.0550639134709936E-2</v>
      </c>
      <c r="F10" s="117">
        <v>4632</v>
      </c>
      <c r="G10" s="118">
        <f t="shared" ref="G10:G20" si="3">F10/D10-1</f>
        <v>0.22507273208145984</v>
      </c>
      <c r="H10" s="117">
        <v>335</v>
      </c>
      <c r="I10" s="118">
        <f t="shared" ref="I10:I21" si="4">IFERROR(H10/F10-1,"-")</f>
        <v>-0.92767702936096719</v>
      </c>
      <c r="J10" s="117">
        <v>2789</v>
      </c>
      <c r="K10" s="118">
        <f t="shared" ref="K10:K21" si="5">IFERROR(J10/H10-1,"-")</f>
        <v>7.325373134328359</v>
      </c>
      <c r="L10" s="117">
        <v>4514</v>
      </c>
      <c r="M10" s="118">
        <f t="shared" si="1"/>
        <v>0.61850125493008257</v>
      </c>
      <c r="N10" s="117">
        <v>4771</v>
      </c>
      <c r="O10" s="118">
        <f t="shared" ref="O10:O21" si="6">IFERROR(N10/L10-1,"-")</f>
        <v>5.6933983163491408E-2</v>
      </c>
      <c r="P10" s="117">
        <v>3980</v>
      </c>
      <c r="Q10" s="118">
        <f t="shared" si="2"/>
        <v>-0.16579333473066438</v>
      </c>
    </row>
    <row r="11" spans="1:18" x14ac:dyDescent="0.25">
      <c r="A11" s="1" t="s">
        <v>74</v>
      </c>
      <c r="B11" s="116" t="s">
        <v>75</v>
      </c>
      <c r="C11" s="117">
        <v>4872</v>
      </c>
      <c r="D11" s="117">
        <v>4520</v>
      </c>
      <c r="E11" s="118">
        <f t="shared" si="0"/>
        <v>-7.2249589490968824E-2</v>
      </c>
      <c r="F11" s="117">
        <v>1664</v>
      </c>
      <c r="G11" s="118">
        <f t="shared" si="3"/>
        <v>-0.63185840707964602</v>
      </c>
      <c r="H11" s="117">
        <v>838</v>
      </c>
      <c r="I11" s="118">
        <f t="shared" si="4"/>
        <v>-0.49639423076923073</v>
      </c>
      <c r="J11" s="117">
        <v>3577</v>
      </c>
      <c r="K11" s="118">
        <f t="shared" si="5"/>
        <v>3.2684964200477324</v>
      </c>
      <c r="L11" s="117">
        <v>4873</v>
      </c>
      <c r="M11" s="118">
        <f t="shared" si="1"/>
        <v>0.36231478892927038</v>
      </c>
      <c r="N11" s="117">
        <v>5862</v>
      </c>
      <c r="O11" s="118">
        <f t="shared" si="6"/>
        <v>0.20295505848553264</v>
      </c>
      <c r="P11" s="117" t="s">
        <v>233</v>
      </c>
      <c r="Q11" s="118" t="str">
        <f t="shared" si="2"/>
        <v>-</v>
      </c>
    </row>
    <row r="12" spans="1:18" x14ac:dyDescent="0.25">
      <c r="A12" s="1" t="s">
        <v>76</v>
      </c>
      <c r="B12" s="116" t="s">
        <v>77</v>
      </c>
      <c r="C12" s="117">
        <v>3353</v>
      </c>
      <c r="D12" s="117">
        <v>3159</v>
      </c>
      <c r="E12" s="118">
        <f t="shared" si="0"/>
        <v>-5.7858634059051561E-2</v>
      </c>
      <c r="F12" s="117">
        <v>0</v>
      </c>
      <c r="G12" s="118">
        <f t="shared" si="3"/>
        <v>-1</v>
      </c>
      <c r="H12" s="117">
        <v>596</v>
      </c>
      <c r="I12" s="118" t="str">
        <f t="shared" si="4"/>
        <v>-</v>
      </c>
      <c r="J12" s="117">
        <v>2979</v>
      </c>
      <c r="K12" s="118">
        <f t="shared" si="5"/>
        <v>3.9983221476510069</v>
      </c>
      <c r="L12" s="117">
        <v>4452</v>
      </c>
      <c r="M12" s="118">
        <f t="shared" si="1"/>
        <v>0.49446122860020147</v>
      </c>
      <c r="N12" s="117">
        <v>3875</v>
      </c>
      <c r="O12" s="118">
        <f t="shared" si="6"/>
        <v>-0.12960467205750226</v>
      </c>
      <c r="P12" s="117" t="s">
        <v>233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3447</v>
      </c>
      <c r="D13" s="117">
        <v>3368</v>
      </c>
      <c r="E13" s="118">
        <f t="shared" si="0"/>
        <v>-2.2918479837539918E-2</v>
      </c>
      <c r="F13" s="117">
        <v>0</v>
      </c>
      <c r="G13" s="118">
        <f t="shared" si="3"/>
        <v>-1</v>
      </c>
      <c r="H13" s="117">
        <v>1098</v>
      </c>
      <c r="I13" s="118" t="str">
        <f t="shared" si="4"/>
        <v>-</v>
      </c>
      <c r="J13" s="117">
        <v>2392</v>
      </c>
      <c r="K13" s="118">
        <f t="shared" si="5"/>
        <v>1.1785063752276868</v>
      </c>
      <c r="L13" s="117">
        <v>3611</v>
      </c>
      <c r="M13" s="118">
        <f t="shared" si="1"/>
        <v>0.50961538461538458</v>
      </c>
      <c r="N13" s="117">
        <v>1870</v>
      </c>
      <c r="O13" s="118">
        <f t="shared" si="6"/>
        <v>-0.48213791193575184</v>
      </c>
      <c r="P13" s="117" t="s">
        <v>233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3101</v>
      </c>
      <c r="D14" s="117">
        <v>3341</v>
      </c>
      <c r="E14" s="118">
        <f t="shared" si="0"/>
        <v>7.7394388906804279E-2</v>
      </c>
      <c r="F14" s="117">
        <v>0</v>
      </c>
      <c r="G14" s="118">
        <f t="shared" si="3"/>
        <v>-1</v>
      </c>
      <c r="H14" s="117">
        <v>1595</v>
      </c>
      <c r="I14" s="118" t="str">
        <f t="shared" si="4"/>
        <v>-</v>
      </c>
      <c r="J14" s="117">
        <v>2523</v>
      </c>
      <c r="K14" s="118">
        <f t="shared" si="5"/>
        <v>0.58181818181818179</v>
      </c>
      <c r="L14" s="117">
        <v>3080</v>
      </c>
      <c r="M14" s="118">
        <f t="shared" si="1"/>
        <v>0.22076892588188657</v>
      </c>
      <c r="N14" s="117">
        <v>2377</v>
      </c>
      <c r="O14" s="118">
        <f t="shared" si="6"/>
        <v>-0.22824675324675325</v>
      </c>
      <c r="P14" s="117" t="s">
        <v>233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3122</v>
      </c>
      <c r="D15" s="117">
        <v>3189</v>
      </c>
      <c r="E15" s="118">
        <f t="shared" si="0"/>
        <v>2.1460602178090982E-2</v>
      </c>
      <c r="F15" s="117">
        <v>0</v>
      </c>
      <c r="G15" s="118">
        <f t="shared" si="3"/>
        <v>-1</v>
      </c>
      <c r="H15" s="117">
        <v>1838</v>
      </c>
      <c r="I15" s="118" t="str">
        <f t="shared" si="4"/>
        <v>-</v>
      </c>
      <c r="J15" s="117">
        <v>2342</v>
      </c>
      <c r="K15" s="118">
        <f t="shared" si="5"/>
        <v>0.27421109902067475</v>
      </c>
      <c r="L15" s="117">
        <v>2800</v>
      </c>
      <c r="M15" s="118">
        <f t="shared" si="1"/>
        <v>0.19555935098206656</v>
      </c>
      <c r="N15" s="117">
        <v>2508</v>
      </c>
      <c r="O15" s="118">
        <f t="shared" si="6"/>
        <v>-0.10428571428571431</v>
      </c>
      <c r="P15" s="117" t="s">
        <v>233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4475</v>
      </c>
      <c r="D16" s="117">
        <v>3508</v>
      </c>
      <c r="E16" s="118">
        <f t="shared" si="0"/>
        <v>-0.21608938547486034</v>
      </c>
      <c r="F16" s="117">
        <v>1055</v>
      </c>
      <c r="G16" s="118">
        <f t="shared" si="3"/>
        <v>-0.69925883694412772</v>
      </c>
      <c r="H16" s="117">
        <v>2316</v>
      </c>
      <c r="I16" s="118">
        <f t="shared" si="4"/>
        <v>1.195260663507109</v>
      </c>
      <c r="J16" s="117">
        <v>3343</v>
      </c>
      <c r="K16" s="118">
        <f t="shared" si="5"/>
        <v>0.44343696027633861</v>
      </c>
      <c r="L16" s="117">
        <v>3080</v>
      </c>
      <c r="M16" s="118">
        <f t="shared" si="1"/>
        <v>-7.8671851630272238E-2</v>
      </c>
      <c r="N16" s="117">
        <v>3161</v>
      </c>
      <c r="O16" s="118">
        <f t="shared" si="6"/>
        <v>2.6298701298701266E-2</v>
      </c>
      <c r="P16" s="117" t="s">
        <v>233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3463</v>
      </c>
      <c r="D17" s="117">
        <v>3494</v>
      </c>
      <c r="E17" s="118">
        <f t="shared" si="0"/>
        <v>8.9517759168351585E-3</v>
      </c>
      <c r="F17" s="117">
        <v>220</v>
      </c>
      <c r="G17" s="118">
        <f t="shared" si="3"/>
        <v>-0.9370349170005724</v>
      </c>
      <c r="H17" s="117">
        <v>2289</v>
      </c>
      <c r="I17" s="118">
        <f t="shared" si="4"/>
        <v>9.4045454545454543</v>
      </c>
      <c r="J17" s="117">
        <v>3143</v>
      </c>
      <c r="K17" s="118">
        <f t="shared" si="5"/>
        <v>0.37308868501529058</v>
      </c>
      <c r="L17" s="117">
        <v>3734</v>
      </c>
      <c r="M17" s="118">
        <f t="shared" si="1"/>
        <v>0.18803690741329948</v>
      </c>
      <c r="N17" s="117">
        <v>3135</v>
      </c>
      <c r="O17" s="118">
        <f t="shared" si="6"/>
        <v>-0.16041778253883232</v>
      </c>
      <c r="P17" s="117" t="s">
        <v>233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3600</v>
      </c>
      <c r="D18" s="117">
        <v>3489</v>
      </c>
      <c r="E18" s="118">
        <f t="shared" si="0"/>
        <v>-3.0833333333333379E-2</v>
      </c>
      <c r="F18" s="117">
        <v>283</v>
      </c>
      <c r="G18" s="118">
        <f t="shared" si="3"/>
        <v>-0.9188879335053024</v>
      </c>
      <c r="H18" s="117">
        <v>3184</v>
      </c>
      <c r="I18" s="118">
        <f t="shared" si="4"/>
        <v>10.250883392226148</v>
      </c>
      <c r="J18" s="117">
        <v>3407</v>
      </c>
      <c r="K18" s="118">
        <f t="shared" si="5"/>
        <v>7.0037688442211143E-2</v>
      </c>
      <c r="L18" s="117">
        <v>4248</v>
      </c>
      <c r="M18" s="118">
        <f t="shared" si="1"/>
        <v>0.24684473143528041</v>
      </c>
      <c r="N18" s="117">
        <v>3960</v>
      </c>
      <c r="O18" s="118">
        <f t="shared" si="6"/>
        <v>-6.7796610169491567E-2</v>
      </c>
      <c r="P18" s="117" t="s">
        <v>233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4558</v>
      </c>
      <c r="D19" s="117">
        <v>4580</v>
      </c>
      <c r="E19" s="118">
        <f t="shared" si="0"/>
        <v>4.8266783677051173E-3</v>
      </c>
      <c r="F19" s="117">
        <v>452</v>
      </c>
      <c r="G19" s="118">
        <f t="shared" si="3"/>
        <v>-0.90131004366812228</v>
      </c>
      <c r="H19" s="117">
        <v>2997</v>
      </c>
      <c r="I19" s="118">
        <f t="shared" si="4"/>
        <v>5.6305309734513278</v>
      </c>
      <c r="J19" s="117">
        <v>4018</v>
      </c>
      <c r="K19" s="118">
        <f t="shared" si="5"/>
        <v>0.34067400734067399</v>
      </c>
      <c r="L19" s="117">
        <v>4366</v>
      </c>
      <c r="M19" s="118">
        <f t="shared" si="1"/>
        <v>8.661025385764054E-2</v>
      </c>
      <c r="N19" s="117">
        <v>3262</v>
      </c>
      <c r="O19" s="118">
        <f t="shared" si="6"/>
        <v>-0.25286303252404951</v>
      </c>
      <c r="P19" s="117" t="s">
        <v>233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4538</v>
      </c>
      <c r="D20" s="117">
        <v>3627</v>
      </c>
      <c r="E20" s="118">
        <f t="shared" si="0"/>
        <v>-0.20074922873512557</v>
      </c>
      <c r="F20" s="117">
        <v>469</v>
      </c>
      <c r="G20" s="118">
        <f t="shared" si="3"/>
        <v>-0.87069203198235456</v>
      </c>
      <c r="H20" s="117">
        <v>2479</v>
      </c>
      <c r="I20" s="118">
        <f t="shared" si="4"/>
        <v>4.2857142857142856</v>
      </c>
      <c r="J20" s="117">
        <v>4675</v>
      </c>
      <c r="K20" s="118">
        <f t="shared" si="5"/>
        <v>0.8858410649455426</v>
      </c>
      <c r="L20" s="117">
        <v>5492</v>
      </c>
      <c r="M20" s="118">
        <f t="shared" si="1"/>
        <v>0.17475935828877009</v>
      </c>
      <c r="N20" s="117">
        <v>4480</v>
      </c>
      <c r="O20" s="118">
        <f t="shared" si="6"/>
        <v>-0.1842680262199563</v>
      </c>
      <c r="P20" s="117" t="s">
        <v>233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47034</v>
      </c>
      <c r="D21" s="120">
        <v>45076</v>
      </c>
      <c r="E21" s="121">
        <f t="shared" si="0"/>
        <v>-4.1629459539907265E-2</v>
      </c>
      <c r="F21" s="120">
        <v>12633</v>
      </c>
      <c r="G21" s="121">
        <f>F21/D21-1</f>
        <v>-0.71973999467565886</v>
      </c>
      <c r="H21" s="120">
        <v>20161</v>
      </c>
      <c r="I21" s="121">
        <f t="shared" si="4"/>
        <v>0.59589962795852136</v>
      </c>
      <c r="J21" s="120">
        <v>37751</v>
      </c>
      <c r="K21" s="121">
        <f t="shared" si="5"/>
        <v>0.87247656366251669</v>
      </c>
      <c r="L21" s="120">
        <v>51166</v>
      </c>
      <c r="M21" s="121">
        <f t="shared" si="1"/>
        <v>0.3553548250377474</v>
      </c>
      <c r="N21" s="120">
        <v>43737</v>
      </c>
      <c r="O21" s="121">
        <f t="shared" si="6"/>
        <v>-0.14519407418989172</v>
      </c>
      <c r="P21" s="120">
        <v>8589</v>
      </c>
      <c r="Q21" s="121">
        <v>-7.1158213474640464E-2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AAA02C-4226-4EE1-8F1E-9D3AA0F56D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7FBF398-44A2-4108-BDD7-0FE29380B0D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F1944EE2-6405-4A38-8F7E-97D3CA3843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2025-03-24T10:40:23Z</dcterms:created>
  <dcterms:modified xsi:type="dcterms:W3CDTF">2025-03-25T13:12:41Z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